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その１　施設の状況　第3表" sheetId="1" r:id="rId1"/>
  </sheets>
  <definedNames>
    <definedName name="_xlnm.Print_Area" localSheetId="0">'その１　施設の状況　第3表'!$A$1:$AC$36</definedName>
  </definedNames>
  <calcPr fullCalcOnLoad="1"/>
</workbook>
</file>

<file path=xl/sharedStrings.xml><?xml version="1.0" encoding="utf-8"?>
<sst xmlns="http://schemas.openxmlformats.org/spreadsheetml/2006/main" count="80" uniqueCount="53">
  <si>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</si>
  <si>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</si>
  <si>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</si>
  <si>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</si>
  <si>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</si>
  <si>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</si>
  <si>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</si>
  <si>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</si>
  <si>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</si>
  <si>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</si>
  <si>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</si>
  <si>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</si>
  <si>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</si>
  <si>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</si>
  <si>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</si>
  <si>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</si>
  <si>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</si>
  <si>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</si>
  <si>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</si>
  <si>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</si>
  <si>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</si>
  <si>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</si>
  <si>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</si>
  <si>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</si>
  <si>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</si>
  <si>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</si>
  <si>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</si>
  <si>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</si>
  <si>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</si>
  <si>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</si>
  <si>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</si>
  <si>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</si>
  <si>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</si>
  <si>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</si>
  <si>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</si>
  <si>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</si>
  <si>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</si>
  <si>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</si>
  <si>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</si>
  <si>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</si>
  <si>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</si>
  <si>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</si>
  <si>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</si>
  <si>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</si>
  <si>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鹿本</t>
  </si>
  <si>
    <t>上益城</t>
  </si>
  <si>
    <t>芦北</t>
  </si>
  <si>
    <t>球磨</t>
  </si>
  <si>
    <t>注３）  率（人口１０万対）に用いた人口は、熊本県推計人口調査人口を用いた。</t>
  </si>
  <si>
    <t>病　　　　　　　床　　　　　　　数</t>
  </si>
  <si>
    <t>（平成２４年１０月１日現在）</t>
  </si>
  <si>
    <t>資料)厚生労働省「平成２４年医療施設（動態）調査」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</si>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</sst>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/>
    </xf>
    <xf numFmtId="41" fontId="5" fillId="0" borderId="13" xfId="0" applyNumberFormat="1" applyFont="1" applyFill="1" applyBorder="1" applyAlignment="1">
      <alignment horizontal="centerContinuous" vertical="distributed"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distributed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41" xfId="0" applyNumberFormat="1" applyFon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48" xfId="0" applyNumberFormat="1" applyFont="1" applyFill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41" fontId="0" fillId="0" borderId="51" xfId="0" applyNumberFormat="1" applyFont="1" applyFill="1" applyBorder="1" applyAlignment="1">
      <alignment horizontal="center" vertical="center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53" xfId="0" applyNumberFormat="1" applyFont="1" applyFill="1" applyBorder="1" applyAlignment="1">
      <alignment horizontal="center" vertical="center"/>
    </xf>
    <xf numFmtId="41" fontId="0" fillId="0" borderId="54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56" xfId="0" applyNumberFormat="1" applyFont="1" applyFill="1" applyBorder="1" applyAlignment="1">
      <alignment horizontal="center" vertical="center" wrapText="1"/>
    </xf>
    <xf numFmtId="41" fontId="0" fillId="0" borderId="57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/>
    </xf>
    <xf numFmtId="41" fontId="0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0" zoomScaleNormal="7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50</v>
      </c>
    </row>
    <row r="2" spans="2:29" ht="24" customHeight="1">
      <c r="B2" s="7"/>
      <c r="C2" s="22"/>
      <c r="D2" s="80" t="s">
        <v>12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80" t="s">
        <v>49</v>
      </c>
      <c r="T2" s="81"/>
      <c r="U2" s="81"/>
      <c r="V2" s="81"/>
      <c r="W2" s="81"/>
      <c r="X2" s="81"/>
      <c r="Y2" s="81"/>
      <c r="Z2" s="81"/>
      <c r="AA2" s="81"/>
      <c r="AB2" s="81"/>
      <c r="AC2" s="83"/>
    </row>
    <row r="3" spans="2:35" s="18" customFormat="1" ht="12" customHeight="1">
      <c r="B3" s="8"/>
      <c r="C3" s="23"/>
      <c r="D3" s="91" t="s">
        <v>0</v>
      </c>
      <c r="E3" s="84" t="s">
        <v>1</v>
      </c>
      <c r="F3" s="24"/>
      <c r="G3" s="24"/>
      <c r="H3" s="24"/>
      <c r="I3" s="24"/>
      <c r="J3" s="24"/>
      <c r="K3" s="24"/>
      <c r="L3" s="86" t="s">
        <v>13</v>
      </c>
      <c r="M3" s="23"/>
      <c r="N3" s="23"/>
      <c r="O3" s="23"/>
      <c r="P3" s="86" t="s">
        <v>14</v>
      </c>
      <c r="Q3" s="24"/>
      <c r="R3" s="24"/>
      <c r="S3" s="91" t="s">
        <v>0</v>
      </c>
      <c r="T3" s="84" t="s">
        <v>1</v>
      </c>
      <c r="U3" s="25"/>
      <c r="V3" s="25"/>
      <c r="W3" s="25"/>
      <c r="X3" s="25"/>
      <c r="Y3" s="25"/>
      <c r="Z3" s="25"/>
      <c r="AA3" s="86" t="s">
        <v>13</v>
      </c>
      <c r="AB3" s="26"/>
      <c r="AC3" s="88" t="s">
        <v>15</v>
      </c>
      <c r="AI3" s="40"/>
    </row>
    <row r="4" spans="2:35" s="32" customFormat="1" ht="50.25" customHeight="1" thickBot="1">
      <c r="B4" s="9"/>
      <c r="C4" s="27"/>
      <c r="D4" s="92"/>
      <c r="E4" s="85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90"/>
      <c r="M4" s="28" t="s">
        <v>7</v>
      </c>
      <c r="N4" s="28" t="s">
        <v>26</v>
      </c>
      <c r="O4" s="28" t="s">
        <v>8</v>
      </c>
      <c r="P4" s="90"/>
      <c r="Q4" s="28" t="s">
        <v>7</v>
      </c>
      <c r="R4" s="30" t="s">
        <v>8</v>
      </c>
      <c r="S4" s="92"/>
      <c r="T4" s="85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87"/>
      <c r="AB4" s="29" t="s">
        <v>27</v>
      </c>
      <c r="AC4" s="89"/>
      <c r="AI4" s="41"/>
    </row>
    <row r="5" spans="2:29" ht="24.75" customHeight="1" thickBot="1" thickTop="1">
      <c r="B5" s="10"/>
      <c r="C5" s="33" t="s">
        <v>2</v>
      </c>
      <c r="D5" s="50">
        <f>SUM(E5,L5,P5)</f>
        <v>2537</v>
      </c>
      <c r="E5" s="51">
        <f>SUM(E6:E16)</f>
        <v>214</v>
      </c>
      <c r="F5" s="51">
        <f aca="true" t="shared" si="0" ref="F5:R5">SUM(F6:F16)</f>
        <v>38</v>
      </c>
      <c r="G5" s="51">
        <f t="shared" si="0"/>
        <v>0</v>
      </c>
      <c r="H5" s="51">
        <f t="shared" si="0"/>
        <v>176</v>
      </c>
      <c r="I5" s="51">
        <f t="shared" si="0"/>
        <v>107</v>
      </c>
      <c r="J5" s="51">
        <f t="shared" si="0"/>
        <v>13</v>
      </c>
      <c r="K5" s="51">
        <f t="shared" si="0"/>
        <v>69</v>
      </c>
      <c r="L5" s="51">
        <f t="shared" si="0"/>
        <v>1481</v>
      </c>
      <c r="M5" s="51">
        <f t="shared" si="0"/>
        <v>376</v>
      </c>
      <c r="N5" s="51">
        <f t="shared" si="0"/>
        <v>77</v>
      </c>
      <c r="O5" s="51">
        <f t="shared" si="0"/>
        <v>1105</v>
      </c>
      <c r="P5" s="51">
        <f t="shared" si="0"/>
        <v>842</v>
      </c>
      <c r="Q5" s="51">
        <f t="shared" si="0"/>
        <v>2</v>
      </c>
      <c r="R5" s="52">
        <f t="shared" si="0"/>
        <v>840</v>
      </c>
      <c r="S5" s="53">
        <f>SUM(T5,AA5,AC5)</f>
        <v>41366</v>
      </c>
      <c r="T5" s="51">
        <f aca="true" t="shared" si="1" ref="T5:AC5">SUM(T6:T16)</f>
        <v>35368</v>
      </c>
      <c r="U5" s="51">
        <f t="shared" si="1"/>
        <v>8955</v>
      </c>
      <c r="V5" s="51">
        <f t="shared" si="1"/>
        <v>48</v>
      </c>
      <c r="W5" s="51">
        <f t="shared" si="1"/>
        <v>231</v>
      </c>
      <c r="X5" s="51">
        <f t="shared" si="1"/>
        <v>9442</v>
      </c>
      <c r="Y5" s="51">
        <f t="shared" si="1"/>
        <v>16692</v>
      </c>
      <c r="Z5" s="51">
        <f t="shared" si="1"/>
        <v>4629</v>
      </c>
      <c r="AA5" s="51">
        <f t="shared" si="1"/>
        <v>5986</v>
      </c>
      <c r="AB5" s="52">
        <f t="shared" si="1"/>
        <v>759</v>
      </c>
      <c r="AC5" s="75">
        <f t="shared" si="1"/>
        <v>12</v>
      </c>
    </row>
    <row r="6" spans="2:36" ht="24.75" customHeight="1" thickTop="1">
      <c r="B6" s="11"/>
      <c r="C6" s="34" t="s">
        <v>43</v>
      </c>
      <c r="D6" s="54">
        <f aca="true" t="shared" si="2" ref="D6:D16">SUM(E6,L6,P6)</f>
        <v>1118</v>
      </c>
      <c r="E6" s="55">
        <v>94</v>
      </c>
      <c r="F6" s="55">
        <v>16</v>
      </c>
      <c r="G6" s="55">
        <v>0</v>
      </c>
      <c r="H6" s="55">
        <v>78</v>
      </c>
      <c r="I6" s="55">
        <v>41</v>
      </c>
      <c r="J6" s="55">
        <v>5</v>
      </c>
      <c r="K6" s="55">
        <v>27</v>
      </c>
      <c r="L6" s="55">
        <v>633</v>
      </c>
      <c r="M6" s="55">
        <v>136</v>
      </c>
      <c r="N6" s="55">
        <v>19</v>
      </c>
      <c r="O6" s="55">
        <v>497</v>
      </c>
      <c r="P6" s="55">
        <v>391</v>
      </c>
      <c r="Q6" s="55">
        <v>1</v>
      </c>
      <c r="R6" s="56">
        <v>390</v>
      </c>
      <c r="S6" s="54">
        <f aca="true" t="shared" si="3" ref="S6:S16">SUM(T6,AA6,AC6)</f>
        <v>17699</v>
      </c>
      <c r="T6" s="55">
        <v>15540</v>
      </c>
      <c r="U6" s="57">
        <v>3255</v>
      </c>
      <c r="V6" s="57">
        <v>12</v>
      </c>
      <c r="W6" s="57">
        <v>27</v>
      </c>
      <c r="X6" s="57">
        <v>3706</v>
      </c>
      <c r="Y6" s="57">
        <v>8540</v>
      </c>
      <c r="Z6" s="58">
        <v>2028</v>
      </c>
      <c r="AA6" s="55">
        <v>2153</v>
      </c>
      <c r="AB6" s="56">
        <v>201</v>
      </c>
      <c r="AC6" s="76">
        <v>6</v>
      </c>
      <c r="AH6" s="35"/>
      <c r="AJ6" s="35"/>
    </row>
    <row r="7" spans="2:36" ht="24.75" customHeight="1">
      <c r="B7" s="12" t="s">
        <v>17</v>
      </c>
      <c r="C7" s="36" t="s">
        <v>41</v>
      </c>
      <c r="D7" s="59">
        <f t="shared" si="2"/>
        <v>130</v>
      </c>
      <c r="E7" s="60">
        <v>12</v>
      </c>
      <c r="F7" s="60">
        <v>2</v>
      </c>
      <c r="G7" s="60">
        <v>0</v>
      </c>
      <c r="H7" s="55">
        <v>10</v>
      </c>
      <c r="I7" s="60">
        <v>5</v>
      </c>
      <c r="J7" s="60">
        <v>0</v>
      </c>
      <c r="K7" s="60">
        <v>4</v>
      </c>
      <c r="L7" s="60">
        <v>72</v>
      </c>
      <c r="M7" s="60">
        <v>21</v>
      </c>
      <c r="N7" s="55">
        <v>3</v>
      </c>
      <c r="O7" s="55">
        <v>51</v>
      </c>
      <c r="P7" s="60">
        <v>46</v>
      </c>
      <c r="Q7" s="60" t="s">
        <v>52</v>
      </c>
      <c r="R7" s="56">
        <v>46</v>
      </c>
      <c r="S7" s="59">
        <f t="shared" si="3"/>
        <v>2331</v>
      </c>
      <c r="T7" s="60">
        <v>1974</v>
      </c>
      <c r="U7" s="61">
        <v>647</v>
      </c>
      <c r="V7" s="61">
        <v>4</v>
      </c>
      <c r="W7" s="61">
        <v>100</v>
      </c>
      <c r="X7" s="61">
        <v>502</v>
      </c>
      <c r="Y7" s="61">
        <v>721</v>
      </c>
      <c r="Z7" s="60">
        <v>0</v>
      </c>
      <c r="AA7" s="60">
        <v>357</v>
      </c>
      <c r="AB7" s="62">
        <v>44</v>
      </c>
      <c r="AC7" s="77">
        <v>0</v>
      </c>
      <c r="AH7" s="35"/>
      <c r="AJ7" s="35"/>
    </row>
    <row r="8" spans="2:36" ht="24.75" customHeight="1">
      <c r="B8" s="11"/>
      <c r="C8" s="36" t="s">
        <v>40</v>
      </c>
      <c r="D8" s="59">
        <f t="shared" si="2"/>
        <v>217</v>
      </c>
      <c r="E8" s="60">
        <v>12</v>
      </c>
      <c r="F8" s="60">
        <v>4</v>
      </c>
      <c r="G8" s="60">
        <v>0</v>
      </c>
      <c r="H8" s="55">
        <v>8</v>
      </c>
      <c r="I8" s="60">
        <v>6</v>
      </c>
      <c r="J8" s="60">
        <v>2</v>
      </c>
      <c r="K8" s="60">
        <v>3</v>
      </c>
      <c r="L8" s="60">
        <v>131</v>
      </c>
      <c r="M8" s="60">
        <v>36</v>
      </c>
      <c r="N8" s="55">
        <v>12</v>
      </c>
      <c r="O8" s="55">
        <v>95</v>
      </c>
      <c r="P8" s="60">
        <v>74</v>
      </c>
      <c r="Q8" s="60" t="s">
        <v>52</v>
      </c>
      <c r="R8" s="56">
        <v>74</v>
      </c>
      <c r="S8" s="59">
        <f t="shared" si="3"/>
        <v>3107</v>
      </c>
      <c r="T8" s="60">
        <v>2529</v>
      </c>
      <c r="U8" s="61">
        <v>984</v>
      </c>
      <c r="V8" s="61">
        <v>4</v>
      </c>
      <c r="W8" s="60">
        <v>0</v>
      </c>
      <c r="X8" s="61">
        <v>763</v>
      </c>
      <c r="Y8" s="61">
        <v>778</v>
      </c>
      <c r="Z8" s="60">
        <v>576</v>
      </c>
      <c r="AA8" s="60">
        <v>578</v>
      </c>
      <c r="AB8" s="62">
        <v>104</v>
      </c>
      <c r="AC8" s="77">
        <v>0</v>
      </c>
      <c r="AH8" s="35"/>
      <c r="AJ8" s="35"/>
    </row>
    <row r="9" spans="2:36" ht="24.75" customHeight="1">
      <c r="B9" s="11"/>
      <c r="C9" s="36" t="s">
        <v>44</v>
      </c>
      <c r="D9" s="59">
        <f t="shared" si="2"/>
        <v>75</v>
      </c>
      <c r="E9" s="60">
        <v>6</v>
      </c>
      <c r="F9" s="60">
        <v>1</v>
      </c>
      <c r="G9" s="60">
        <v>0</v>
      </c>
      <c r="H9" s="55">
        <v>5</v>
      </c>
      <c r="I9" s="60">
        <v>3</v>
      </c>
      <c r="J9" s="60">
        <v>1</v>
      </c>
      <c r="K9" s="60">
        <v>4</v>
      </c>
      <c r="L9" s="60">
        <v>45</v>
      </c>
      <c r="M9" s="60">
        <v>13</v>
      </c>
      <c r="N9" s="55">
        <v>3</v>
      </c>
      <c r="O9" s="55">
        <v>32</v>
      </c>
      <c r="P9" s="60">
        <v>24</v>
      </c>
      <c r="Q9" s="60" t="s">
        <v>52</v>
      </c>
      <c r="R9" s="56">
        <v>24</v>
      </c>
      <c r="S9" s="59">
        <f t="shared" si="3"/>
        <v>1072</v>
      </c>
      <c r="T9" s="60">
        <v>840</v>
      </c>
      <c r="U9" s="61">
        <v>240</v>
      </c>
      <c r="V9" s="61">
        <v>4</v>
      </c>
      <c r="W9" s="60">
        <v>0</v>
      </c>
      <c r="X9" s="61">
        <v>221</v>
      </c>
      <c r="Y9" s="61">
        <v>375</v>
      </c>
      <c r="Z9" s="60">
        <v>201</v>
      </c>
      <c r="AA9" s="60">
        <v>232</v>
      </c>
      <c r="AB9" s="62">
        <v>15</v>
      </c>
      <c r="AC9" s="77">
        <v>0</v>
      </c>
      <c r="AH9" s="35"/>
      <c r="AJ9" s="35"/>
    </row>
    <row r="10" spans="2:36" ht="24.75" customHeight="1">
      <c r="B10" s="11"/>
      <c r="C10" s="36" t="s">
        <v>37</v>
      </c>
      <c r="D10" s="59">
        <f t="shared" si="2"/>
        <v>212</v>
      </c>
      <c r="E10" s="60">
        <v>16</v>
      </c>
      <c r="F10" s="60">
        <v>3</v>
      </c>
      <c r="G10" s="60">
        <v>0</v>
      </c>
      <c r="H10" s="55">
        <v>13</v>
      </c>
      <c r="I10" s="60">
        <v>7</v>
      </c>
      <c r="J10" s="60">
        <v>1</v>
      </c>
      <c r="K10" s="60">
        <v>8</v>
      </c>
      <c r="L10" s="60">
        <v>126</v>
      </c>
      <c r="M10" s="60">
        <v>22</v>
      </c>
      <c r="N10" s="55">
        <v>3</v>
      </c>
      <c r="O10" s="55">
        <v>104</v>
      </c>
      <c r="P10" s="60">
        <v>70</v>
      </c>
      <c r="Q10" s="60" t="s">
        <v>52</v>
      </c>
      <c r="R10" s="56">
        <v>70</v>
      </c>
      <c r="S10" s="59">
        <f t="shared" si="3"/>
        <v>4075</v>
      </c>
      <c r="T10" s="60">
        <v>3710</v>
      </c>
      <c r="U10" s="61">
        <v>895</v>
      </c>
      <c r="V10" s="61">
        <v>4</v>
      </c>
      <c r="W10" s="60">
        <v>0</v>
      </c>
      <c r="X10" s="61">
        <v>471</v>
      </c>
      <c r="Y10" s="61">
        <v>2340</v>
      </c>
      <c r="Z10" s="60">
        <v>513</v>
      </c>
      <c r="AA10" s="60">
        <v>365</v>
      </c>
      <c r="AB10" s="62">
        <v>35</v>
      </c>
      <c r="AC10" s="77">
        <v>0</v>
      </c>
      <c r="AH10" s="35"/>
      <c r="AJ10" s="35"/>
    </row>
    <row r="11" spans="2:36" ht="24.75" customHeight="1">
      <c r="B11" s="11"/>
      <c r="C11" s="36" t="s">
        <v>38</v>
      </c>
      <c r="D11" s="59">
        <f t="shared" si="2"/>
        <v>79</v>
      </c>
      <c r="E11" s="60">
        <v>6</v>
      </c>
      <c r="F11" s="60">
        <v>1</v>
      </c>
      <c r="G11" s="60">
        <v>0</v>
      </c>
      <c r="H11" s="55">
        <v>5</v>
      </c>
      <c r="I11" s="60">
        <v>3</v>
      </c>
      <c r="J11" s="60">
        <v>0</v>
      </c>
      <c r="K11" s="60">
        <v>3</v>
      </c>
      <c r="L11" s="60">
        <v>50</v>
      </c>
      <c r="M11" s="60">
        <v>13</v>
      </c>
      <c r="N11" s="55">
        <v>6</v>
      </c>
      <c r="O11" s="55">
        <v>37</v>
      </c>
      <c r="P11" s="60">
        <v>23</v>
      </c>
      <c r="Q11" s="60" t="s">
        <v>52</v>
      </c>
      <c r="R11" s="56">
        <v>23</v>
      </c>
      <c r="S11" s="59">
        <f t="shared" si="3"/>
        <v>1177</v>
      </c>
      <c r="T11" s="60">
        <v>971</v>
      </c>
      <c r="U11" s="61">
        <v>270</v>
      </c>
      <c r="V11" s="61">
        <v>4</v>
      </c>
      <c r="W11" s="60">
        <v>0</v>
      </c>
      <c r="X11" s="61">
        <v>384</v>
      </c>
      <c r="Y11" s="61">
        <v>313</v>
      </c>
      <c r="Z11" s="60">
        <v>0</v>
      </c>
      <c r="AA11" s="60">
        <v>206</v>
      </c>
      <c r="AB11" s="62">
        <v>52</v>
      </c>
      <c r="AC11" s="77">
        <v>0</v>
      </c>
      <c r="AH11" s="35"/>
      <c r="AJ11" s="35"/>
    </row>
    <row r="12" spans="2:36" ht="24.75" customHeight="1">
      <c r="B12" s="11"/>
      <c r="C12" s="36" t="s">
        <v>45</v>
      </c>
      <c r="D12" s="59">
        <f t="shared" si="2"/>
        <v>101</v>
      </c>
      <c r="E12" s="60">
        <v>13</v>
      </c>
      <c r="F12" s="60">
        <v>2</v>
      </c>
      <c r="G12" s="60">
        <v>0</v>
      </c>
      <c r="H12" s="55">
        <v>11</v>
      </c>
      <c r="I12" s="60">
        <v>9</v>
      </c>
      <c r="J12" s="60">
        <v>0</v>
      </c>
      <c r="K12" s="60">
        <v>1</v>
      </c>
      <c r="L12" s="60">
        <v>60</v>
      </c>
      <c r="M12" s="60">
        <v>12</v>
      </c>
      <c r="N12" s="55">
        <v>1</v>
      </c>
      <c r="O12" s="55">
        <v>48</v>
      </c>
      <c r="P12" s="60">
        <v>28</v>
      </c>
      <c r="Q12" s="60" t="s">
        <v>52</v>
      </c>
      <c r="R12" s="56">
        <v>28</v>
      </c>
      <c r="S12" s="59">
        <f t="shared" si="3"/>
        <v>1472</v>
      </c>
      <c r="T12" s="60">
        <v>1274</v>
      </c>
      <c r="U12" s="61">
        <v>387</v>
      </c>
      <c r="V12" s="60">
        <v>0</v>
      </c>
      <c r="W12" s="60">
        <v>0</v>
      </c>
      <c r="X12" s="61">
        <v>582</v>
      </c>
      <c r="Y12" s="61">
        <v>305</v>
      </c>
      <c r="Z12" s="60">
        <v>0</v>
      </c>
      <c r="AA12" s="60">
        <v>198</v>
      </c>
      <c r="AB12" s="62">
        <v>6</v>
      </c>
      <c r="AC12" s="77">
        <v>0</v>
      </c>
      <c r="AH12" s="35"/>
      <c r="AJ12" s="35"/>
    </row>
    <row r="13" spans="2:36" ht="24.75" customHeight="1">
      <c r="B13" s="11"/>
      <c r="C13" s="36" t="s">
        <v>39</v>
      </c>
      <c r="D13" s="59">
        <f t="shared" si="2"/>
        <v>214</v>
      </c>
      <c r="E13" s="60">
        <v>13</v>
      </c>
      <c r="F13" s="60">
        <v>2</v>
      </c>
      <c r="G13" s="60">
        <v>0</v>
      </c>
      <c r="H13" s="55">
        <v>11</v>
      </c>
      <c r="I13" s="60">
        <v>7</v>
      </c>
      <c r="J13" s="60">
        <v>1</v>
      </c>
      <c r="K13" s="60">
        <v>4</v>
      </c>
      <c r="L13" s="60">
        <v>128</v>
      </c>
      <c r="M13" s="60">
        <v>42</v>
      </c>
      <c r="N13" s="55">
        <v>9</v>
      </c>
      <c r="O13" s="55">
        <v>86</v>
      </c>
      <c r="P13" s="60">
        <v>73</v>
      </c>
      <c r="Q13" s="60">
        <v>1</v>
      </c>
      <c r="R13" s="56">
        <v>72</v>
      </c>
      <c r="S13" s="59">
        <f t="shared" si="3"/>
        <v>3088</v>
      </c>
      <c r="T13" s="60">
        <v>2434</v>
      </c>
      <c r="U13" s="61">
        <v>786</v>
      </c>
      <c r="V13" s="61">
        <v>4</v>
      </c>
      <c r="W13" s="61">
        <v>30</v>
      </c>
      <c r="X13" s="61">
        <v>599</v>
      </c>
      <c r="Y13" s="61">
        <v>1015</v>
      </c>
      <c r="Z13" s="60">
        <v>410</v>
      </c>
      <c r="AA13" s="60">
        <v>648</v>
      </c>
      <c r="AB13" s="62">
        <v>103</v>
      </c>
      <c r="AC13" s="78">
        <v>6</v>
      </c>
      <c r="AH13" s="35"/>
      <c r="AJ13" s="35"/>
    </row>
    <row r="14" spans="2:36" ht="24.75" customHeight="1">
      <c r="B14" s="11" t="s">
        <v>18</v>
      </c>
      <c r="C14" s="36" t="s">
        <v>46</v>
      </c>
      <c r="D14" s="59">
        <f t="shared" si="2"/>
        <v>78</v>
      </c>
      <c r="E14" s="60">
        <v>11</v>
      </c>
      <c r="F14" s="60">
        <v>2</v>
      </c>
      <c r="G14" s="60">
        <v>0</v>
      </c>
      <c r="H14" s="55">
        <v>9</v>
      </c>
      <c r="I14" s="60">
        <v>5</v>
      </c>
      <c r="J14" s="60">
        <v>1</v>
      </c>
      <c r="K14" s="60">
        <v>2</v>
      </c>
      <c r="L14" s="60">
        <v>48</v>
      </c>
      <c r="M14" s="60">
        <v>16</v>
      </c>
      <c r="N14" s="55">
        <v>7</v>
      </c>
      <c r="O14" s="55">
        <v>32</v>
      </c>
      <c r="P14" s="60">
        <v>19</v>
      </c>
      <c r="Q14" s="60" t="s">
        <v>52</v>
      </c>
      <c r="R14" s="56">
        <v>19</v>
      </c>
      <c r="S14" s="59">
        <f t="shared" si="3"/>
        <v>1827</v>
      </c>
      <c r="T14" s="60">
        <v>1571</v>
      </c>
      <c r="U14" s="61">
        <v>380</v>
      </c>
      <c r="V14" s="61">
        <v>4</v>
      </c>
      <c r="W14" s="60">
        <v>0</v>
      </c>
      <c r="X14" s="61">
        <v>395</v>
      </c>
      <c r="Y14" s="61">
        <v>792</v>
      </c>
      <c r="Z14" s="60">
        <v>417</v>
      </c>
      <c r="AA14" s="60">
        <v>256</v>
      </c>
      <c r="AB14" s="62">
        <v>64</v>
      </c>
      <c r="AC14" s="77">
        <v>0</v>
      </c>
      <c r="AH14" s="35"/>
      <c r="AJ14" s="35"/>
    </row>
    <row r="15" spans="2:36" ht="24.75" customHeight="1">
      <c r="B15" s="11"/>
      <c r="C15" s="36" t="s">
        <v>47</v>
      </c>
      <c r="D15" s="59">
        <f t="shared" si="2"/>
        <v>144</v>
      </c>
      <c r="E15" s="60">
        <v>13</v>
      </c>
      <c r="F15" s="60">
        <v>2</v>
      </c>
      <c r="G15" s="60">
        <v>0</v>
      </c>
      <c r="H15" s="55">
        <v>11</v>
      </c>
      <c r="I15" s="60">
        <v>9</v>
      </c>
      <c r="J15" s="60">
        <v>1</v>
      </c>
      <c r="K15" s="60">
        <v>4</v>
      </c>
      <c r="L15" s="60">
        <v>86</v>
      </c>
      <c r="M15" s="60">
        <v>24</v>
      </c>
      <c r="N15" s="55">
        <v>4</v>
      </c>
      <c r="O15" s="55">
        <v>62</v>
      </c>
      <c r="P15" s="60">
        <v>45</v>
      </c>
      <c r="Q15" s="60" t="s">
        <v>52</v>
      </c>
      <c r="R15" s="56">
        <v>45</v>
      </c>
      <c r="S15" s="59">
        <f t="shared" si="3"/>
        <v>1980</v>
      </c>
      <c r="T15" s="60">
        <v>1626</v>
      </c>
      <c r="U15" s="61">
        <v>404</v>
      </c>
      <c r="V15" s="61">
        <v>4</v>
      </c>
      <c r="W15" s="61">
        <v>8</v>
      </c>
      <c r="X15" s="61">
        <v>574</v>
      </c>
      <c r="Y15" s="61">
        <v>636</v>
      </c>
      <c r="Z15" s="60">
        <v>274</v>
      </c>
      <c r="AA15" s="60">
        <v>354</v>
      </c>
      <c r="AB15" s="62">
        <v>59</v>
      </c>
      <c r="AC15" s="77">
        <v>0</v>
      </c>
      <c r="AH15" s="35"/>
      <c r="AJ15" s="35"/>
    </row>
    <row r="16" spans="2:36" ht="24.75" customHeight="1" thickBot="1">
      <c r="B16" s="13"/>
      <c r="C16" s="44" t="s">
        <v>42</v>
      </c>
      <c r="D16" s="63">
        <f t="shared" si="2"/>
        <v>169</v>
      </c>
      <c r="E16" s="64">
        <v>18</v>
      </c>
      <c r="F16" s="64">
        <v>3</v>
      </c>
      <c r="G16" s="64">
        <v>0</v>
      </c>
      <c r="H16" s="55">
        <v>15</v>
      </c>
      <c r="I16" s="64">
        <v>12</v>
      </c>
      <c r="J16" s="64">
        <v>1</v>
      </c>
      <c r="K16" s="64">
        <v>9</v>
      </c>
      <c r="L16" s="64">
        <v>102</v>
      </c>
      <c r="M16" s="64">
        <v>41</v>
      </c>
      <c r="N16" s="65">
        <v>10</v>
      </c>
      <c r="O16" s="55">
        <v>61</v>
      </c>
      <c r="P16" s="64">
        <v>49</v>
      </c>
      <c r="Q16" s="64" t="s">
        <v>52</v>
      </c>
      <c r="R16" s="56">
        <v>49</v>
      </c>
      <c r="S16" s="66">
        <f t="shared" si="3"/>
        <v>3538</v>
      </c>
      <c r="T16" s="64">
        <v>2899</v>
      </c>
      <c r="U16" s="67">
        <v>707</v>
      </c>
      <c r="V16" s="67">
        <v>4</v>
      </c>
      <c r="W16" s="67">
        <v>66</v>
      </c>
      <c r="X16" s="67">
        <v>1245</v>
      </c>
      <c r="Y16" s="67">
        <v>877</v>
      </c>
      <c r="Z16" s="67">
        <v>210</v>
      </c>
      <c r="AA16" s="64">
        <v>639</v>
      </c>
      <c r="AB16" s="68">
        <v>76</v>
      </c>
      <c r="AC16" s="79">
        <v>0</v>
      </c>
      <c r="AH16" s="35"/>
      <c r="AJ16" s="35"/>
    </row>
    <row r="17" spans="2:35" ht="24.75" customHeight="1" thickBot="1" thickTop="1">
      <c r="B17" s="14"/>
      <c r="C17" s="45" t="s">
        <v>2</v>
      </c>
      <c r="D17" s="69">
        <f aca="true" t="shared" si="4" ref="D17:AC17">IF(D5="-","-",D5/1807201*100000)</f>
        <v>140.3828351135264</v>
      </c>
      <c r="E17" s="69">
        <f t="shared" si="4"/>
        <v>11.841516245287602</v>
      </c>
      <c r="F17" s="69">
        <f t="shared" si="4"/>
        <v>2.102699146359481</v>
      </c>
      <c r="G17" s="69">
        <f t="shared" si="4"/>
        <v>0</v>
      </c>
      <c r="H17" s="69">
        <f t="shared" si="4"/>
        <v>9.738817098928122</v>
      </c>
      <c r="I17" s="69">
        <f t="shared" si="4"/>
        <v>5.920758122643801</v>
      </c>
      <c r="J17" s="69">
        <f t="shared" si="4"/>
        <v>0.7193444448071908</v>
      </c>
      <c r="K17" s="69">
        <f t="shared" si="4"/>
        <v>3.81805897628432</v>
      </c>
      <c r="L17" s="69">
        <f t="shared" si="4"/>
        <v>81.94993251995766</v>
      </c>
      <c r="M17" s="69">
        <f t="shared" si="4"/>
        <v>20.805654711346442</v>
      </c>
      <c r="N17" s="69">
        <f t="shared" si="4"/>
        <v>4.260732480781053</v>
      </c>
      <c r="O17" s="69">
        <f t="shared" si="4"/>
        <v>61.144277808611214</v>
      </c>
      <c r="P17" s="69">
        <f t="shared" si="4"/>
        <v>46.59138634828113</v>
      </c>
      <c r="Q17" s="69">
        <f t="shared" si="4"/>
        <v>0.11066837612418319</v>
      </c>
      <c r="R17" s="69">
        <f t="shared" si="4"/>
        <v>46.48071797215694</v>
      </c>
      <c r="S17" s="69">
        <f t="shared" si="4"/>
        <v>2288.954023376481</v>
      </c>
      <c r="T17" s="69">
        <f t="shared" si="4"/>
        <v>1957.0595633800556</v>
      </c>
      <c r="U17" s="69">
        <f t="shared" si="4"/>
        <v>495.5176540960303</v>
      </c>
      <c r="V17" s="69">
        <f t="shared" si="4"/>
        <v>2.6560410269803967</v>
      </c>
      <c r="W17" s="69">
        <f t="shared" si="4"/>
        <v>12.78219744234316</v>
      </c>
      <c r="X17" s="69">
        <f t="shared" si="4"/>
        <v>522.4654036822689</v>
      </c>
      <c r="Y17" s="69">
        <f t="shared" si="4"/>
        <v>923.6382671324329</v>
      </c>
      <c r="Z17" s="69">
        <f t="shared" si="4"/>
        <v>256.14195653942204</v>
      </c>
      <c r="AA17" s="69">
        <f t="shared" si="4"/>
        <v>331.23044973968035</v>
      </c>
      <c r="AB17" s="69">
        <f t="shared" si="4"/>
        <v>41.998648739127525</v>
      </c>
      <c r="AC17" s="69">
        <f t="shared" si="4"/>
        <v>0.6640102567450992</v>
      </c>
      <c r="AI17" s="43"/>
    </row>
    <row r="18" spans="2:29" ht="24.75" customHeight="1" thickTop="1">
      <c r="B18" s="14" t="s">
        <v>9</v>
      </c>
      <c r="C18" s="46" t="s">
        <v>43</v>
      </c>
      <c r="D18" s="70">
        <f aca="true" t="shared" si="5" ref="D18:AC18">IF(D6="-","-",D6/737689*100000)</f>
        <v>151.55438131787244</v>
      </c>
      <c r="E18" s="70">
        <f t="shared" si="5"/>
        <v>12.742497176994641</v>
      </c>
      <c r="F18" s="70">
        <f t="shared" si="5"/>
        <v>2.1689356897012155</v>
      </c>
      <c r="G18" s="70">
        <f t="shared" si="5"/>
        <v>0</v>
      </c>
      <c r="H18" s="71">
        <f t="shared" si="5"/>
        <v>10.573561487293425</v>
      </c>
      <c r="I18" s="72">
        <f t="shared" si="5"/>
        <v>5.557897704859365</v>
      </c>
      <c r="J18" s="72">
        <f t="shared" si="5"/>
        <v>0.6777924030316298</v>
      </c>
      <c r="K18" s="72">
        <f t="shared" si="5"/>
        <v>3.660078976370801</v>
      </c>
      <c r="L18" s="72">
        <f t="shared" si="5"/>
        <v>85.80851822380434</v>
      </c>
      <c r="M18" s="72">
        <f t="shared" si="5"/>
        <v>18.43595336246033</v>
      </c>
      <c r="N18" s="72">
        <f t="shared" si="5"/>
        <v>2.5756111315201933</v>
      </c>
      <c r="O18" s="72">
        <f t="shared" si="5"/>
        <v>67.37256486134402</v>
      </c>
      <c r="P18" s="72">
        <f t="shared" si="5"/>
        <v>53.00336591707345</v>
      </c>
      <c r="Q18" s="72">
        <f t="shared" si="5"/>
        <v>0.13555848060632597</v>
      </c>
      <c r="R18" s="72">
        <f t="shared" si="5"/>
        <v>52.86780743646713</v>
      </c>
      <c r="S18" s="72">
        <f t="shared" si="5"/>
        <v>2399.249548251363</v>
      </c>
      <c r="T18" s="72">
        <f t="shared" si="5"/>
        <v>2106.5787886223056</v>
      </c>
      <c r="U18" s="72">
        <f t="shared" si="5"/>
        <v>441.24285437359106</v>
      </c>
      <c r="V18" s="72">
        <f t="shared" si="5"/>
        <v>1.6267017672759114</v>
      </c>
      <c r="W18" s="72">
        <f t="shared" si="5"/>
        <v>3.660078976370801</v>
      </c>
      <c r="X18" s="72">
        <f t="shared" si="5"/>
        <v>502.3797291270441</v>
      </c>
      <c r="Y18" s="72">
        <f t="shared" si="5"/>
        <v>1157.6694243780237</v>
      </c>
      <c r="Z18" s="72">
        <f t="shared" si="5"/>
        <v>274.9125986696291</v>
      </c>
      <c r="AA18" s="72">
        <f t="shared" si="5"/>
        <v>291.85740874541983</v>
      </c>
      <c r="AB18" s="72">
        <f t="shared" si="5"/>
        <v>27.24725460187152</v>
      </c>
      <c r="AC18" s="72">
        <f t="shared" si="5"/>
        <v>0.8133508836379557</v>
      </c>
    </row>
    <row r="19" spans="2:29" ht="24.75" customHeight="1">
      <c r="B19" s="14"/>
      <c r="C19" s="47" t="s">
        <v>41</v>
      </c>
      <c r="D19" s="73">
        <f aca="true" t="shared" si="6" ref="D19:AC19">IF(D7="-","-",D7/109354*100000)</f>
        <v>118.87996781096257</v>
      </c>
      <c r="E19" s="73">
        <f t="shared" si="6"/>
        <v>10.973535490242698</v>
      </c>
      <c r="F19" s="73">
        <f t="shared" si="6"/>
        <v>1.8289225817071162</v>
      </c>
      <c r="G19" s="73">
        <f t="shared" si="6"/>
        <v>0</v>
      </c>
      <c r="H19" s="73">
        <f t="shared" si="6"/>
        <v>9.144612908535581</v>
      </c>
      <c r="I19" s="73">
        <f t="shared" si="6"/>
        <v>4.572306454267791</v>
      </c>
      <c r="J19" s="73">
        <f t="shared" si="6"/>
        <v>0</v>
      </c>
      <c r="K19" s="73">
        <f t="shared" si="6"/>
        <v>3.6578451634142324</v>
      </c>
      <c r="L19" s="73">
        <f t="shared" si="6"/>
        <v>65.84121294145619</v>
      </c>
      <c r="M19" s="73">
        <f t="shared" si="6"/>
        <v>19.203687107924722</v>
      </c>
      <c r="N19" s="73">
        <f t="shared" si="6"/>
        <v>2.7433838725606745</v>
      </c>
      <c r="O19" s="73">
        <f t="shared" si="6"/>
        <v>46.63752583353147</v>
      </c>
      <c r="P19" s="73">
        <f t="shared" si="6"/>
        <v>42.065219379263674</v>
      </c>
      <c r="Q19" s="73" t="str">
        <f t="shared" si="6"/>
        <v>-</v>
      </c>
      <c r="R19" s="73">
        <f t="shared" si="6"/>
        <v>42.065219379263674</v>
      </c>
      <c r="S19" s="73">
        <f t="shared" si="6"/>
        <v>2131.609268979644</v>
      </c>
      <c r="T19" s="73">
        <f t="shared" si="6"/>
        <v>1805.146588144924</v>
      </c>
      <c r="U19" s="73">
        <f t="shared" si="6"/>
        <v>591.6564551822522</v>
      </c>
      <c r="V19" s="73">
        <f t="shared" si="6"/>
        <v>3.6578451634142324</v>
      </c>
      <c r="W19" s="73">
        <f t="shared" si="6"/>
        <v>91.4461290853558</v>
      </c>
      <c r="X19" s="73">
        <f t="shared" si="6"/>
        <v>459.0595680084862</v>
      </c>
      <c r="Y19" s="73">
        <f t="shared" si="6"/>
        <v>659.3265907054154</v>
      </c>
      <c r="Z19" s="73">
        <f t="shared" si="6"/>
        <v>0</v>
      </c>
      <c r="AA19" s="73">
        <f t="shared" si="6"/>
        <v>326.4626808347203</v>
      </c>
      <c r="AB19" s="73">
        <f t="shared" si="6"/>
        <v>40.23629679755656</v>
      </c>
      <c r="AC19" s="73">
        <f t="shared" si="6"/>
        <v>0</v>
      </c>
    </row>
    <row r="20" spans="2:29" ht="24.75" customHeight="1">
      <c r="B20" s="14" t="s">
        <v>10</v>
      </c>
      <c r="C20" s="47" t="s">
        <v>40</v>
      </c>
      <c r="D20" s="73">
        <f aca="true" t="shared" si="7" ref="D20:AC20">IF(D8="-","-",D8/166166*100000)</f>
        <v>130.59229926699805</v>
      </c>
      <c r="E20" s="73">
        <f t="shared" si="7"/>
        <v>7.221693968681921</v>
      </c>
      <c r="F20" s="73">
        <f t="shared" si="7"/>
        <v>2.4072313228939737</v>
      </c>
      <c r="G20" s="73">
        <f t="shared" si="7"/>
        <v>0</v>
      </c>
      <c r="H20" s="73">
        <f t="shared" si="7"/>
        <v>4.814462645787947</v>
      </c>
      <c r="I20" s="73">
        <f t="shared" si="7"/>
        <v>3.6108469843409603</v>
      </c>
      <c r="J20" s="73">
        <f t="shared" si="7"/>
        <v>1.2036156614469868</v>
      </c>
      <c r="K20" s="73">
        <f t="shared" si="7"/>
        <v>1.8054234921704801</v>
      </c>
      <c r="L20" s="73">
        <f t="shared" si="7"/>
        <v>78.83682582477763</v>
      </c>
      <c r="M20" s="73">
        <f t="shared" si="7"/>
        <v>21.665081906045764</v>
      </c>
      <c r="N20" s="73">
        <f t="shared" si="7"/>
        <v>7.221693968681921</v>
      </c>
      <c r="O20" s="73">
        <f t="shared" si="7"/>
        <v>57.17174391873187</v>
      </c>
      <c r="P20" s="73">
        <f t="shared" si="7"/>
        <v>44.53377947353851</v>
      </c>
      <c r="Q20" s="73" t="str">
        <f t="shared" si="7"/>
        <v>-</v>
      </c>
      <c r="R20" s="73">
        <f t="shared" si="7"/>
        <v>44.53377947353851</v>
      </c>
      <c r="S20" s="73">
        <f t="shared" si="7"/>
        <v>1869.816930057894</v>
      </c>
      <c r="T20" s="73">
        <f t="shared" si="7"/>
        <v>1521.9720038997148</v>
      </c>
      <c r="U20" s="73">
        <f t="shared" si="7"/>
        <v>592.1789054319174</v>
      </c>
      <c r="V20" s="73">
        <f t="shared" si="7"/>
        <v>2.4072313228939737</v>
      </c>
      <c r="W20" s="73">
        <f t="shared" si="7"/>
        <v>0</v>
      </c>
      <c r="X20" s="73">
        <f t="shared" si="7"/>
        <v>459.1793748420255</v>
      </c>
      <c r="Y20" s="73">
        <f t="shared" si="7"/>
        <v>468.2064923028778</v>
      </c>
      <c r="Z20" s="73">
        <f t="shared" si="7"/>
        <v>346.6413104967322</v>
      </c>
      <c r="AA20" s="73">
        <f t="shared" si="7"/>
        <v>347.84492615817913</v>
      </c>
      <c r="AB20" s="73">
        <f t="shared" si="7"/>
        <v>62.588014395243306</v>
      </c>
      <c r="AC20" s="73">
        <f t="shared" si="7"/>
        <v>0</v>
      </c>
    </row>
    <row r="21" spans="2:29" ht="24.75" customHeight="1">
      <c r="B21" s="14" t="s">
        <v>3</v>
      </c>
      <c r="C21" s="47" t="s">
        <v>44</v>
      </c>
      <c r="D21" s="73">
        <f aca="true" t="shared" si="8" ref="D21:AC21">IF(D9="-","-",D9/54130*100000)</f>
        <v>138.55532976168485</v>
      </c>
      <c r="E21" s="73">
        <f t="shared" si="8"/>
        <v>11.084426380934786</v>
      </c>
      <c r="F21" s="73">
        <f t="shared" si="8"/>
        <v>1.8474043968224643</v>
      </c>
      <c r="G21" s="73">
        <f t="shared" si="8"/>
        <v>0</v>
      </c>
      <c r="H21" s="73">
        <f t="shared" si="8"/>
        <v>9.237021984112323</v>
      </c>
      <c r="I21" s="73">
        <f t="shared" si="8"/>
        <v>5.542213190467393</v>
      </c>
      <c r="J21" s="73">
        <f t="shared" si="8"/>
        <v>1.8474043968224643</v>
      </c>
      <c r="K21" s="73">
        <f t="shared" si="8"/>
        <v>7.389617587289857</v>
      </c>
      <c r="L21" s="73">
        <f t="shared" si="8"/>
        <v>83.1331978570109</v>
      </c>
      <c r="M21" s="73">
        <f t="shared" si="8"/>
        <v>24.01625715869204</v>
      </c>
      <c r="N21" s="73">
        <f t="shared" si="8"/>
        <v>5.542213190467393</v>
      </c>
      <c r="O21" s="73">
        <f t="shared" si="8"/>
        <v>59.11694069831886</v>
      </c>
      <c r="P21" s="73">
        <f t="shared" si="8"/>
        <v>44.337705523739146</v>
      </c>
      <c r="Q21" s="73" t="str">
        <f t="shared" si="8"/>
        <v>-</v>
      </c>
      <c r="R21" s="73">
        <f t="shared" si="8"/>
        <v>44.337705523739146</v>
      </c>
      <c r="S21" s="73">
        <f t="shared" si="8"/>
        <v>1980.417513393682</v>
      </c>
      <c r="T21" s="73">
        <f t="shared" si="8"/>
        <v>1551.81969333087</v>
      </c>
      <c r="U21" s="73">
        <f t="shared" si="8"/>
        <v>443.3770552373915</v>
      </c>
      <c r="V21" s="73">
        <f t="shared" si="8"/>
        <v>7.389617587289857</v>
      </c>
      <c r="W21" s="73">
        <f t="shared" si="8"/>
        <v>0</v>
      </c>
      <c r="X21" s="73">
        <f t="shared" si="8"/>
        <v>408.2763716977646</v>
      </c>
      <c r="Y21" s="73">
        <f t="shared" si="8"/>
        <v>692.7766488084242</v>
      </c>
      <c r="Z21" s="73">
        <f t="shared" si="8"/>
        <v>371.32828376131533</v>
      </c>
      <c r="AA21" s="73">
        <f t="shared" si="8"/>
        <v>428.59782006281176</v>
      </c>
      <c r="AB21" s="73">
        <f t="shared" si="8"/>
        <v>27.71106595233697</v>
      </c>
      <c r="AC21" s="73">
        <f t="shared" si="8"/>
        <v>0</v>
      </c>
    </row>
    <row r="22" spans="2:29" ht="24.75" customHeight="1">
      <c r="B22" s="14" t="s">
        <v>4</v>
      </c>
      <c r="C22" s="47" t="s">
        <v>37</v>
      </c>
      <c r="D22" s="73">
        <f aca="true" t="shared" si="9" ref="D22:AC22">IF(D10="-","-",D10/177665*100000)</f>
        <v>119.3256972391861</v>
      </c>
      <c r="E22" s="73">
        <f t="shared" si="9"/>
        <v>9.005712999183858</v>
      </c>
      <c r="F22" s="73">
        <f t="shared" si="9"/>
        <v>1.6885711873469733</v>
      </c>
      <c r="G22" s="73">
        <f t="shared" si="9"/>
        <v>0</v>
      </c>
      <c r="H22" s="73">
        <f t="shared" si="9"/>
        <v>7.317141811836883</v>
      </c>
      <c r="I22" s="73">
        <f t="shared" si="9"/>
        <v>3.939999437142937</v>
      </c>
      <c r="J22" s="73">
        <f t="shared" si="9"/>
        <v>0.5628570624489911</v>
      </c>
      <c r="K22" s="73">
        <f t="shared" si="9"/>
        <v>4.502856499591929</v>
      </c>
      <c r="L22" s="73">
        <f t="shared" si="9"/>
        <v>70.91998986857288</v>
      </c>
      <c r="M22" s="73">
        <f t="shared" si="9"/>
        <v>12.382855373877804</v>
      </c>
      <c r="N22" s="73">
        <f t="shared" si="9"/>
        <v>1.6885711873469733</v>
      </c>
      <c r="O22" s="73">
        <f t="shared" si="9"/>
        <v>58.53713449469507</v>
      </c>
      <c r="P22" s="73">
        <f t="shared" si="9"/>
        <v>39.39999437142937</v>
      </c>
      <c r="Q22" s="73" t="str">
        <f t="shared" si="9"/>
        <v>-</v>
      </c>
      <c r="R22" s="73">
        <f t="shared" si="9"/>
        <v>39.39999437142937</v>
      </c>
      <c r="S22" s="73">
        <f t="shared" si="9"/>
        <v>2293.6425294796386</v>
      </c>
      <c r="T22" s="73">
        <f t="shared" si="9"/>
        <v>2088.199701685757</v>
      </c>
      <c r="U22" s="73">
        <f t="shared" si="9"/>
        <v>503.757070891847</v>
      </c>
      <c r="V22" s="73">
        <f t="shared" si="9"/>
        <v>2.2514282497959646</v>
      </c>
      <c r="W22" s="73">
        <f t="shared" si="9"/>
        <v>0</v>
      </c>
      <c r="X22" s="73">
        <f t="shared" si="9"/>
        <v>265.1056764134748</v>
      </c>
      <c r="Y22" s="73">
        <f t="shared" si="9"/>
        <v>1317.0855261306392</v>
      </c>
      <c r="Z22" s="73">
        <f t="shared" si="9"/>
        <v>288.7456730363324</v>
      </c>
      <c r="AA22" s="73">
        <f t="shared" si="9"/>
        <v>205.44282779388175</v>
      </c>
      <c r="AB22" s="73">
        <f t="shared" si="9"/>
        <v>19.699997185714686</v>
      </c>
      <c r="AC22" s="73">
        <f t="shared" si="9"/>
        <v>0</v>
      </c>
    </row>
    <row r="23" spans="2:29" ht="24.75" customHeight="1">
      <c r="B23" s="14">
        <v>10</v>
      </c>
      <c r="C23" s="47" t="s">
        <v>38</v>
      </c>
      <c r="D23" s="73">
        <f aca="true" t="shared" si="10" ref="D23:AC23">IF(D11="-","-",D11/66857*100000)</f>
        <v>118.16264564667874</v>
      </c>
      <c r="E23" s="73">
        <f t="shared" si="10"/>
        <v>8.974378150380662</v>
      </c>
      <c r="F23" s="73">
        <f t="shared" si="10"/>
        <v>1.4957296917301106</v>
      </c>
      <c r="G23" s="73">
        <f t="shared" si="10"/>
        <v>0</v>
      </c>
      <c r="H23" s="73">
        <f t="shared" si="10"/>
        <v>7.478648458650553</v>
      </c>
      <c r="I23" s="73">
        <f t="shared" si="10"/>
        <v>4.487189075190331</v>
      </c>
      <c r="J23" s="73">
        <f t="shared" si="10"/>
        <v>0</v>
      </c>
      <c r="K23" s="73">
        <f t="shared" si="10"/>
        <v>4.487189075190331</v>
      </c>
      <c r="L23" s="73">
        <f t="shared" si="10"/>
        <v>74.78648458650552</v>
      </c>
      <c r="M23" s="73">
        <f t="shared" si="10"/>
        <v>19.444485992491437</v>
      </c>
      <c r="N23" s="73">
        <f t="shared" si="10"/>
        <v>8.974378150380662</v>
      </c>
      <c r="O23" s="73">
        <f t="shared" si="10"/>
        <v>55.34199859401409</v>
      </c>
      <c r="P23" s="73">
        <f t="shared" si="10"/>
        <v>34.401782909792544</v>
      </c>
      <c r="Q23" s="73" t="str">
        <f t="shared" si="10"/>
        <v>-</v>
      </c>
      <c r="R23" s="73">
        <f t="shared" si="10"/>
        <v>34.401782909792544</v>
      </c>
      <c r="S23" s="73">
        <f t="shared" si="10"/>
        <v>1760.4738471663402</v>
      </c>
      <c r="T23" s="73">
        <f t="shared" si="10"/>
        <v>1452.3535306699373</v>
      </c>
      <c r="U23" s="73">
        <f t="shared" si="10"/>
        <v>403.84701676712984</v>
      </c>
      <c r="V23" s="73">
        <f t="shared" si="10"/>
        <v>5.982918766920442</v>
      </c>
      <c r="W23" s="73">
        <f t="shared" si="10"/>
        <v>0</v>
      </c>
      <c r="X23" s="73">
        <f t="shared" si="10"/>
        <v>574.3602016243624</v>
      </c>
      <c r="Y23" s="73">
        <f t="shared" si="10"/>
        <v>468.1633935115246</v>
      </c>
      <c r="Z23" s="73">
        <f t="shared" si="10"/>
        <v>0</v>
      </c>
      <c r="AA23" s="73">
        <f t="shared" si="10"/>
        <v>308.1203164964027</v>
      </c>
      <c r="AB23" s="73">
        <f t="shared" si="10"/>
        <v>77.77794396996575</v>
      </c>
      <c r="AC23" s="73">
        <f t="shared" si="10"/>
        <v>0</v>
      </c>
    </row>
    <row r="24" spans="2:29" ht="24.75" customHeight="1">
      <c r="B24" s="14" t="s">
        <v>5</v>
      </c>
      <c r="C24" s="47" t="s">
        <v>45</v>
      </c>
      <c r="D24" s="73">
        <f aca="true" t="shared" si="11" ref="D24:AC24">IF(D12="-","-",D12/86721*100000)</f>
        <v>116.4654466622848</v>
      </c>
      <c r="E24" s="73">
        <f t="shared" si="11"/>
        <v>14.990602045640617</v>
      </c>
      <c r="F24" s="73">
        <f t="shared" si="11"/>
        <v>2.306246468560095</v>
      </c>
      <c r="G24" s="73">
        <f t="shared" si="11"/>
        <v>0</v>
      </c>
      <c r="H24" s="73">
        <f t="shared" si="11"/>
        <v>12.684355577080524</v>
      </c>
      <c r="I24" s="73">
        <f t="shared" si="11"/>
        <v>10.378109108520428</v>
      </c>
      <c r="J24" s="73">
        <f t="shared" si="11"/>
        <v>0</v>
      </c>
      <c r="K24" s="73">
        <f t="shared" si="11"/>
        <v>1.1531232342800475</v>
      </c>
      <c r="L24" s="73">
        <f t="shared" si="11"/>
        <v>69.18739405680284</v>
      </c>
      <c r="M24" s="73">
        <f t="shared" si="11"/>
        <v>13.83747881136057</v>
      </c>
      <c r="N24" s="73">
        <f t="shared" si="11"/>
        <v>1.1531232342800475</v>
      </c>
      <c r="O24" s="73">
        <f t="shared" si="11"/>
        <v>55.34991524544228</v>
      </c>
      <c r="P24" s="73">
        <f t="shared" si="11"/>
        <v>32.28745055984133</v>
      </c>
      <c r="Q24" s="73" t="str">
        <f t="shared" si="11"/>
        <v>-</v>
      </c>
      <c r="R24" s="73">
        <f t="shared" si="11"/>
        <v>32.28745055984133</v>
      </c>
      <c r="S24" s="73">
        <f t="shared" si="11"/>
        <v>1697.39740086023</v>
      </c>
      <c r="T24" s="73">
        <f t="shared" si="11"/>
        <v>1469.0790004727805</v>
      </c>
      <c r="U24" s="73">
        <f t="shared" si="11"/>
        <v>446.2586916663784</v>
      </c>
      <c r="V24" s="73">
        <f t="shared" si="11"/>
        <v>0</v>
      </c>
      <c r="W24" s="73">
        <f t="shared" si="11"/>
        <v>0</v>
      </c>
      <c r="X24" s="73">
        <f t="shared" si="11"/>
        <v>671.1177223509877</v>
      </c>
      <c r="Y24" s="73">
        <f t="shared" si="11"/>
        <v>351.70258645541446</v>
      </c>
      <c r="Z24" s="73">
        <f t="shared" si="11"/>
        <v>0</v>
      </c>
      <c r="AA24" s="73">
        <f t="shared" si="11"/>
        <v>228.31840038744943</v>
      </c>
      <c r="AB24" s="73">
        <f t="shared" si="11"/>
        <v>6.918739405680285</v>
      </c>
      <c r="AC24" s="73">
        <f t="shared" si="11"/>
        <v>0</v>
      </c>
    </row>
    <row r="25" spans="2:29" ht="24.75" customHeight="1">
      <c r="B25" s="14" t="s">
        <v>6</v>
      </c>
      <c r="C25" s="47" t="s">
        <v>39</v>
      </c>
      <c r="D25" s="73">
        <f aca="true" t="shared" si="12" ref="D25:AC25">IF(D13="-","-",D13/143075*100000)</f>
        <v>149.57190284815655</v>
      </c>
      <c r="E25" s="73">
        <f t="shared" si="12"/>
        <v>9.08614363096278</v>
      </c>
      <c r="F25" s="73">
        <f t="shared" si="12"/>
        <v>1.397868250917351</v>
      </c>
      <c r="G25" s="73">
        <f t="shared" si="12"/>
        <v>0</v>
      </c>
      <c r="H25" s="73">
        <f t="shared" si="12"/>
        <v>7.688275380045431</v>
      </c>
      <c r="I25" s="73">
        <f t="shared" si="12"/>
        <v>4.892538878210729</v>
      </c>
      <c r="J25" s="73">
        <f t="shared" si="12"/>
        <v>0.6989341254586755</v>
      </c>
      <c r="K25" s="73">
        <f t="shared" si="12"/>
        <v>2.795736501834702</v>
      </c>
      <c r="L25" s="73">
        <f t="shared" si="12"/>
        <v>89.46356805871046</v>
      </c>
      <c r="M25" s="73">
        <f t="shared" si="12"/>
        <v>29.35523326926437</v>
      </c>
      <c r="N25" s="73">
        <f t="shared" si="12"/>
        <v>6.29040712912808</v>
      </c>
      <c r="O25" s="73">
        <f t="shared" si="12"/>
        <v>60.1083347894461</v>
      </c>
      <c r="P25" s="73">
        <f t="shared" si="12"/>
        <v>51.02219115848332</v>
      </c>
      <c r="Q25" s="73">
        <f t="shared" si="12"/>
        <v>0.6989341254586755</v>
      </c>
      <c r="R25" s="73">
        <f t="shared" si="12"/>
        <v>50.32325703302464</v>
      </c>
      <c r="S25" s="73">
        <f t="shared" si="12"/>
        <v>2158.30857941639</v>
      </c>
      <c r="T25" s="73">
        <f t="shared" si="12"/>
        <v>1701.2056613664163</v>
      </c>
      <c r="U25" s="73">
        <f t="shared" si="12"/>
        <v>549.362222610519</v>
      </c>
      <c r="V25" s="73">
        <f t="shared" si="12"/>
        <v>2.795736501834702</v>
      </c>
      <c r="W25" s="73">
        <f t="shared" si="12"/>
        <v>20.968023763760268</v>
      </c>
      <c r="X25" s="73">
        <f t="shared" si="12"/>
        <v>418.66154114974665</v>
      </c>
      <c r="Y25" s="73">
        <f t="shared" si="12"/>
        <v>709.4181373405556</v>
      </c>
      <c r="Z25" s="73">
        <f t="shared" si="12"/>
        <v>286.562991438057</v>
      </c>
      <c r="AA25" s="73">
        <f t="shared" si="12"/>
        <v>452.90931329722173</v>
      </c>
      <c r="AB25" s="73">
        <f t="shared" si="12"/>
        <v>71.99021492224358</v>
      </c>
      <c r="AC25" s="73">
        <f t="shared" si="12"/>
        <v>4.193604752752053</v>
      </c>
    </row>
    <row r="26" spans="2:29" ht="24.75" customHeight="1">
      <c r="B26" s="14" t="s">
        <v>11</v>
      </c>
      <c r="C26" s="47" t="s">
        <v>46</v>
      </c>
      <c r="D26" s="73">
        <f aca="true" t="shared" si="13" ref="D26:AC26">IF(D14="-","-",D14/49986*100000)</f>
        <v>156.04369223382548</v>
      </c>
      <c r="E26" s="73">
        <f t="shared" si="13"/>
        <v>22.00616172528308</v>
      </c>
      <c r="F26" s="73">
        <f t="shared" si="13"/>
        <v>4.001120313687832</v>
      </c>
      <c r="G26" s="73">
        <f t="shared" si="13"/>
        <v>0</v>
      </c>
      <c r="H26" s="73">
        <f t="shared" si="13"/>
        <v>18.005041411595247</v>
      </c>
      <c r="I26" s="73">
        <f t="shared" si="13"/>
        <v>10.002800784219582</v>
      </c>
      <c r="J26" s="73">
        <f t="shared" si="13"/>
        <v>2.000560156843916</v>
      </c>
      <c r="K26" s="73">
        <f t="shared" si="13"/>
        <v>4.001120313687832</v>
      </c>
      <c r="L26" s="73">
        <f t="shared" si="13"/>
        <v>96.02688752850798</v>
      </c>
      <c r="M26" s="73">
        <f t="shared" si="13"/>
        <v>32.00896250950266</v>
      </c>
      <c r="N26" s="73">
        <f t="shared" si="13"/>
        <v>14.003921097907414</v>
      </c>
      <c r="O26" s="73">
        <f t="shared" si="13"/>
        <v>64.01792501900532</v>
      </c>
      <c r="P26" s="73">
        <f t="shared" si="13"/>
        <v>38.01064298003441</v>
      </c>
      <c r="Q26" s="73" t="str">
        <f t="shared" si="13"/>
        <v>-</v>
      </c>
      <c r="R26" s="73">
        <f t="shared" si="13"/>
        <v>38.01064298003441</v>
      </c>
      <c r="S26" s="73">
        <f t="shared" si="13"/>
        <v>3655.0234065538352</v>
      </c>
      <c r="T26" s="73">
        <f t="shared" si="13"/>
        <v>3142.8800064017923</v>
      </c>
      <c r="U26" s="73">
        <f t="shared" si="13"/>
        <v>760.2128596006881</v>
      </c>
      <c r="V26" s="73">
        <f t="shared" si="13"/>
        <v>8.002240627375665</v>
      </c>
      <c r="W26" s="73">
        <f t="shared" si="13"/>
        <v>0</v>
      </c>
      <c r="X26" s="73">
        <f t="shared" si="13"/>
        <v>790.221261953347</v>
      </c>
      <c r="Y26" s="73">
        <f t="shared" si="13"/>
        <v>1584.4436442203819</v>
      </c>
      <c r="Z26" s="73">
        <f t="shared" si="13"/>
        <v>834.233585403913</v>
      </c>
      <c r="AA26" s="73">
        <f t="shared" si="13"/>
        <v>512.1434001520425</v>
      </c>
      <c r="AB26" s="73">
        <f t="shared" si="13"/>
        <v>128.03585003801064</v>
      </c>
      <c r="AC26" s="73">
        <f t="shared" si="13"/>
        <v>0</v>
      </c>
    </row>
    <row r="27" spans="2:29" ht="24.75" customHeight="1">
      <c r="B27" s="14"/>
      <c r="C27" s="47" t="s">
        <v>47</v>
      </c>
      <c r="D27" s="73">
        <f aca="true" t="shared" si="14" ref="D27:AC27">IF(D15="-","-",D15/92426*100000)</f>
        <v>155.8003159284184</v>
      </c>
      <c r="E27" s="73">
        <f t="shared" si="14"/>
        <v>14.06530629909333</v>
      </c>
      <c r="F27" s="73">
        <f t="shared" si="14"/>
        <v>2.163893276783589</v>
      </c>
      <c r="G27" s="73">
        <f t="shared" si="14"/>
        <v>0</v>
      </c>
      <c r="H27" s="73">
        <f t="shared" si="14"/>
        <v>11.90141302230974</v>
      </c>
      <c r="I27" s="73">
        <f t="shared" si="14"/>
        <v>9.73751974552615</v>
      </c>
      <c r="J27" s="73">
        <f t="shared" si="14"/>
        <v>1.0819466383917944</v>
      </c>
      <c r="K27" s="73">
        <f t="shared" si="14"/>
        <v>4.327786553567178</v>
      </c>
      <c r="L27" s="73">
        <f t="shared" si="14"/>
        <v>93.04741090169433</v>
      </c>
      <c r="M27" s="73">
        <f t="shared" si="14"/>
        <v>25.96671932140307</v>
      </c>
      <c r="N27" s="73">
        <f t="shared" si="14"/>
        <v>4.327786553567178</v>
      </c>
      <c r="O27" s="73">
        <f t="shared" si="14"/>
        <v>67.08069158029126</v>
      </c>
      <c r="P27" s="73">
        <f t="shared" si="14"/>
        <v>48.68759872763075</v>
      </c>
      <c r="Q27" s="73" t="str">
        <f t="shared" si="14"/>
        <v>-</v>
      </c>
      <c r="R27" s="73">
        <f t="shared" si="14"/>
        <v>48.68759872763075</v>
      </c>
      <c r="S27" s="73">
        <f t="shared" si="14"/>
        <v>2142.254344015753</v>
      </c>
      <c r="T27" s="73">
        <f t="shared" si="14"/>
        <v>1759.245234025058</v>
      </c>
      <c r="U27" s="73">
        <f t="shared" si="14"/>
        <v>437.10644191028496</v>
      </c>
      <c r="V27" s="73">
        <f t="shared" si="14"/>
        <v>4.327786553567178</v>
      </c>
      <c r="W27" s="73">
        <f t="shared" si="14"/>
        <v>8.655573107134355</v>
      </c>
      <c r="X27" s="73">
        <f t="shared" si="14"/>
        <v>621.0373704368901</v>
      </c>
      <c r="Y27" s="73">
        <f t="shared" si="14"/>
        <v>688.1180620171813</v>
      </c>
      <c r="Z27" s="73">
        <f t="shared" si="14"/>
        <v>296.4533789193517</v>
      </c>
      <c r="AA27" s="73">
        <f t="shared" si="14"/>
        <v>383.00910999069526</v>
      </c>
      <c r="AB27" s="73">
        <f t="shared" si="14"/>
        <v>63.83485166511588</v>
      </c>
      <c r="AC27" s="73">
        <f t="shared" si="14"/>
        <v>0</v>
      </c>
    </row>
    <row r="28" spans="2:29" ht="24.75" customHeight="1" thickBot="1">
      <c r="B28" s="15"/>
      <c r="C28" s="48" t="s">
        <v>42</v>
      </c>
      <c r="D28" s="74">
        <f aca="true" t="shared" si="15" ref="D28:AC28">IF(D16="-","-",D16/123132*100000)</f>
        <v>137.2510801416366</v>
      </c>
      <c r="E28" s="74">
        <f t="shared" si="15"/>
        <v>14.618458239937627</v>
      </c>
      <c r="F28" s="74">
        <f t="shared" si="15"/>
        <v>2.436409706656271</v>
      </c>
      <c r="G28" s="74">
        <f t="shared" si="15"/>
        <v>0</v>
      </c>
      <c r="H28" s="74">
        <f t="shared" si="15"/>
        <v>12.182048533281357</v>
      </c>
      <c r="I28" s="74">
        <f t="shared" si="15"/>
        <v>9.745638826625084</v>
      </c>
      <c r="J28" s="74">
        <f t="shared" si="15"/>
        <v>0.8121365688854237</v>
      </c>
      <c r="K28" s="74">
        <f t="shared" si="15"/>
        <v>7.309229119968814</v>
      </c>
      <c r="L28" s="74">
        <f t="shared" si="15"/>
        <v>82.83793002631323</v>
      </c>
      <c r="M28" s="74">
        <f t="shared" si="15"/>
        <v>33.297599324302375</v>
      </c>
      <c r="N28" s="74">
        <f t="shared" si="15"/>
        <v>8.121365688854238</v>
      </c>
      <c r="O28" s="74">
        <f t="shared" si="15"/>
        <v>49.54033070201085</v>
      </c>
      <c r="P28" s="74">
        <f t="shared" si="15"/>
        <v>39.794691875385766</v>
      </c>
      <c r="Q28" s="74" t="str">
        <f t="shared" si="15"/>
        <v>-</v>
      </c>
      <c r="R28" s="74">
        <f t="shared" si="15"/>
        <v>39.794691875385766</v>
      </c>
      <c r="S28" s="74">
        <f t="shared" si="15"/>
        <v>2873.3391807166295</v>
      </c>
      <c r="T28" s="74">
        <f t="shared" si="15"/>
        <v>2354.3839131988434</v>
      </c>
      <c r="U28" s="74">
        <f t="shared" si="15"/>
        <v>574.1805542019946</v>
      </c>
      <c r="V28" s="74">
        <f t="shared" si="15"/>
        <v>3.248546275541695</v>
      </c>
      <c r="W28" s="74">
        <f t="shared" si="15"/>
        <v>53.60101354643797</v>
      </c>
      <c r="X28" s="74">
        <f t="shared" si="15"/>
        <v>1011.1100282623527</v>
      </c>
      <c r="Y28" s="74">
        <f t="shared" si="15"/>
        <v>712.2437709125167</v>
      </c>
      <c r="Z28" s="74">
        <f t="shared" si="15"/>
        <v>170.548679465939</v>
      </c>
      <c r="AA28" s="74">
        <f t="shared" si="15"/>
        <v>518.9552675177858</v>
      </c>
      <c r="AB28" s="74">
        <f t="shared" si="15"/>
        <v>61.72237923529221</v>
      </c>
      <c r="AC28" s="74">
        <f t="shared" si="15"/>
        <v>0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51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kumamoto</cp:lastModifiedBy>
  <cp:lastPrinted>2013-12-24T23:59:53Z</cp:lastPrinted>
  <dcterms:created xsi:type="dcterms:W3CDTF">1998-01-19T02:28:39Z</dcterms:created>
  <dcterms:modified xsi:type="dcterms:W3CDTF">2015-02-20T01:49:10Z</dcterms:modified>
  <cp:category/>
  <cp:version/>
  <cp:contentType/>
  <cp:contentStatus/>
</cp:coreProperties>
</file>