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defaultThemeVersion="124226"/>
  <xr:revisionPtr revIDLastSave="0" documentId="8_{87FF892A-23F3-45B2-A4ED-6F32B81A19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４(現場閉所型）記入例" sheetId="9" r:id="rId1"/>
  </sheets>
  <definedNames>
    <definedName name="_xlnm.Print_Area" localSheetId="0">'別紙４(現場閉所型）記入例'!$A$1:$AV$123</definedName>
    <definedName name="_xlnm.Print_Titles" localSheetId="0">'別紙４(現場閉所型）記入例'!$1:$12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70" i="9" l="1"/>
  <c r="AT69" i="9"/>
  <c r="AT73" i="9"/>
  <c r="AT72" i="9"/>
  <c r="AO74" i="9"/>
  <c r="AO73" i="9"/>
  <c r="AT64" i="9"/>
  <c r="AT62" i="9"/>
  <c r="AT63" i="9" s="1"/>
  <c r="AT61" i="9"/>
  <c r="AO66" i="9"/>
  <c r="AO65" i="9"/>
  <c r="AT57" i="9"/>
  <c r="AT56" i="9"/>
  <c r="AT54" i="9"/>
  <c r="AT53" i="9"/>
  <c r="AO58" i="9"/>
  <c r="AO57" i="9"/>
  <c r="AT49" i="9"/>
  <c r="AT48" i="9"/>
  <c r="AT46" i="9"/>
  <c r="AT45" i="9"/>
  <c r="AO50" i="9"/>
  <c r="AO49" i="9"/>
  <c r="AT41" i="9"/>
  <c r="AT40" i="9"/>
  <c r="AT37" i="9"/>
  <c r="AO42" i="9"/>
  <c r="AO41" i="9"/>
  <c r="AO34" i="9"/>
  <c r="AO33" i="9"/>
  <c r="AT55" i="9" l="1"/>
  <c r="AT50" i="9"/>
  <c r="AT47" i="9"/>
  <c r="AT38" i="9"/>
  <c r="AT39" i="9" s="1"/>
  <c r="AT25" i="9"/>
  <c r="AT24" i="9"/>
  <c r="AT22" i="9"/>
  <c r="AT23" i="9" s="1"/>
  <c r="AT21" i="9"/>
  <c r="AT33" i="9"/>
  <c r="AT32" i="9"/>
  <c r="AT30" i="9"/>
  <c r="AT29" i="9"/>
  <c r="AT26" i="9"/>
  <c r="AT31" i="9" l="1"/>
  <c r="AT34" i="9"/>
  <c r="AT16" i="9"/>
  <c r="AT114" i="9" s="1"/>
  <c r="AO26" i="9"/>
  <c r="AO25" i="9"/>
  <c r="AT19" i="9"/>
  <c r="AT18" i="9"/>
  <c r="AT14" i="9"/>
  <c r="AT112" i="9" s="1"/>
  <c r="AT13" i="9"/>
  <c r="AT111" i="9" s="1"/>
  <c r="AT17" i="9"/>
  <c r="AO18" i="9"/>
  <c r="AP18" i="9" s="1"/>
  <c r="AO17" i="9"/>
  <c r="AP17" i="9" s="1"/>
  <c r="Y75" i="9"/>
  <c r="R75" i="9"/>
  <c r="K75" i="9"/>
  <c r="D75" i="9"/>
  <c r="AF67" i="9"/>
  <c r="Y67" i="9"/>
  <c r="R67" i="9"/>
  <c r="K67" i="9"/>
  <c r="D67" i="9"/>
  <c r="C75" i="9"/>
  <c r="C67" i="9"/>
  <c r="AB59" i="9"/>
  <c r="U59" i="9"/>
  <c r="N59" i="9"/>
  <c r="G59" i="9"/>
  <c r="AE51" i="9"/>
  <c r="X51" i="9"/>
  <c r="Q51" i="9"/>
  <c r="J51" i="9"/>
  <c r="C51" i="9"/>
  <c r="C59" i="9"/>
  <c r="AT15" i="9" l="1"/>
  <c r="AT51" i="9"/>
  <c r="AT75" i="9"/>
  <c r="AO67" i="9"/>
  <c r="AT67" i="9"/>
  <c r="AO75" i="9"/>
  <c r="AT59" i="9"/>
  <c r="AO59" i="9"/>
  <c r="C43" i="9"/>
  <c r="L43" i="9"/>
  <c r="S43" i="9"/>
  <c r="Z43" i="9"/>
  <c r="AG43" i="9"/>
  <c r="E43" i="9"/>
  <c r="AC35" i="9"/>
  <c r="V35" i="9"/>
  <c r="O35" i="9"/>
  <c r="H35" i="9"/>
  <c r="C35" i="9"/>
  <c r="Q27" i="9"/>
  <c r="AE27" i="9"/>
  <c r="N27" i="9"/>
  <c r="AT27" i="9" s="1"/>
  <c r="X27" i="9"/>
  <c r="AT43" i="9" l="1"/>
  <c r="AT35" i="9"/>
  <c r="AO51" i="9"/>
  <c r="AO43" i="9"/>
  <c r="A13" i="9"/>
  <c r="AO19" i="9" l="1"/>
  <c r="AP19" i="9" s="1"/>
  <c r="C13" i="9"/>
  <c r="AH13" i="9" s="1"/>
  <c r="AO35" i="9" l="1"/>
  <c r="AO106" i="9" l="1"/>
  <c r="AT105" i="9"/>
  <c r="AO105" i="9"/>
  <c r="AT104" i="9"/>
  <c r="AT102" i="9"/>
  <c r="AT101" i="9"/>
  <c r="AO98" i="9"/>
  <c r="AT97" i="9"/>
  <c r="AO97" i="9"/>
  <c r="AT96" i="9"/>
  <c r="AT94" i="9"/>
  <c r="AT93" i="9"/>
  <c r="AO90" i="9"/>
  <c r="AT89" i="9"/>
  <c r="AO89" i="9"/>
  <c r="AT88" i="9"/>
  <c r="AT86" i="9"/>
  <c r="AT85" i="9"/>
  <c r="AO82" i="9"/>
  <c r="AT81" i="9"/>
  <c r="AO81" i="9"/>
  <c r="AT80" i="9"/>
  <c r="AT78" i="9"/>
  <c r="AT77" i="9"/>
  <c r="AT65" i="9"/>
  <c r="AT115" i="9" s="1"/>
  <c r="AO27" i="9"/>
  <c r="AP26" i="9"/>
  <c r="AP35" i="9" s="1"/>
  <c r="M6" i="9"/>
  <c r="AU18" i="9" l="1"/>
  <c r="A21" i="9"/>
  <c r="C21" i="9" s="1"/>
  <c r="AG21" i="9" s="1"/>
  <c r="AU26" i="9"/>
  <c r="AT42" i="9"/>
  <c r="AU42" i="9" s="1"/>
  <c r="AT58" i="9"/>
  <c r="AU58" i="9" s="1"/>
  <c r="AT74" i="9"/>
  <c r="AU74" i="9" s="1"/>
  <c r="AT90" i="9"/>
  <c r="AU90" i="9" s="1"/>
  <c r="AU15" i="9"/>
  <c r="AU34" i="9"/>
  <c r="AT66" i="9"/>
  <c r="AU66" i="9" s="1"/>
  <c r="AT82" i="9"/>
  <c r="AU82" i="9" s="1"/>
  <c r="AT98" i="9"/>
  <c r="AU98" i="9" s="1"/>
  <c r="AU63" i="9"/>
  <c r="AT79" i="9"/>
  <c r="AU79" i="9" s="1"/>
  <c r="AT95" i="9"/>
  <c r="AU95" i="9" s="1"/>
  <c r="AU23" i="9"/>
  <c r="AU39" i="9"/>
  <c r="AU55" i="9"/>
  <c r="AT71" i="9"/>
  <c r="AU71" i="9" s="1"/>
  <c r="AT87" i="9"/>
  <c r="AU87" i="9" s="1"/>
  <c r="AT103" i="9"/>
  <c r="AU103" i="9" s="1"/>
  <c r="AT106" i="9"/>
  <c r="AU106" i="9" s="1"/>
  <c r="AU50" i="9"/>
  <c r="AU47" i="9"/>
  <c r="AU31" i="9"/>
  <c r="AP25" i="9"/>
  <c r="AP33" i="9" s="1"/>
  <c r="AP41" i="9" s="1"/>
  <c r="AP49" i="9" s="1"/>
  <c r="AP57" i="9" s="1"/>
  <c r="AP65" i="9" s="1"/>
  <c r="AP73" i="9" s="1"/>
  <c r="AP81" i="9" s="1"/>
  <c r="AP89" i="9" s="1"/>
  <c r="AP97" i="9" s="1"/>
  <c r="AP105" i="9" s="1"/>
  <c r="AP27" i="9"/>
  <c r="AP34" i="9" s="1"/>
  <c r="C14" i="9"/>
  <c r="AT113" i="9" l="1"/>
  <c r="AU113" i="9" s="1"/>
  <c r="AP42" i="9"/>
  <c r="AP43" i="9"/>
  <c r="C22" i="9"/>
  <c r="AH14" i="9" s="1"/>
  <c r="A29" i="9"/>
  <c r="C29" i="9" s="1"/>
  <c r="AT116" i="9"/>
  <c r="AU116" i="9" s="1"/>
  <c r="D22" i="9"/>
  <c r="AI14" i="9" s="1"/>
  <c r="C15" i="9"/>
  <c r="D14" i="9"/>
  <c r="A37" i="9" l="1"/>
  <c r="C37" i="9" s="1"/>
  <c r="AH29" i="9"/>
  <c r="C23" i="9"/>
  <c r="AH15" i="9" s="1"/>
  <c r="AP50" i="9"/>
  <c r="AP51" i="9"/>
  <c r="D15" i="9"/>
  <c r="E14" i="9"/>
  <c r="D23" i="9"/>
  <c r="AI15" i="9" s="1"/>
  <c r="E22" i="9"/>
  <c r="AJ14" i="9" s="1"/>
  <c r="AP58" i="9" l="1"/>
  <c r="AP59" i="9"/>
  <c r="A45" i="9"/>
  <c r="AG37" i="9"/>
  <c r="F22" i="9"/>
  <c r="AK14" i="9" s="1"/>
  <c r="E23" i="9"/>
  <c r="AJ15" i="9" s="1"/>
  <c r="E15" i="9"/>
  <c r="F14" i="9"/>
  <c r="AP66" i="9" l="1"/>
  <c r="AP67" i="9"/>
  <c r="C45" i="9"/>
  <c r="F15" i="9"/>
  <c r="G14" i="9"/>
  <c r="F23" i="9"/>
  <c r="AK15" i="9" s="1"/>
  <c r="G22" i="9"/>
  <c r="AL14" i="9" s="1"/>
  <c r="AP74" i="9" l="1"/>
  <c r="AP82" i="9" s="1"/>
  <c r="AP90" i="9" s="1"/>
  <c r="AP98" i="9" s="1"/>
  <c r="AP106" i="9" s="1"/>
  <c r="AP75" i="9"/>
  <c r="C46" i="9"/>
  <c r="A53" i="9"/>
  <c r="G23" i="9"/>
  <c r="AL15" i="9" s="1"/>
  <c r="H22" i="9"/>
  <c r="AM14" i="9" s="1"/>
  <c r="G15" i="9"/>
  <c r="H14" i="9"/>
  <c r="C53" i="9" l="1"/>
  <c r="AH45" i="9"/>
  <c r="C47" i="9"/>
  <c r="AG38" i="9"/>
  <c r="AG39" i="9" s="1"/>
  <c r="H15" i="9"/>
  <c r="I14" i="9"/>
  <c r="H23" i="9"/>
  <c r="AM15" i="9" s="1"/>
  <c r="I22" i="9"/>
  <c r="AN14" i="9" s="1"/>
  <c r="AH53" i="9" l="1"/>
  <c r="C54" i="9"/>
  <c r="A61" i="9"/>
  <c r="I15" i="9"/>
  <c r="J14" i="9"/>
  <c r="J22" i="9"/>
  <c r="I23" i="9"/>
  <c r="AN15" i="9" s="1"/>
  <c r="C62" i="9" l="1"/>
  <c r="AH54" i="9" s="1"/>
  <c r="C61" i="9"/>
  <c r="AH46" i="9"/>
  <c r="C55" i="9"/>
  <c r="AH47" i="9" s="1"/>
  <c r="J15" i="9"/>
  <c r="K14" i="9"/>
  <c r="J23" i="9"/>
  <c r="K22" i="9"/>
  <c r="A69" i="9" l="1"/>
  <c r="AE61" i="9"/>
  <c r="K23" i="9"/>
  <c r="L22" i="9"/>
  <c r="K15" i="9"/>
  <c r="L14" i="9"/>
  <c r="C69" i="9" l="1"/>
  <c r="A77" i="9" s="1"/>
  <c r="C77" i="9" s="1"/>
  <c r="A85" i="9" s="1"/>
  <c r="C85" i="9" s="1"/>
  <c r="A93" i="9" s="1"/>
  <c r="C93" i="9" s="1"/>
  <c r="A101" i="9" s="1"/>
  <c r="C101" i="9" s="1"/>
  <c r="C70" i="9"/>
  <c r="L23" i="9"/>
  <c r="M22" i="9"/>
  <c r="L15" i="9"/>
  <c r="M14" i="9"/>
  <c r="N14" i="9" l="1"/>
  <c r="M15" i="9"/>
  <c r="N22" i="9"/>
  <c r="M23" i="9"/>
  <c r="N23" i="9" l="1"/>
  <c r="O22" i="9"/>
  <c r="O14" i="9"/>
  <c r="N15" i="9"/>
  <c r="O23" i="9" l="1"/>
  <c r="P22" i="9"/>
  <c r="O15" i="9"/>
  <c r="P14" i="9"/>
  <c r="P15" i="9" l="1"/>
  <c r="Q14" i="9"/>
  <c r="P23" i="9"/>
  <c r="Q22" i="9"/>
  <c r="R22" i="9" l="1"/>
  <c r="Q23" i="9"/>
  <c r="Q15" i="9"/>
  <c r="R14" i="9"/>
  <c r="R23" i="9" l="1"/>
  <c r="S22" i="9"/>
  <c r="S14" i="9"/>
  <c r="R15" i="9"/>
  <c r="S23" i="9" l="1"/>
  <c r="T22" i="9"/>
  <c r="S15" i="9"/>
  <c r="T14" i="9"/>
  <c r="T15" i="9" l="1"/>
  <c r="U14" i="9"/>
  <c r="T23" i="9"/>
  <c r="U22" i="9"/>
  <c r="V22" i="9" l="1"/>
  <c r="U23" i="9"/>
  <c r="U15" i="9"/>
  <c r="V14" i="9"/>
  <c r="V23" i="9" l="1"/>
  <c r="W22" i="9"/>
  <c r="V15" i="9"/>
  <c r="W14" i="9"/>
  <c r="W23" i="9" l="1"/>
  <c r="X22" i="9"/>
  <c r="W15" i="9"/>
  <c r="X14" i="9"/>
  <c r="X15" i="9" l="1"/>
  <c r="Y14" i="9"/>
  <c r="X23" i="9"/>
  <c r="Y22" i="9"/>
  <c r="Y15" i="9" l="1"/>
  <c r="Z14" i="9"/>
  <c r="Z22" i="9"/>
  <c r="Y23" i="9"/>
  <c r="Z23" i="9" l="1"/>
  <c r="AA22" i="9"/>
  <c r="Z15" i="9"/>
  <c r="AA14" i="9"/>
  <c r="AA23" i="9" l="1"/>
  <c r="AB22" i="9"/>
  <c r="AA15" i="9"/>
  <c r="AB14" i="9"/>
  <c r="AB15" i="9" l="1"/>
  <c r="AC14" i="9"/>
  <c r="AB23" i="9"/>
  <c r="AC22" i="9"/>
  <c r="AD14" i="9" l="1"/>
  <c r="AC15" i="9"/>
  <c r="AD22" i="9"/>
  <c r="AC23" i="9"/>
  <c r="AD23" i="9" l="1"/>
  <c r="AE22" i="9"/>
  <c r="AE14" i="9"/>
  <c r="AD15" i="9"/>
  <c r="AE15" i="9" l="1"/>
  <c r="AF14" i="9"/>
  <c r="AE23" i="9"/>
  <c r="AF22" i="9"/>
  <c r="AF15" i="9" l="1"/>
  <c r="AG14" i="9"/>
  <c r="AG15" i="9" s="1"/>
  <c r="AF23" i="9"/>
  <c r="C30" i="9"/>
  <c r="D30" i="9" s="1"/>
  <c r="C38" i="9" l="1"/>
  <c r="AH30" i="9" s="1"/>
  <c r="E30" i="9"/>
  <c r="AH22" i="9"/>
  <c r="AH23" i="9" s="1"/>
  <c r="D31" i="9"/>
  <c r="C31" i="9"/>
  <c r="AG22" i="9"/>
  <c r="AG23" i="9" s="1"/>
  <c r="E31" i="9" l="1"/>
  <c r="AI22" i="9"/>
  <c r="AI23" i="9" s="1"/>
  <c r="F30" i="9"/>
  <c r="D38" i="9"/>
  <c r="AI30" i="9" s="1"/>
  <c r="C39" i="9"/>
  <c r="AH31" i="9" s="1"/>
  <c r="E38" i="9" l="1"/>
  <c r="AJ30" i="9" s="1"/>
  <c r="D39" i="9"/>
  <c r="AI31" i="9" s="1"/>
  <c r="D46" i="9"/>
  <c r="AH38" i="9" s="1"/>
  <c r="AH39" i="9" s="1"/>
  <c r="F31" i="9"/>
  <c r="AJ22" i="9"/>
  <c r="AJ23" i="9" s="1"/>
  <c r="G30" i="9"/>
  <c r="D47" i="9" l="1"/>
  <c r="E46" i="9"/>
  <c r="AI38" i="9" s="1"/>
  <c r="AI39" i="9" s="1"/>
  <c r="D54" i="9"/>
  <c r="AI46" i="9" s="1"/>
  <c r="G31" i="9"/>
  <c r="AK22" i="9"/>
  <c r="AK23" i="9" s="1"/>
  <c r="H30" i="9"/>
  <c r="AL22" i="9" s="1"/>
  <c r="AL23" i="9" s="1"/>
  <c r="E39" i="9"/>
  <c r="AJ31" i="9" s="1"/>
  <c r="F38" i="9"/>
  <c r="AK30" i="9" s="1"/>
  <c r="E54" i="9" l="1"/>
  <c r="AJ46" i="9" s="1"/>
  <c r="D55" i="9"/>
  <c r="AI47" i="9" s="1"/>
  <c r="C63" i="9"/>
  <c r="AH55" i="9" s="1"/>
  <c r="D62" i="9"/>
  <c r="AI54" i="9" s="1"/>
  <c r="F39" i="9"/>
  <c r="AK31" i="9" s="1"/>
  <c r="G38" i="9"/>
  <c r="AL30" i="9" s="1"/>
  <c r="F46" i="9"/>
  <c r="AJ38" i="9" s="1"/>
  <c r="AJ39" i="9" s="1"/>
  <c r="E47" i="9"/>
  <c r="I30" i="9"/>
  <c r="AM22" i="9" s="1"/>
  <c r="AM23" i="9" s="1"/>
  <c r="H31" i="9"/>
  <c r="C71" i="9" l="1"/>
  <c r="D70" i="9"/>
  <c r="D63" i="9"/>
  <c r="AI55" i="9" s="1"/>
  <c r="E62" i="9"/>
  <c r="AJ54" i="9" s="1"/>
  <c r="C78" i="9"/>
  <c r="G39" i="9"/>
  <c r="AL31" i="9" s="1"/>
  <c r="H38" i="9"/>
  <c r="AM30" i="9" s="1"/>
  <c r="I31" i="9"/>
  <c r="J30" i="9"/>
  <c r="AN22" i="9" s="1"/>
  <c r="AN23" i="9" s="1"/>
  <c r="G46" i="9"/>
  <c r="AK38" i="9" s="1"/>
  <c r="AK39" i="9" s="1"/>
  <c r="F47" i="9"/>
  <c r="F54" i="9"/>
  <c r="AK46" i="9" s="1"/>
  <c r="E55" i="9"/>
  <c r="AJ47" i="9" s="1"/>
  <c r="C86" i="9" l="1"/>
  <c r="H39" i="9"/>
  <c r="AM31" i="9" s="1"/>
  <c r="I38" i="9"/>
  <c r="AN30" i="9" s="1"/>
  <c r="D78" i="9"/>
  <c r="C79" i="9"/>
  <c r="F62" i="9"/>
  <c r="AK54" i="9" s="1"/>
  <c r="E63" i="9"/>
  <c r="AJ55" i="9" s="1"/>
  <c r="G54" i="9"/>
  <c r="AL46" i="9" s="1"/>
  <c r="F55" i="9"/>
  <c r="AK47" i="9" s="1"/>
  <c r="H46" i="9"/>
  <c r="AL38" i="9" s="1"/>
  <c r="AL39" i="9" s="1"/>
  <c r="G47" i="9"/>
  <c r="J31" i="9"/>
  <c r="K30" i="9"/>
  <c r="E70" i="9"/>
  <c r="D71" i="9"/>
  <c r="F70" i="9" l="1"/>
  <c r="E71" i="9"/>
  <c r="G62" i="9"/>
  <c r="AL54" i="9" s="1"/>
  <c r="F63" i="9"/>
  <c r="AK55" i="9" s="1"/>
  <c r="J38" i="9"/>
  <c r="I39" i="9"/>
  <c r="AN31" i="9" s="1"/>
  <c r="E78" i="9"/>
  <c r="D79" i="9"/>
  <c r="H47" i="9"/>
  <c r="I46" i="9"/>
  <c r="AM38" i="9" s="1"/>
  <c r="AM39" i="9" s="1"/>
  <c r="K31" i="9"/>
  <c r="L30" i="9"/>
  <c r="C94" i="9"/>
  <c r="C102" i="9"/>
  <c r="H54" i="9"/>
  <c r="AM46" i="9" s="1"/>
  <c r="G55" i="9"/>
  <c r="AL47" i="9" s="1"/>
  <c r="C87" i="9"/>
  <c r="D86" i="9"/>
  <c r="C95" i="9" l="1"/>
  <c r="D94" i="9"/>
  <c r="K38" i="9"/>
  <c r="J39" i="9"/>
  <c r="C103" i="9"/>
  <c r="D102" i="9"/>
  <c r="M30" i="9"/>
  <c r="L31" i="9"/>
  <c r="G63" i="9"/>
  <c r="AL55" i="9" s="1"/>
  <c r="H62" i="9"/>
  <c r="AM54" i="9" s="1"/>
  <c r="D87" i="9"/>
  <c r="E86" i="9"/>
  <c r="I47" i="9"/>
  <c r="J46" i="9"/>
  <c r="AN38" i="9" s="1"/>
  <c r="AN39" i="9" s="1"/>
  <c r="H55" i="9"/>
  <c r="AM47" i="9" s="1"/>
  <c r="I54" i="9"/>
  <c r="AN46" i="9" s="1"/>
  <c r="E79" i="9"/>
  <c r="F78" i="9"/>
  <c r="F71" i="9"/>
  <c r="G70" i="9"/>
  <c r="D103" i="9" l="1"/>
  <c r="E102" i="9"/>
  <c r="G71" i="9"/>
  <c r="H70" i="9"/>
  <c r="K46" i="9"/>
  <c r="J47" i="9"/>
  <c r="E87" i="9"/>
  <c r="F86" i="9"/>
  <c r="L38" i="9"/>
  <c r="K39" i="9"/>
  <c r="F79" i="9"/>
  <c r="G78" i="9"/>
  <c r="I62" i="9"/>
  <c r="AN54" i="9" s="1"/>
  <c r="H63" i="9"/>
  <c r="AM55" i="9" s="1"/>
  <c r="E94" i="9"/>
  <c r="D95" i="9"/>
  <c r="I55" i="9"/>
  <c r="AN47" i="9" s="1"/>
  <c r="J54" i="9"/>
  <c r="M31" i="9"/>
  <c r="N30" i="9"/>
  <c r="G86" i="9" l="1"/>
  <c r="F87" i="9"/>
  <c r="F94" i="9"/>
  <c r="E95" i="9"/>
  <c r="I63" i="9"/>
  <c r="AN55" i="9" s="1"/>
  <c r="J62" i="9"/>
  <c r="L46" i="9"/>
  <c r="K47" i="9"/>
  <c r="N31" i="9"/>
  <c r="O30" i="9"/>
  <c r="G79" i="9"/>
  <c r="H78" i="9"/>
  <c r="I70" i="9"/>
  <c r="H71" i="9"/>
  <c r="F102" i="9"/>
  <c r="E103" i="9"/>
  <c r="J55" i="9"/>
  <c r="K54" i="9"/>
  <c r="L39" i="9"/>
  <c r="M38" i="9"/>
  <c r="K62" i="9" l="1"/>
  <c r="J63" i="9"/>
  <c r="G102" i="9"/>
  <c r="F103" i="9"/>
  <c r="F95" i="9"/>
  <c r="G94" i="9"/>
  <c r="L47" i="9"/>
  <c r="M46" i="9"/>
  <c r="I71" i="9"/>
  <c r="J70" i="9"/>
  <c r="K55" i="9"/>
  <c r="L54" i="9"/>
  <c r="O31" i="9"/>
  <c r="P30" i="9"/>
  <c r="M39" i="9"/>
  <c r="N38" i="9"/>
  <c r="H79" i="9"/>
  <c r="I78" i="9"/>
  <c r="H86" i="9"/>
  <c r="G87" i="9"/>
  <c r="N39" i="9" l="1"/>
  <c r="O38" i="9"/>
  <c r="Q30" i="9"/>
  <c r="P31" i="9"/>
  <c r="G103" i="9"/>
  <c r="H102" i="9"/>
  <c r="M54" i="9"/>
  <c r="L55" i="9"/>
  <c r="H87" i="9"/>
  <c r="I86" i="9"/>
  <c r="J78" i="9"/>
  <c r="I79" i="9"/>
  <c r="K70" i="9"/>
  <c r="J71" i="9"/>
  <c r="N46" i="9"/>
  <c r="M47" i="9"/>
  <c r="G95" i="9"/>
  <c r="H94" i="9"/>
  <c r="K63" i="9"/>
  <c r="L62" i="9"/>
  <c r="N47" i="9" l="1"/>
  <c r="O46" i="9"/>
  <c r="M55" i="9"/>
  <c r="N54" i="9"/>
  <c r="H103" i="9"/>
  <c r="I102" i="9"/>
  <c r="K71" i="9"/>
  <c r="L70" i="9"/>
  <c r="L63" i="9"/>
  <c r="M62" i="9"/>
  <c r="J79" i="9"/>
  <c r="K78" i="9"/>
  <c r="R30" i="9"/>
  <c r="Q31" i="9"/>
  <c r="H95" i="9"/>
  <c r="I94" i="9"/>
  <c r="J86" i="9"/>
  <c r="I87" i="9"/>
  <c r="O39" i="9"/>
  <c r="P38" i="9"/>
  <c r="I103" i="9" l="1"/>
  <c r="J102" i="9"/>
  <c r="R31" i="9"/>
  <c r="S30" i="9"/>
  <c r="P39" i="9"/>
  <c r="Q38" i="9"/>
  <c r="L78" i="9"/>
  <c r="K79" i="9"/>
  <c r="O54" i="9"/>
  <c r="N55" i="9"/>
  <c r="J94" i="9"/>
  <c r="I95" i="9"/>
  <c r="M70" i="9"/>
  <c r="L71" i="9"/>
  <c r="N62" i="9"/>
  <c r="M63" i="9"/>
  <c r="O47" i="9"/>
  <c r="P46" i="9"/>
  <c r="K86" i="9"/>
  <c r="J87" i="9"/>
  <c r="T30" i="9" l="1"/>
  <c r="S31" i="9"/>
  <c r="O62" i="9"/>
  <c r="N63" i="9"/>
  <c r="M78" i="9"/>
  <c r="L79" i="9"/>
  <c r="L86" i="9"/>
  <c r="K87" i="9"/>
  <c r="K94" i="9"/>
  <c r="J95" i="9"/>
  <c r="P47" i="9"/>
  <c r="Q46" i="9"/>
  <c r="K102" i="9"/>
  <c r="J103" i="9"/>
  <c r="R38" i="9"/>
  <c r="Q39" i="9"/>
  <c r="M71" i="9"/>
  <c r="N70" i="9"/>
  <c r="O55" i="9"/>
  <c r="P54" i="9"/>
  <c r="L102" i="9" l="1"/>
  <c r="K103" i="9"/>
  <c r="M79" i="9"/>
  <c r="N78" i="9"/>
  <c r="O63" i="9"/>
  <c r="P62" i="9"/>
  <c r="R39" i="9"/>
  <c r="S38" i="9"/>
  <c r="L87" i="9"/>
  <c r="M86" i="9"/>
  <c r="P55" i="9"/>
  <c r="Q54" i="9"/>
  <c r="N71" i="9"/>
  <c r="O70" i="9"/>
  <c r="Q47" i="9"/>
  <c r="R46" i="9"/>
  <c r="L94" i="9"/>
  <c r="K95" i="9"/>
  <c r="U30" i="9"/>
  <c r="T31" i="9"/>
  <c r="S46" i="9" l="1"/>
  <c r="R47" i="9"/>
  <c r="Q55" i="9"/>
  <c r="R54" i="9"/>
  <c r="N79" i="9"/>
  <c r="O78" i="9"/>
  <c r="S39" i="9"/>
  <c r="T38" i="9"/>
  <c r="O71" i="9"/>
  <c r="P70" i="9"/>
  <c r="Q62" i="9"/>
  <c r="P63" i="9"/>
  <c r="V30" i="9"/>
  <c r="U31" i="9"/>
  <c r="M87" i="9"/>
  <c r="N86" i="9"/>
  <c r="M94" i="9"/>
  <c r="L95" i="9"/>
  <c r="L103" i="9"/>
  <c r="M102" i="9"/>
  <c r="U38" i="9" l="1"/>
  <c r="T39" i="9"/>
  <c r="O86" i="9"/>
  <c r="N87" i="9"/>
  <c r="R55" i="9"/>
  <c r="S54" i="9"/>
  <c r="O79" i="9"/>
  <c r="P78" i="9"/>
  <c r="V31" i="9"/>
  <c r="W30" i="9"/>
  <c r="N102" i="9"/>
  <c r="M103" i="9"/>
  <c r="Q63" i="9"/>
  <c r="R62" i="9"/>
  <c r="Q70" i="9"/>
  <c r="P71" i="9"/>
  <c r="M95" i="9"/>
  <c r="N94" i="9"/>
  <c r="T46" i="9"/>
  <c r="S47" i="9"/>
  <c r="S62" i="9" l="1"/>
  <c r="R63" i="9"/>
  <c r="S55" i="9"/>
  <c r="T54" i="9"/>
  <c r="O102" i="9"/>
  <c r="N103" i="9"/>
  <c r="P86" i="9"/>
  <c r="O87" i="9"/>
  <c r="P79" i="9"/>
  <c r="Q78" i="9"/>
  <c r="Q71" i="9"/>
  <c r="R70" i="9"/>
  <c r="U46" i="9"/>
  <c r="T47" i="9"/>
  <c r="O94" i="9"/>
  <c r="N95" i="9"/>
  <c r="W31" i="9"/>
  <c r="X30" i="9"/>
  <c r="V38" i="9"/>
  <c r="U39" i="9"/>
  <c r="O95" i="9" l="1"/>
  <c r="P94" i="9"/>
  <c r="P87" i="9"/>
  <c r="Q86" i="9"/>
  <c r="V46" i="9"/>
  <c r="U47" i="9"/>
  <c r="O103" i="9"/>
  <c r="P102" i="9"/>
  <c r="R71" i="9"/>
  <c r="S70" i="9"/>
  <c r="U54" i="9"/>
  <c r="T55" i="9"/>
  <c r="V39" i="9"/>
  <c r="W38" i="9"/>
  <c r="Y30" i="9"/>
  <c r="X31" i="9"/>
  <c r="Q79" i="9"/>
  <c r="R78" i="9"/>
  <c r="S63" i="9"/>
  <c r="T62" i="9"/>
  <c r="P103" i="9" l="1"/>
  <c r="Q102" i="9"/>
  <c r="V47" i="9"/>
  <c r="W46" i="9"/>
  <c r="Z30" i="9"/>
  <c r="Y31" i="9"/>
  <c r="R86" i="9"/>
  <c r="Q87" i="9"/>
  <c r="T63" i="9"/>
  <c r="U62" i="9"/>
  <c r="V54" i="9"/>
  <c r="U55" i="9"/>
  <c r="W39" i="9"/>
  <c r="X38" i="9"/>
  <c r="S78" i="9"/>
  <c r="R79" i="9"/>
  <c r="S71" i="9"/>
  <c r="T70" i="9"/>
  <c r="P95" i="9"/>
  <c r="Q94" i="9"/>
  <c r="X39" i="9" l="1"/>
  <c r="Y38" i="9"/>
  <c r="Z31" i="9"/>
  <c r="AA30" i="9"/>
  <c r="T78" i="9"/>
  <c r="S79" i="9"/>
  <c r="W47" i="9"/>
  <c r="X46" i="9"/>
  <c r="S86" i="9"/>
  <c r="R87" i="9"/>
  <c r="W54" i="9"/>
  <c r="V55" i="9"/>
  <c r="R94" i="9"/>
  <c r="Q95" i="9"/>
  <c r="U70" i="9"/>
  <c r="T71" i="9"/>
  <c r="U63" i="9"/>
  <c r="V62" i="9"/>
  <c r="Q103" i="9"/>
  <c r="R102" i="9"/>
  <c r="U71" i="9" l="1"/>
  <c r="V70" i="9"/>
  <c r="AA31" i="9"/>
  <c r="AB30" i="9"/>
  <c r="W55" i="9"/>
  <c r="X54" i="9"/>
  <c r="R95" i="9"/>
  <c r="S94" i="9"/>
  <c r="U78" i="9"/>
  <c r="T79" i="9"/>
  <c r="R103" i="9"/>
  <c r="S102" i="9"/>
  <c r="W62" i="9"/>
  <c r="V63" i="9"/>
  <c r="Z38" i="9"/>
  <c r="Y39" i="9"/>
  <c r="X47" i="9"/>
  <c r="Y46" i="9"/>
  <c r="S87" i="9"/>
  <c r="T86" i="9"/>
  <c r="S95" i="9" l="1"/>
  <c r="T94" i="9"/>
  <c r="AA38" i="9"/>
  <c r="Z39" i="9"/>
  <c r="Y54" i="9"/>
  <c r="X55" i="9"/>
  <c r="W63" i="9"/>
  <c r="X62" i="9"/>
  <c r="U86" i="9"/>
  <c r="T87" i="9"/>
  <c r="T102" i="9"/>
  <c r="S103" i="9"/>
  <c r="AC30" i="9"/>
  <c r="AB31" i="9"/>
  <c r="Y47" i="9"/>
  <c r="Z46" i="9"/>
  <c r="V71" i="9"/>
  <c r="W70" i="9"/>
  <c r="V78" i="9"/>
  <c r="U79" i="9"/>
  <c r="W71" i="9" l="1"/>
  <c r="X70" i="9"/>
  <c r="U87" i="9"/>
  <c r="V86" i="9"/>
  <c r="AA46" i="9"/>
  <c r="Z47" i="9"/>
  <c r="Y62" i="9"/>
  <c r="X63" i="9"/>
  <c r="AC31" i="9"/>
  <c r="AD30" i="9"/>
  <c r="Z54" i="9"/>
  <c r="Y55" i="9"/>
  <c r="W78" i="9"/>
  <c r="V79" i="9"/>
  <c r="T103" i="9"/>
  <c r="U102" i="9"/>
  <c r="AA39" i="9"/>
  <c r="AB38" i="9"/>
  <c r="U94" i="9"/>
  <c r="T95" i="9"/>
  <c r="V102" i="9" l="1"/>
  <c r="U103" i="9"/>
  <c r="Z62" i="9"/>
  <c r="Y63" i="9"/>
  <c r="W79" i="9"/>
  <c r="X78" i="9"/>
  <c r="AB46" i="9"/>
  <c r="AA47" i="9"/>
  <c r="W86" i="9"/>
  <c r="V87" i="9"/>
  <c r="U95" i="9"/>
  <c r="V94" i="9"/>
  <c r="Z55" i="9"/>
  <c r="AA54" i="9"/>
  <c r="AB39" i="9"/>
  <c r="AC38" i="9"/>
  <c r="AD31" i="9"/>
  <c r="AE30" i="9"/>
  <c r="X71" i="9"/>
  <c r="Y70" i="9"/>
  <c r="AC46" i="9" l="1"/>
  <c r="AB47" i="9"/>
  <c r="AB54" i="9"/>
  <c r="AA55" i="9"/>
  <c r="X79" i="9"/>
  <c r="Y78" i="9"/>
  <c r="Y71" i="9"/>
  <c r="Z70" i="9"/>
  <c r="V95" i="9"/>
  <c r="W94" i="9"/>
  <c r="AA62" i="9"/>
  <c r="Z63" i="9"/>
  <c r="AE31" i="9"/>
  <c r="AF30" i="9"/>
  <c r="AD38" i="9"/>
  <c r="AC39" i="9"/>
  <c r="W87" i="9"/>
  <c r="X86" i="9"/>
  <c r="V103" i="9"/>
  <c r="W102" i="9"/>
  <c r="AF31" i="9" l="1"/>
  <c r="AG30" i="9"/>
  <c r="AG31" i="9" s="1"/>
  <c r="Z78" i="9"/>
  <c r="Y79" i="9"/>
  <c r="AE38" i="9"/>
  <c r="AF38" i="9" s="1"/>
  <c r="AD39" i="9"/>
  <c r="Z71" i="9"/>
  <c r="AA70" i="9"/>
  <c r="AB62" i="9"/>
  <c r="AA63" i="9"/>
  <c r="AC54" i="9"/>
  <c r="AB55" i="9"/>
  <c r="X87" i="9"/>
  <c r="Y86" i="9"/>
  <c r="W95" i="9"/>
  <c r="X94" i="9"/>
  <c r="W103" i="9"/>
  <c r="X102" i="9"/>
  <c r="AC47" i="9"/>
  <c r="AD46" i="9"/>
  <c r="X95" i="9" l="1"/>
  <c r="Y94" i="9"/>
  <c r="AA71" i="9"/>
  <c r="AB70" i="9"/>
  <c r="AE39" i="9"/>
  <c r="AE46" i="9"/>
  <c r="AD47" i="9"/>
  <c r="AD54" i="9"/>
  <c r="AC55" i="9"/>
  <c r="AA78" i="9"/>
  <c r="Z79" i="9"/>
  <c r="Y87" i="9"/>
  <c r="Z86" i="9"/>
  <c r="X103" i="9"/>
  <c r="Y102" i="9"/>
  <c r="AB63" i="9"/>
  <c r="AC62" i="9"/>
  <c r="Y103" i="9" l="1"/>
  <c r="Z102" i="9"/>
  <c r="AF46" i="9"/>
  <c r="AG46" i="9" s="1"/>
  <c r="AG47" i="9" s="1"/>
  <c r="AE47" i="9"/>
  <c r="Z87" i="9"/>
  <c r="AA86" i="9"/>
  <c r="AF39" i="9"/>
  <c r="Z94" i="9"/>
  <c r="Y95" i="9"/>
  <c r="AC70" i="9"/>
  <c r="AB71" i="9"/>
  <c r="AB78" i="9"/>
  <c r="AA79" i="9"/>
  <c r="AD62" i="9"/>
  <c r="AC63" i="9"/>
  <c r="AD55" i="9"/>
  <c r="AE54" i="9"/>
  <c r="AA87" i="9" l="1"/>
  <c r="AB86" i="9"/>
  <c r="AD63" i="9"/>
  <c r="AE62" i="9"/>
  <c r="AC78" i="9"/>
  <c r="AB79" i="9"/>
  <c r="AD70" i="9"/>
  <c r="AC71" i="9"/>
  <c r="AF47" i="9"/>
  <c r="AE55" i="9"/>
  <c r="AF54" i="9"/>
  <c r="Z103" i="9"/>
  <c r="AA102" i="9"/>
  <c r="Z95" i="9"/>
  <c r="AA94" i="9"/>
  <c r="AF55" i="9" l="1"/>
  <c r="AG54" i="9"/>
  <c r="AG55" i="9" s="1"/>
  <c r="AD71" i="9"/>
  <c r="AE70" i="9"/>
  <c r="AF62" i="9"/>
  <c r="AG62" i="9" s="1"/>
  <c r="AE63" i="9"/>
  <c r="AC79" i="9"/>
  <c r="AD78" i="9"/>
  <c r="AB87" i="9"/>
  <c r="AC86" i="9"/>
  <c r="AA95" i="9"/>
  <c r="AB94" i="9"/>
  <c r="AB102" i="9"/>
  <c r="AA103" i="9"/>
  <c r="AH62" i="9" l="1"/>
  <c r="AG63" i="9"/>
  <c r="AD79" i="9"/>
  <c r="AE78" i="9"/>
  <c r="AB103" i="9"/>
  <c r="AC102" i="9"/>
  <c r="AF63" i="9"/>
  <c r="AC87" i="9"/>
  <c r="AD86" i="9"/>
  <c r="AC94" i="9"/>
  <c r="AB95" i="9"/>
  <c r="AF70" i="9"/>
  <c r="AE71" i="9"/>
  <c r="AF71" i="9" l="1"/>
  <c r="AG70" i="9"/>
  <c r="AG71" i="9" s="1"/>
  <c r="AI62" i="9"/>
  <c r="AH63" i="9"/>
  <c r="AE86" i="9"/>
  <c r="AD87" i="9"/>
  <c r="AC103" i="9"/>
  <c r="AD102" i="9"/>
  <c r="AE79" i="9"/>
  <c r="AF78" i="9"/>
  <c r="AD94" i="9"/>
  <c r="AC95" i="9"/>
  <c r="AI63" i="9" l="1"/>
  <c r="AJ62" i="9"/>
  <c r="AE94" i="9"/>
  <c r="AE95" i="9" s="1"/>
  <c r="AD95" i="9"/>
  <c r="AF79" i="9"/>
  <c r="AN78" i="9"/>
  <c r="AN79" i="9" s="1"/>
  <c r="AE102" i="9"/>
  <c r="AD103" i="9"/>
  <c r="AF86" i="9"/>
  <c r="AE87" i="9"/>
  <c r="AJ63" i="9" l="1"/>
  <c r="AK62" i="9"/>
  <c r="AF102" i="9"/>
  <c r="AE103" i="9"/>
  <c r="AF87" i="9"/>
  <c r="AN86" i="9"/>
  <c r="AN87" i="9" s="1"/>
  <c r="AL62" i="9" l="1"/>
  <c r="AK63" i="9"/>
  <c r="AN102" i="9"/>
  <c r="AN103" i="9" s="1"/>
  <c r="AF103" i="9"/>
  <c r="AM62" i="9" l="1"/>
  <c r="AL63" i="9"/>
  <c r="AM63" i="9" l="1"/>
  <c r="AN62" i="9"/>
  <c r="AN63" i="9" s="1"/>
</calcChain>
</file>

<file path=xl/sharedStrings.xml><?xml version="1.0" encoding="utf-8"?>
<sst xmlns="http://schemas.openxmlformats.org/spreadsheetml/2006/main" count="693" uniqueCount="47">
  <si>
    <t>工事名：○○○工事（○○工区）</t>
    <rPh sb="0" eb="3">
      <t>コウジメイ</t>
    </rPh>
    <rPh sb="7" eb="9">
      <t>コウジ</t>
    </rPh>
    <rPh sb="12" eb="14">
      <t>コウク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</si>
  <si>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</si>
  <si>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</si>
  <si>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</si>
  <si>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</si>
  <si>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</si>
  <si>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</si>
  <si>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●</t>
  </si>
  <si>
    <t>（記入例）</t>
    <rPh sb="1" eb="3">
      <t>キニュウ</t>
    </rPh>
    <rPh sb="3" eb="4">
      <t>レイ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</si>
  <si>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</si>
  <si>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完成届日</t>
    <rPh sb="0" eb="2">
      <t>カンセイ</t>
    </rPh>
    <rPh sb="2" eb="3">
      <t>トド</t>
    </rPh>
    <rPh sb="3" eb="4">
      <t>ビ</t>
    </rPh>
    <phoneticPr fontId="1"/>
  </si>
  <si>
    <t>○</t>
    <phoneticPr fontId="1"/>
  </si>
  <si>
    <t>現場閉所計</t>
    <rPh sb="0" eb="2">
      <t>ゲンバ</t>
    </rPh>
    <rPh sb="2" eb="4">
      <t>ヘイショ</t>
    </rPh>
    <rPh sb="4" eb="5">
      <t>ケイ</t>
    </rPh>
    <phoneticPr fontId="1"/>
  </si>
  <si>
    <t>現場閉所累計</t>
    <rPh sb="0" eb="2">
      <t>ゲンバ</t>
    </rPh>
    <rPh sb="2" eb="4">
      <t>ヘイショ</t>
    </rPh>
    <rPh sb="4" eb="5">
      <t>ルイ</t>
    </rPh>
    <rPh sb="5" eb="6">
      <t>ケイ</t>
    </rPh>
    <phoneticPr fontId="1"/>
  </si>
  <si>
    <t>●</t>
    <phoneticPr fontId="1"/>
  </si>
  <si>
    <t>工期末日</t>
    <rPh sb="0" eb="2">
      <t>コウキ</t>
    </rPh>
    <rPh sb="2" eb="3">
      <t>マツ</t>
    </rPh>
    <rPh sb="3" eb="4">
      <t>ヒ</t>
    </rPh>
    <phoneticPr fontId="1"/>
  </si>
  <si>
    <t>対象期間</t>
    <rPh sb="0" eb="2">
      <t>タイショウ</t>
    </rPh>
    <rPh sb="2" eb="4">
      <t>キカン</t>
    </rPh>
    <phoneticPr fontId="1"/>
  </si>
  <si>
    <t>休日（現場閉所）取得計画実績表</t>
    <rPh sb="0" eb="2">
      <t>キュウジツ</t>
    </rPh>
    <rPh sb="3" eb="5">
      <t>ゲンバ</t>
    </rPh>
    <rPh sb="5" eb="7">
      <t>ヘイショ</t>
    </rPh>
    <rPh sb="8" eb="10">
      <t>シュトク</t>
    </rPh>
    <rPh sb="10" eb="12">
      <t>ケイカク</t>
    </rPh>
    <rPh sb="12" eb="14">
      <t>ジッセキ</t>
    </rPh>
    <rPh sb="14" eb="15">
      <t>ヒョウ</t>
    </rPh>
    <phoneticPr fontId="1"/>
  </si>
  <si>
    <t>／</t>
    <phoneticPr fontId="1"/>
  </si>
  <si>
    <t>作業完了日</t>
    <rPh sb="0" eb="5">
      <t>サギョウカンリョウビ</t>
    </rPh>
    <phoneticPr fontId="1"/>
  </si>
  <si>
    <t>期   間：令和○年○月○日　～　令和●年●月●日（契約工期を記載）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7" eb="19">
      <t>レイワ</t>
    </rPh>
    <rPh sb="20" eb="21">
      <t>ネン</t>
    </rPh>
    <rPh sb="22" eb="23">
      <t>ガツ</t>
    </rPh>
    <rPh sb="24" eb="25">
      <t>ニチ</t>
    </rPh>
    <rPh sb="26" eb="30">
      <t>ケイヤクコウキ</t>
    </rPh>
    <rPh sb="31" eb="33">
      <t>キサイ</t>
    </rPh>
    <phoneticPr fontId="1"/>
  </si>
  <si>
    <t>【算定除外期間】：夏季休暇（8月13日～8月15日）、年末年始（12月29日～翌年1月3日）は算定期間の分母・分子に含めない</t>
    <rPh sb="1" eb="3">
      <t>サンテイ</t>
    </rPh>
    <rPh sb="3" eb="5">
      <t>ジョガイ</t>
    </rPh>
    <rPh sb="5" eb="7">
      <t>キカン</t>
    </rPh>
    <rPh sb="9" eb="11">
      <t>カキ</t>
    </rPh>
    <rPh sb="11" eb="13">
      <t>キュウカ</t>
    </rPh>
    <rPh sb="15" eb="16">
      <t>ガツ</t>
    </rPh>
    <rPh sb="18" eb="19">
      <t>ニチ</t>
    </rPh>
    <rPh sb="21" eb="22">
      <t>ガツ</t>
    </rPh>
    <rPh sb="24" eb="25">
      <t>ニチ</t>
    </rPh>
    <rPh sb="27" eb="31">
      <t>ネンマツネンシ</t>
    </rPh>
    <rPh sb="34" eb="35">
      <t>ガツ</t>
    </rPh>
    <rPh sb="37" eb="38">
      <t>ニチ</t>
    </rPh>
    <rPh sb="39" eb="41">
      <t>ヨクトシ</t>
    </rPh>
    <rPh sb="42" eb="43">
      <t>ガツ</t>
    </rPh>
    <rPh sb="44" eb="45">
      <t>ニチ</t>
    </rPh>
    <rPh sb="47" eb="51">
      <t>サンテイキカン</t>
    </rPh>
    <rPh sb="52" eb="54">
      <t>ブンボ</t>
    </rPh>
    <rPh sb="55" eb="57">
      <t>ブンシ</t>
    </rPh>
    <rPh sb="58" eb="59">
      <t>フク</t>
    </rPh>
    <phoneticPr fontId="1"/>
  </si>
  <si>
    <t>算定除外期間以外の祝日（ＧＷ含む）は、算定期間（分母）の対象＝現場閉所の場合は分子にカウントして現場閉所率を算定</t>
    <rPh sb="0" eb="6">
      <t>サンテイジョガイキカン</t>
    </rPh>
    <rPh sb="6" eb="8">
      <t>イガイ</t>
    </rPh>
    <rPh sb="9" eb="11">
      <t>シュクジツ</t>
    </rPh>
    <rPh sb="14" eb="15">
      <t>フク</t>
    </rPh>
    <rPh sb="19" eb="23">
      <t>サンテイキカン</t>
    </rPh>
    <rPh sb="24" eb="26">
      <t>ブンボ</t>
    </rPh>
    <rPh sb="28" eb="30">
      <t>タイショウ</t>
    </rPh>
    <rPh sb="31" eb="35">
      <t>ゲンバヘイショ</t>
    </rPh>
    <rPh sb="36" eb="38">
      <t>バアイ</t>
    </rPh>
    <rPh sb="39" eb="41">
      <t>ブンシ</t>
    </rPh>
    <rPh sb="48" eb="53">
      <t>ゲンバヘイショリツ</t>
    </rPh>
    <rPh sb="54" eb="56">
      <t>サンテイ</t>
    </rPh>
    <phoneticPr fontId="1"/>
  </si>
  <si>
    <t>閉所日数</t>
    <rPh sb="0" eb="2">
      <t>ヘイショ</t>
    </rPh>
    <rPh sb="2" eb="4">
      <t>ニッスウ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</si>
  <si>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</si>
  <si>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年</t>
    <rPh sb="0" eb="1">
      <t>ネン</t>
    </rPh>
    <phoneticPr fontId="1"/>
  </si>
  <si>
    <t>／</t>
  </si>
  <si>
    <t>対象期間外</t>
    <rPh sb="0" eb="5">
      <t>タイショウキカンガイ</t>
    </rPh>
    <phoneticPr fontId="1"/>
  </si>
  <si>
    <t>○</t>
  </si>
  <si>
    <t>休日（予定）</t>
    <rPh sb="0" eb="2">
      <t>キュウジツ</t>
    </rPh>
    <rPh sb="3" eb="5">
      <t>ヨテイ</t>
    </rPh>
    <phoneticPr fontId="1"/>
  </si>
  <si>
    <t>休日（実施）</t>
    <rPh sb="0" eb="2">
      <t>キュウジツ</t>
    </rPh>
    <rPh sb="3" eb="5">
      <t>ジッシ</t>
    </rPh>
    <phoneticPr fontId="1"/>
  </si>
  <si>
    <t>全対象期間</t>
    <rPh sb="0" eb="1">
      <t>ゼン</t>
    </rPh>
    <rPh sb="1" eb="3">
      <t>タイショウ</t>
    </rPh>
    <rPh sb="3" eb="5">
      <t>キカン</t>
    </rPh>
    <phoneticPr fontId="1"/>
  </si>
  <si>
    <t>カレンダー開始日</t>
    <rPh sb="5" eb="8">
      <t>カイシビ</t>
    </rPh>
    <phoneticPr fontId="1"/>
  </si>
  <si>
    <t>【凡例】</t>
    <rPh sb="1" eb="3">
      <t>ハンレイ</t>
    </rPh>
    <phoneticPr fontId="1"/>
  </si>
  <si>
    <t>作業日（※空欄）</t>
    <rPh sb="0" eb="3">
      <t>サギョウビ</t>
    </rPh>
    <rPh sb="5" eb="7">
      <t>クウラン</t>
    </rPh>
    <phoneticPr fontId="1"/>
  </si>
  <si>
    <t>全現場閉所日数</t>
    <rPh sb="0" eb="1">
      <t>ゼン</t>
    </rPh>
    <rPh sb="1" eb="3">
      <t>ゲンバ</t>
    </rPh>
    <rPh sb="3" eb="5">
      <t>ヘイショ</t>
    </rPh>
    <rPh sb="5" eb="7">
      <t>ニッスウ</t>
    </rPh>
    <phoneticPr fontId="1"/>
  </si>
  <si>
    <t>（別紙４）</t>
    <rPh sb="1" eb="3">
      <t>ベッシ</t>
    </rPh>
    <phoneticPr fontId="1"/>
  </si>
  <si>
    <t>月毎の確認</t>
    <rPh sb="0" eb="2">
      <t>ツキゴト</t>
    </rPh>
    <rPh sb="3" eb="5">
      <t>カクニン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</si>
  <si>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</si>
  <si>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</si>
  <si>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工事全体の確認</t>
    <rPh sb="0" eb="2">
      <t>コウジ</t>
    </rPh>
    <rPh sb="2" eb="4">
      <t>ゼンタイ</t>
    </rPh>
    <rPh sb="5" eb="7">
      <t>カクニン</t>
    </rPh>
    <phoneticPr fontId="1"/>
  </si>
  <si>
    <t>完全</t>
    <rPh sb="0" eb="2">
      <t>カンゼン</t>
    </rPh>
    <phoneticPr fontId="1"/>
  </si>
  <si>
    <t>／</t>
    <phoneticPr fontId="1"/>
  </si>
  <si>
    <t>完全週休二日</t>
    <rPh sb="0" eb="6">
      <t>カンゼンシュウキュウフツカ</t>
    </rPh>
    <phoneticPr fontId="1"/>
  </si>
  <si>
    <t>※１　工事着手日：始期日以降に準備工事（現場事務所の建設・測量等）、工場製作を含む工事における工場製作工に着手した日</t>
    <rPh sb="3" eb="8">
      <t>コウジチャクシュビ</t>
    </rPh>
    <rPh sb="9" eb="10">
      <t>ハジ</t>
    </rPh>
    <rPh sb="10" eb="11">
      <t>キ</t>
    </rPh>
    <rPh sb="31" eb="32">
      <t>トウ</t>
    </rPh>
    <rPh sb="57" eb="58">
      <t>ヒ</t>
    </rPh>
    <phoneticPr fontId="1"/>
  </si>
  <si>
    <t>※　２作業完了日：工事施工範囲内で全ての作業（後片付けを含む）が完了した日
　　　　　　　　　 　 （工事現場事務所は工事施工範囲外に設置するため、ここで言う後片付けの対象に含まない）</t>
    <rPh sb="3" eb="8">
      <t>サギョウカンリョウビ</t>
    </rPh>
    <phoneticPr fontId="1"/>
  </si>
  <si>
    <t>※３　工事期間の全ての月において、達成状況を確認し、一度でも達成できない月があれば、４週８休以上（月単位）は「未達成」とみなす。
　　　月によっては、土日を全て閉所しても現場閉所率が28.5％に満たない場合があるが、その月の対象期間の土日日数以上閉所していれば達成とみなす。
※４　工事対象期間のうち、一度でも完全週休２日（月～日で２日以上の現場閉所）を達成できなければ、完全週休２日は「未達成」とみなす。
　　　 なお、工期始期・終期、年末年始、夏季休暇などにより、７日間に満たない期間は完全週休２日の達成判断の対象外とする。</t>
    <rPh sb="3" eb="7">
      <t>コウジキカン</t>
    </rPh>
    <rPh sb="8" eb="9">
      <t>スベ</t>
    </rPh>
    <rPh sb="11" eb="12">
      <t>ツキ</t>
    </rPh>
    <rPh sb="17" eb="21">
      <t>タッセイジョウキョウ</t>
    </rPh>
    <rPh sb="22" eb="24">
      <t>カクニン</t>
    </rPh>
    <rPh sb="26" eb="28">
      <t>イチド</t>
    </rPh>
    <rPh sb="30" eb="32">
      <t>タッセイ</t>
    </rPh>
    <rPh sb="36" eb="37">
      <t>ツキ</t>
    </rPh>
    <rPh sb="43" eb="44">
      <t>シュウ</t>
    </rPh>
    <rPh sb="45" eb="48">
      <t>キュウイジョウ</t>
    </rPh>
    <rPh sb="49" eb="52">
      <t>ツキタンイ</t>
    </rPh>
    <rPh sb="55" eb="58">
      <t>ミタッセイ</t>
    </rPh>
    <rPh sb="68" eb="69">
      <t>ツキ</t>
    </rPh>
    <rPh sb="75" eb="77">
      <t>ドニチ</t>
    </rPh>
    <rPh sb="78" eb="79">
      <t>スベ</t>
    </rPh>
    <rPh sb="80" eb="82">
      <t>ヘイショ</t>
    </rPh>
    <rPh sb="85" eb="90">
      <t>ゲンバヘイショリツ</t>
    </rPh>
    <rPh sb="97" eb="98">
      <t>ミ</t>
    </rPh>
    <rPh sb="101" eb="103">
      <t>バアイ</t>
    </rPh>
    <rPh sb="110" eb="111">
      <t>ツキ</t>
    </rPh>
    <rPh sb="112" eb="116">
      <t>タイショウキカン</t>
    </rPh>
    <rPh sb="117" eb="119">
      <t>ドニチ</t>
    </rPh>
    <rPh sb="119" eb="121">
      <t>ニッスウ</t>
    </rPh>
    <rPh sb="121" eb="123">
      <t>イジョウ</t>
    </rPh>
    <rPh sb="123" eb="125">
      <t>ヘイショ</t>
    </rPh>
    <rPh sb="130" eb="132">
      <t>タッセイ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</si>
</sst>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d"/>
    <numFmt numFmtId="179" formatCode="yyyy/m/d;@"/>
    <numFmt numFmtId="180" formatCode="0_ 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HGｺﾞｼｯｸ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CD7F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0" xfId="0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textRotation="255" shrinkToFit="1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vertical="center" textRotation="255" shrinkToFit="1"/>
    </xf>
    <xf numFmtId="0" fontId="6" fillId="0" borderId="1" xfId="0" applyFont="1" applyBorder="1" applyAlignment="1">
      <alignment vertical="center" textRotation="255" shrinkToFit="1"/>
    </xf>
    <xf numFmtId="0" fontId="6" fillId="2" borderId="1" xfId="0" applyFont="1" applyFill="1" applyBorder="1" applyAlignment="1">
      <alignment vertical="center" textRotation="255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1" xfId="0" applyBorder="1" applyAlignment="1">
      <alignment vertical="top" textRotation="255" shrinkToFit="1"/>
    </xf>
    <xf numFmtId="0" fontId="0" fillId="0" borderId="0" xfId="0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178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textRotation="255" shrinkToFit="1"/>
    </xf>
    <xf numFmtId="0" fontId="0" fillId="6" borderId="6" xfId="0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/>
    <xf numFmtId="176" fontId="13" fillId="0" borderId="1" xfId="0" applyNumberFormat="1" applyFont="1" applyBorder="1" applyAlignment="1">
      <alignment horizontal="right" vertical="center"/>
    </xf>
    <xf numFmtId="176" fontId="13" fillId="0" borderId="20" xfId="0" applyNumberFormat="1" applyFont="1" applyBorder="1" applyAlignment="1">
      <alignment horizontal="right"/>
    </xf>
    <xf numFmtId="0" fontId="13" fillId="0" borderId="29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6" xfId="0" applyBorder="1">
      <alignment vertical="center"/>
    </xf>
    <xf numFmtId="179" fontId="11" fillId="0" borderId="0" xfId="0" applyNumberFormat="1" applyFont="1" applyProtection="1">
      <alignment vertical="center"/>
      <protection locked="0"/>
    </xf>
    <xf numFmtId="0" fontId="13" fillId="7" borderId="0" xfId="0" applyFont="1" applyFill="1">
      <alignment vertical="center"/>
    </xf>
    <xf numFmtId="0" fontId="0" fillId="7" borderId="0" xfId="0" applyFill="1">
      <alignment vertical="center"/>
    </xf>
    <xf numFmtId="179" fontId="11" fillId="7" borderId="0" xfId="0" applyNumberFormat="1" applyFont="1" applyFill="1" applyProtection="1">
      <alignment vertical="center"/>
      <protection locked="0"/>
    </xf>
    <xf numFmtId="0" fontId="0" fillId="5" borderId="17" xfId="0" applyFill="1" applyBorder="1">
      <alignment vertical="center"/>
    </xf>
    <xf numFmtId="0" fontId="0" fillId="5" borderId="16" xfId="0" applyFill="1" applyBorder="1">
      <alignment vertical="center"/>
    </xf>
    <xf numFmtId="0" fontId="0" fillId="5" borderId="18" xfId="0" applyFill="1" applyBorder="1">
      <alignment vertical="center"/>
    </xf>
    <xf numFmtId="0" fontId="0" fillId="5" borderId="22" xfId="0" applyFill="1" applyBorder="1">
      <alignment vertical="center"/>
    </xf>
    <xf numFmtId="0" fontId="0" fillId="5" borderId="0" xfId="0" applyFill="1">
      <alignment vertical="center"/>
    </xf>
    <xf numFmtId="0" fontId="0" fillId="5" borderId="23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12" fillId="5" borderId="23" xfId="0" applyFont="1" applyFill="1" applyBorder="1">
      <alignment vertical="center"/>
    </xf>
    <xf numFmtId="0" fontId="0" fillId="5" borderId="19" xfId="0" applyFill="1" applyBorder="1">
      <alignment vertical="center"/>
    </xf>
    <xf numFmtId="0" fontId="0" fillId="5" borderId="20" xfId="0" applyFill="1" applyBorder="1" applyAlignment="1">
      <alignment horizontal="center" vertical="center"/>
    </xf>
    <xf numFmtId="0" fontId="0" fillId="5" borderId="20" xfId="0" applyFill="1" applyBorder="1">
      <alignment vertical="center"/>
    </xf>
    <xf numFmtId="0" fontId="12" fillId="5" borderId="21" xfId="0" applyFont="1" applyFill="1" applyBorder="1">
      <alignment vertical="center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16" fillId="6" borderId="0" xfId="0" applyFont="1" applyFill="1">
      <alignment vertical="center"/>
    </xf>
    <xf numFmtId="0" fontId="7" fillId="0" borderId="0" xfId="0" applyFont="1" applyAlignment="1">
      <alignment vertical="top" wrapText="1"/>
    </xf>
    <xf numFmtId="180" fontId="13" fillId="0" borderId="1" xfId="0" applyNumberFormat="1" applyFont="1" applyBorder="1" applyAlignment="1">
      <alignment horizontal="right" vertical="center"/>
    </xf>
    <xf numFmtId="176" fontId="13" fillId="0" borderId="1" xfId="0" applyNumberFormat="1" applyFont="1" applyBorder="1" applyAlignment="1">
      <alignment horizontal="right"/>
    </xf>
    <xf numFmtId="177" fontId="13" fillId="5" borderId="1" xfId="1" applyNumberFormat="1" applyFont="1" applyFill="1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vertical="top" wrapText="1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8" fillId="0" borderId="30" xfId="0" applyFont="1" applyBorder="1">
      <alignment vertical="center"/>
    </xf>
    <xf numFmtId="0" fontId="7" fillId="0" borderId="32" xfId="0" applyFont="1" applyBorder="1" applyAlignment="1">
      <alignment vertical="top" wrapText="1"/>
    </xf>
    <xf numFmtId="0" fontId="6" fillId="0" borderId="32" xfId="0" applyFont="1" applyBorder="1">
      <alignment vertical="center"/>
    </xf>
    <xf numFmtId="0" fontId="6" fillId="0" borderId="32" xfId="0" applyFont="1" applyBorder="1" applyAlignment="1">
      <alignment horizontal="left" vertical="center"/>
    </xf>
    <xf numFmtId="0" fontId="0" fillId="0" borderId="35" xfId="0" applyBorder="1">
      <alignment vertical="center"/>
    </xf>
    <xf numFmtId="0" fontId="16" fillId="7" borderId="0" xfId="0" applyFont="1" applyFill="1">
      <alignment vertical="center"/>
    </xf>
    <xf numFmtId="0" fontId="0" fillId="7" borderId="0" xfId="0" applyFill="1" applyAlignment="1">
      <alignment vertical="center" textRotation="255" shrinkToFit="1"/>
    </xf>
    <xf numFmtId="0" fontId="0" fillId="7" borderId="0" xfId="0" applyFill="1" applyAlignment="1">
      <alignment horizontal="center" vertical="center"/>
    </xf>
    <xf numFmtId="178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textRotation="255" shrinkToFit="1"/>
    </xf>
    <xf numFmtId="0" fontId="0" fillId="5" borderId="6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0" fillId="0" borderId="43" xfId="0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9" fontId="13" fillId="5" borderId="1" xfId="1" applyFont="1" applyFill="1" applyBorder="1" applyAlignment="1">
      <alignment horizontal="right" vertical="center"/>
    </xf>
    <xf numFmtId="179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13" fillId="0" borderId="30" xfId="0" applyFont="1" applyBorder="1" applyAlignment="1">
      <alignment horizontal="center" vertical="center" shrinkToFit="1"/>
    </xf>
    <xf numFmtId="178" fontId="0" fillId="8" borderId="26" xfId="0" applyNumberFormat="1" applyFill="1" applyBorder="1" applyAlignment="1">
      <alignment horizontal="center" vertical="center"/>
    </xf>
    <xf numFmtId="178" fontId="0" fillId="8" borderId="1" xfId="0" applyNumberFormat="1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6" xfId="0" applyFill="1" applyBorder="1" applyAlignment="1">
      <alignment vertical="center" textRotation="255" shrinkToFit="1"/>
    </xf>
    <xf numFmtId="0" fontId="0" fillId="8" borderId="1" xfId="0" applyFill="1" applyBorder="1" applyAlignment="1">
      <alignment vertical="center" textRotation="255" shrinkToFit="1"/>
    </xf>
    <xf numFmtId="0" fontId="0" fillId="8" borderId="42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3" fillId="0" borderId="0" xfId="0" applyFont="1">
      <alignment vertical="center"/>
    </xf>
    <xf numFmtId="177" fontId="13" fillId="5" borderId="0" xfId="1" applyNumberFormat="1" applyFont="1" applyFill="1" applyBorder="1" applyAlignment="1">
      <alignment horizontal="right" vertical="center"/>
    </xf>
    <xf numFmtId="0" fontId="0" fillId="6" borderId="0" xfId="0" applyFill="1" applyAlignment="1">
      <alignment horizontal="center" vertical="center"/>
    </xf>
    <xf numFmtId="0" fontId="0" fillId="0" borderId="37" xfId="0" applyBorder="1">
      <alignment vertical="center"/>
    </xf>
    <xf numFmtId="0" fontId="0" fillId="0" borderId="39" xfId="0" applyBorder="1">
      <alignment vertical="center"/>
    </xf>
    <xf numFmtId="178" fontId="0" fillId="6" borderId="26" xfId="0" applyNumberFormat="1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26" xfId="0" applyFill="1" applyBorder="1" applyAlignment="1">
      <alignment vertical="center" textRotation="255" shrinkToFit="1"/>
    </xf>
    <xf numFmtId="0" fontId="0" fillId="6" borderId="42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0" fillId="4" borderId="10" xfId="0" applyFill="1" applyBorder="1" applyAlignment="1">
      <alignment horizontal="center" vertical="center" textRotation="255"/>
    </xf>
    <xf numFmtId="0" fontId="0" fillId="4" borderId="11" xfId="0" applyFill="1" applyBorder="1" applyAlignment="1">
      <alignment horizontal="center" vertical="center" textRotation="255"/>
    </xf>
    <xf numFmtId="0" fontId="0" fillId="4" borderId="12" xfId="0" applyFill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 textRotation="255"/>
    </xf>
    <xf numFmtId="0" fontId="0" fillId="3" borderId="14" xfId="0" applyFill="1" applyBorder="1" applyAlignment="1">
      <alignment horizontal="center" vertical="center" textRotation="255"/>
    </xf>
    <xf numFmtId="0" fontId="0" fillId="3" borderId="15" xfId="0" applyFill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179" fontId="14" fillId="2" borderId="24" xfId="0" applyNumberFormat="1" applyFont="1" applyFill="1" applyBorder="1" applyAlignment="1" applyProtection="1">
      <alignment horizontal="center" vertical="center"/>
      <protection locked="0"/>
    </xf>
    <xf numFmtId="179" fontId="14" fillId="2" borderId="25" xfId="0" applyNumberFormat="1" applyFont="1" applyFill="1" applyBorder="1" applyAlignment="1" applyProtection="1">
      <alignment horizontal="center" vertical="center"/>
      <protection locked="0"/>
    </xf>
    <xf numFmtId="179" fontId="14" fillId="2" borderId="26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151"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00FFFF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00FFFF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00FFFF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00FFFF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CD7F4"/>
      <color rgb="FF00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</xdr:colOff>
      <xdr:row>15</xdr:row>
      <xdr:rowOff>205771</xdr:rowOff>
    </xdr:from>
    <xdr:to>
      <xdr:col>24</xdr:col>
      <xdr:colOff>165100</xdr:colOff>
      <xdr:row>15</xdr:row>
      <xdr:rowOff>441929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01800" y="3044221"/>
          <a:ext cx="4206875" cy="2361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200024</xdr:colOff>
      <xdr:row>39</xdr:row>
      <xdr:rowOff>38100</xdr:rowOff>
    </xdr:from>
    <xdr:ext cx="2943226" cy="664635"/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71724" y="8934450"/>
          <a:ext cx="2943226" cy="664635"/>
        </a:xfrm>
        <a:prstGeom prst="wedgeRectCallout">
          <a:avLst>
            <a:gd name="adj1" fmla="val 58422"/>
            <a:gd name="adj2" fmla="val 95345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工期短縮のため休日返上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月～日で現場閉所２日未満であるため、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完全週休２日未達成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6</xdr:col>
      <xdr:colOff>19051</xdr:colOff>
      <xdr:row>103</xdr:row>
      <xdr:rowOff>104775</xdr:rowOff>
    </xdr:from>
    <xdr:to>
      <xdr:col>20</xdr:col>
      <xdr:colOff>228600</xdr:colOff>
      <xdr:row>103</xdr:row>
      <xdr:rowOff>657225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76376" y="23164800"/>
          <a:ext cx="3543299" cy="552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</a:t>
          </a:r>
          <a:endParaRPr kumimoji="1" lang="en-US" altLang="ja-JP" sz="1000"/>
        </a:p>
        <a:p>
          <a:pPr algn="ctr"/>
          <a:r>
            <a:rPr kumimoji="1" lang="ja-JP" altLang="en-US" sz="1000"/>
            <a:t>（作業完了日以降の書類作成等は対象期間に含まない）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104775</xdr:colOff>
      <xdr:row>15</xdr:row>
      <xdr:rowOff>504825</xdr:rowOff>
    </xdr:from>
    <xdr:to>
      <xdr:col>17</xdr:col>
      <xdr:colOff>123825</xdr:colOff>
      <xdr:row>17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28975" y="334327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夏季休暇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13</xdr:col>
      <xdr:colOff>219075</xdr:colOff>
      <xdr:row>17</xdr:row>
      <xdr:rowOff>66675</xdr:rowOff>
    </xdr:from>
    <xdr:to>
      <xdr:col>17</xdr:col>
      <xdr:colOff>9525</xdr:colOff>
      <xdr:row>17</xdr:row>
      <xdr:rowOff>66675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343275" y="3848100"/>
          <a:ext cx="742950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104775</xdr:colOff>
      <xdr:row>79</xdr:row>
      <xdr:rowOff>200025</xdr:rowOff>
    </xdr:from>
    <xdr:to>
      <xdr:col>40</xdr:col>
      <xdr:colOff>123825</xdr:colOff>
      <xdr:row>79</xdr:row>
      <xdr:rowOff>752475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038975" y="1774507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</xdr:col>
      <xdr:colOff>276225</xdr:colOff>
      <xdr:row>87</xdr:row>
      <xdr:rowOff>66675</xdr:rowOff>
    </xdr:from>
    <xdr:to>
      <xdr:col>5</xdr:col>
      <xdr:colOff>142875</xdr:colOff>
      <xdr:row>87</xdr:row>
      <xdr:rowOff>619125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90525" y="19450050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29</xdr:col>
      <xdr:colOff>219075</xdr:colOff>
      <xdr:row>79</xdr:row>
      <xdr:rowOff>666750</xdr:rowOff>
    </xdr:from>
    <xdr:to>
      <xdr:col>39</xdr:col>
      <xdr:colOff>219075</xdr:colOff>
      <xdr:row>79</xdr:row>
      <xdr:rowOff>666750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7153275" y="18211800"/>
          <a:ext cx="714375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87</xdr:row>
      <xdr:rowOff>600075</xdr:rowOff>
    </xdr:from>
    <xdr:to>
      <xdr:col>5</xdr:col>
      <xdr:colOff>0</xdr:colOff>
      <xdr:row>87</xdr:row>
      <xdr:rowOff>600075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504825" y="19983450"/>
          <a:ext cx="71437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103</xdr:row>
      <xdr:rowOff>742950</xdr:rowOff>
    </xdr:from>
    <xdr:to>
      <xdr:col>6</xdr:col>
      <xdr:colOff>228600</xdr:colOff>
      <xdr:row>105</xdr:row>
      <xdr:rowOff>104775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133475" y="23802975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24</xdr:col>
      <xdr:colOff>228599</xdr:colOff>
      <xdr:row>23</xdr:row>
      <xdr:rowOff>552450</xdr:rowOff>
    </xdr:from>
    <xdr:to>
      <xdr:col>28</xdr:col>
      <xdr:colOff>219074</xdr:colOff>
      <xdr:row>24</xdr:row>
      <xdr:rowOff>161924</xdr:rowOff>
    </xdr:to>
    <xdr:sp macro="" textlink="">
      <xdr:nvSpPr>
        <xdr:cNvPr id="12" name="下カーブ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flipH="1">
          <a:off x="5972174" y="5410200"/>
          <a:ext cx="942975" cy="371474"/>
        </a:xfrm>
        <a:prstGeom prst="curvedDownArrow">
          <a:avLst>
            <a:gd name="adj1" fmla="val 10826"/>
            <a:gd name="adj2" fmla="val 50000"/>
            <a:gd name="adj3" fmla="val 228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20</xdr:col>
      <xdr:colOff>161925</xdr:colOff>
      <xdr:row>23</xdr:row>
      <xdr:rowOff>142875</xdr:rowOff>
    </xdr:from>
    <xdr:ext cx="1174751" cy="529167"/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953000" y="5000625"/>
          <a:ext cx="1174751" cy="529167"/>
        </a:xfrm>
        <a:prstGeom prst="wedgeRectCallout">
          <a:avLst>
            <a:gd name="adj1" fmla="val 36725"/>
            <a:gd name="adj2" fmla="val 1012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twoCellAnchor>
    <xdr:from>
      <xdr:col>2</xdr:col>
      <xdr:colOff>76200</xdr:colOff>
      <xdr:row>23</xdr:row>
      <xdr:rowOff>57150</xdr:rowOff>
    </xdr:from>
    <xdr:to>
      <xdr:col>12</xdr:col>
      <xdr:colOff>200025</xdr:colOff>
      <xdr:row>23</xdr:row>
      <xdr:rowOff>647700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81025" y="4733925"/>
          <a:ext cx="2505075" cy="590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180975</xdr:colOff>
      <xdr:row>23</xdr:row>
      <xdr:rowOff>752475</xdr:rowOff>
    </xdr:from>
    <xdr:to>
      <xdr:col>15</xdr:col>
      <xdr:colOff>28574</xdr:colOff>
      <xdr:row>26</xdr:row>
      <xdr:rowOff>123825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067050" y="5429250"/>
          <a:ext cx="56197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1</xdr:col>
      <xdr:colOff>1</xdr:colOff>
      <xdr:row>6</xdr:row>
      <xdr:rowOff>28574</xdr:rowOff>
    </xdr:from>
    <xdr:to>
      <xdr:col>21</xdr:col>
      <xdr:colOff>200025</xdr:colOff>
      <xdr:row>11</xdr:row>
      <xdr:rowOff>180975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4301" y="1257299"/>
          <a:ext cx="5114924" cy="101917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現場閉所日数　</a:t>
          </a:r>
          <a:r>
            <a:rPr kumimoji="1" lang="en-US" altLang="ja-JP" sz="1200" b="1"/>
            <a:t>÷</a:t>
          </a:r>
          <a:r>
            <a:rPr kumimoji="1" lang="ja-JP" altLang="en-US" sz="1200" b="1"/>
            <a:t>　対象期間　＝　現場閉所の割合</a:t>
          </a:r>
          <a:endParaRPr kumimoji="1" lang="en-US" altLang="ja-JP" sz="1200" b="1"/>
        </a:p>
        <a:p>
          <a:r>
            <a:rPr kumimoji="1" lang="ja-JP" altLang="en-US" sz="1100"/>
            <a:t>閉所の割合　≧　</a:t>
          </a:r>
          <a:r>
            <a:rPr kumimoji="1" lang="en-US" altLang="ja-JP" sz="1100"/>
            <a:t>28.5%</a:t>
          </a:r>
          <a:r>
            <a:rPr kumimoji="1" lang="ja-JP" altLang="en-US" sz="1100"/>
            <a:t>以上（各週</a:t>
          </a:r>
          <a:r>
            <a:rPr kumimoji="1" lang="en-US" altLang="ja-JP" sz="1100"/>
            <a:t>2</a:t>
          </a:r>
          <a:r>
            <a:rPr kumimoji="1" lang="ja-JP" altLang="en-US" sz="1100"/>
            <a:t>日</a:t>
          </a:r>
          <a:r>
            <a:rPr kumimoji="1" lang="en-US" altLang="ja-JP" sz="1100"/>
            <a:t>/7</a:t>
          </a:r>
          <a:r>
            <a:rPr kumimoji="1" lang="ja-JP" altLang="en-US" sz="1100"/>
            <a:t>日）　完全週休</a:t>
          </a:r>
          <a:r>
            <a:rPr kumimoji="1" lang="en-US" altLang="ja-JP" sz="1100"/>
            <a:t>2</a:t>
          </a:r>
          <a:r>
            <a:rPr kumimoji="1" lang="ja-JP" altLang="en-US" sz="1100"/>
            <a:t>日達成</a:t>
          </a:r>
          <a:endParaRPr kumimoji="1" lang="en-US" altLang="ja-JP" sz="1100"/>
        </a:p>
        <a:p>
          <a:r>
            <a:rPr kumimoji="1" lang="ja-JP" altLang="en-US" sz="1100"/>
            <a:t>閉所の割合　≧　</a:t>
          </a:r>
          <a:r>
            <a:rPr kumimoji="1" lang="en-US" altLang="ja-JP" sz="1100"/>
            <a:t>28.5%</a:t>
          </a:r>
          <a:r>
            <a:rPr kumimoji="1" lang="ja-JP" altLang="en-US" sz="1100"/>
            <a:t>以上（各月</a:t>
          </a:r>
          <a:r>
            <a:rPr kumimoji="1" lang="en-US" altLang="ja-JP" sz="1100"/>
            <a:t>8</a:t>
          </a:r>
          <a:r>
            <a:rPr kumimoji="1" lang="ja-JP" altLang="en-US" sz="1100"/>
            <a:t>日</a:t>
          </a:r>
          <a:r>
            <a:rPr kumimoji="1" lang="en-US" altLang="ja-JP" sz="1100"/>
            <a:t>/28</a:t>
          </a:r>
          <a:r>
            <a:rPr kumimoji="1" lang="ja-JP" altLang="en-US" sz="1100"/>
            <a:t>日）　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8</a:t>
          </a:r>
          <a:r>
            <a:rPr kumimoji="1" lang="ja-JP" altLang="en-US" sz="1100"/>
            <a:t>休以上（月単位）達成</a:t>
          </a:r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閉所の割合　≧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28.5%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以上（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/28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日）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4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休以上（通期）達成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閉所の割合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28.5%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未満　週休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日未達成</a:t>
          </a:r>
          <a:endParaRPr lang="ja-JP" altLang="ja-JP">
            <a:effectLst/>
          </a:endParaRPr>
        </a:p>
      </xdr:txBody>
    </xdr:sp>
    <xdr:clientData/>
  </xdr:twoCellAnchor>
  <xdr:twoCellAnchor>
    <xdr:from>
      <xdr:col>14</xdr:col>
      <xdr:colOff>200024</xdr:colOff>
      <xdr:row>31</xdr:row>
      <xdr:rowOff>676275</xdr:rowOff>
    </xdr:from>
    <xdr:to>
      <xdr:col>19</xdr:col>
      <xdr:colOff>76200</xdr:colOff>
      <xdr:row>32</xdr:row>
      <xdr:rowOff>161925</xdr:rowOff>
    </xdr:to>
    <xdr:sp macro="" textlink="">
      <xdr:nvSpPr>
        <xdr:cNvPr id="18" name="下カーブ矢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flipH="1">
          <a:off x="3562349" y="7553325"/>
          <a:ext cx="1066801" cy="247650"/>
        </a:xfrm>
        <a:prstGeom prst="curvedDownArrow">
          <a:avLst>
            <a:gd name="adj1" fmla="val 10826"/>
            <a:gd name="adj2" fmla="val 50000"/>
            <a:gd name="adj3" fmla="val 109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15</xdr:col>
      <xdr:colOff>66675</xdr:colOff>
      <xdr:row>31</xdr:row>
      <xdr:rowOff>47625</xdr:rowOff>
    </xdr:from>
    <xdr:ext cx="1174751" cy="529167"/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667125" y="6924675"/>
          <a:ext cx="1174751" cy="529167"/>
        </a:xfrm>
        <a:prstGeom prst="wedgeRectCallout">
          <a:avLst>
            <a:gd name="adj1" fmla="val -50032"/>
            <a:gd name="adj2" fmla="val 1174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oneCellAnchor>
    <xdr:from>
      <xdr:col>43</xdr:col>
      <xdr:colOff>38101</xdr:colOff>
      <xdr:row>6</xdr:row>
      <xdr:rowOff>9525</xdr:rowOff>
    </xdr:from>
    <xdr:ext cx="2505074" cy="733425"/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686801" y="1238250"/>
          <a:ext cx="2505074" cy="733425"/>
        </a:xfrm>
        <a:prstGeom prst="wedgeRectCallout">
          <a:avLst>
            <a:gd name="adj1" fmla="val 20514"/>
            <a:gd name="adj2" fmla="val 82952"/>
          </a:avLst>
        </a:prstGeom>
        <a:noFill/>
        <a:ln w="28575" cmpd="dbl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 anchorCtr="0">
          <a:noAutofit/>
        </a:bodyPr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毎月、現場閉所率の</a:t>
          </a:r>
          <a:endParaRPr kumimoji="1" lang="en-US" altLang="ja-JP" sz="18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確認を行う</a:t>
          </a:r>
        </a:p>
      </xdr:txBody>
    </xdr:sp>
    <xdr:clientData/>
  </xdr:oneCellAnchor>
  <xdr:oneCellAnchor>
    <xdr:from>
      <xdr:col>42</xdr:col>
      <xdr:colOff>19052</xdr:colOff>
      <xdr:row>117</xdr:row>
      <xdr:rowOff>114300</xdr:rowOff>
    </xdr:from>
    <xdr:ext cx="2933698" cy="971550"/>
    <xdr:sp macro="" textlink="">
      <xdr:nvSpPr>
        <xdr:cNvPr id="21" name="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0191752" y="20993100"/>
          <a:ext cx="2933698" cy="971550"/>
        </a:xfrm>
        <a:prstGeom prst="wedgeRectCallout">
          <a:avLst>
            <a:gd name="adj1" fmla="val 15167"/>
            <a:gd name="adj2" fmla="val -80108"/>
          </a:avLst>
        </a:prstGeom>
        <a:noFill/>
        <a:ln w="28575" cmpd="dbl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 anchorCtr="0">
          <a:noAutofit/>
        </a:bodyPr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現場閉所の達成状況は、工事期間全ての月における現場閉所率で確認する</a:t>
          </a:r>
        </a:p>
      </xdr:txBody>
    </xdr:sp>
    <xdr:clientData/>
  </xdr:oneCellAnchor>
  <xdr:twoCellAnchor>
    <xdr:from>
      <xdr:col>8</xdr:col>
      <xdr:colOff>19051</xdr:colOff>
      <xdr:row>71</xdr:row>
      <xdr:rowOff>104775</xdr:rowOff>
    </xdr:from>
    <xdr:to>
      <xdr:col>22</xdr:col>
      <xdr:colOff>228600</xdr:colOff>
      <xdr:row>71</xdr:row>
      <xdr:rowOff>657225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476376" y="19097625"/>
          <a:ext cx="3543299" cy="552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</a:t>
          </a:r>
          <a:endParaRPr kumimoji="1" lang="en-US" altLang="ja-JP" sz="1000"/>
        </a:p>
        <a:p>
          <a:pPr algn="ctr"/>
          <a:r>
            <a:rPr kumimoji="1" lang="ja-JP" altLang="en-US" sz="1000"/>
            <a:t>（作業完了日以降の書類作成等は対象期間に含まない）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152400</xdr:colOff>
      <xdr:row>71</xdr:row>
      <xdr:rowOff>742950</xdr:rowOff>
    </xdr:from>
    <xdr:to>
      <xdr:col>8</xdr:col>
      <xdr:colOff>228600</xdr:colOff>
      <xdr:row>73</xdr:row>
      <xdr:rowOff>104775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133475" y="19735800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31</xdr:col>
      <xdr:colOff>0</xdr:colOff>
      <xdr:row>47</xdr:row>
      <xdr:rowOff>114300</xdr:rowOff>
    </xdr:from>
    <xdr:to>
      <xdr:col>35</xdr:col>
      <xdr:colOff>19050</xdr:colOff>
      <xdr:row>47</xdr:row>
      <xdr:rowOff>666750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7410450" y="11029950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30</xdr:col>
      <xdr:colOff>9525</xdr:colOff>
      <xdr:row>47</xdr:row>
      <xdr:rowOff>638175</xdr:rowOff>
    </xdr:from>
    <xdr:to>
      <xdr:col>35</xdr:col>
      <xdr:colOff>209550</xdr:colOff>
      <xdr:row>47</xdr:row>
      <xdr:rowOff>638175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7181850" y="11553825"/>
          <a:ext cx="1390650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55</xdr:row>
      <xdr:rowOff>647700</xdr:rowOff>
    </xdr:from>
    <xdr:to>
      <xdr:col>4</xdr:col>
      <xdr:colOff>228600</xdr:colOff>
      <xdr:row>55</xdr:row>
      <xdr:rowOff>647700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533400" y="13582650"/>
          <a:ext cx="676275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276225</xdr:colOff>
      <xdr:row>55</xdr:row>
      <xdr:rowOff>104775</xdr:rowOff>
    </xdr:from>
    <xdr:to>
      <xdr:col>5</xdr:col>
      <xdr:colOff>142875</xdr:colOff>
      <xdr:row>55</xdr:row>
      <xdr:rowOff>657225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390525" y="1303972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46</xdr:col>
      <xdr:colOff>0</xdr:colOff>
      <xdr:row>42</xdr:row>
      <xdr:rowOff>0</xdr:rowOff>
    </xdr:from>
    <xdr:to>
      <xdr:col>46</xdr:col>
      <xdr:colOff>552450</xdr:colOff>
      <xdr:row>43</xdr:row>
      <xdr:rowOff>123825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2334875" y="10020300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３</a:t>
          </a:r>
        </a:p>
      </xdr:txBody>
    </xdr:sp>
    <xdr:clientData/>
  </xdr:twoCellAnchor>
  <xdr:twoCellAnchor>
    <xdr:from>
      <xdr:col>44</xdr:col>
      <xdr:colOff>819151</xdr:colOff>
      <xdr:row>8</xdr:row>
      <xdr:rowOff>66675</xdr:rowOff>
    </xdr:from>
    <xdr:to>
      <xdr:col>45</xdr:col>
      <xdr:colOff>400051</xdr:colOff>
      <xdr:row>9</xdr:row>
      <xdr:rowOff>152400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1553826" y="1638300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３</a:t>
          </a:r>
        </a:p>
      </xdr:txBody>
    </xdr:sp>
    <xdr:clientData/>
  </xdr:twoCellAnchor>
  <xdr:oneCellAnchor>
    <xdr:from>
      <xdr:col>32</xdr:col>
      <xdr:colOff>19051</xdr:colOff>
      <xdr:row>5</xdr:row>
      <xdr:rowOff>85725</xdr:rowOff>
    </xdr:from>
    <xdr:ext cx="2098676" cy="833967"/>
    <xdr:sp macro="" textlink="">
      <xdr:nvSpPr>
        <xdr:cNvPr id="33" name="四角形吹き出し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7667626" y="1143000"/>
          <a:ext cx="2098676" cy="833967"/>
        </a:xfrm>
        <a:prstGeom prst="wedgeRectCallout">
          <a:avLst>
            <a:gd name="adj1" fmla="val -7074"/>
            <a:gd name="adj2" fmla="val 98689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グレー着色は完全週休２日の達成判断するために翌月を記載する箇所であり、当月の日数にカウントしないこと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R144"/>
  <sheetViews>
    <sheetView showGridLines="0" tabSelected="1" view="pageBreakPreview" topLeftCell="M30" zoomScaleNormal="100" zoomScaleSheetLayoutView="100" workbookViewId="0">
      <selection activeCell="AX111" sqref="AX111"/>
    </sheetView>
  </sheetViews>
  <sheetFormatPr defaultRowHeight="13.5"/>
  <cols>
    <col min="1" max="1" width="1.5" customWidth="1"/>
    <col min="2" max="2" width="5.125" customWidth="1"/>
    <col min="3" max="41" width="3.125" customWidth="1"/>
    <col min="42" max="42" width="5" customWidth="1"/>
    <col min="43" max="43" width="1.875" customWidth="1"/>
    <col min="44" max="44" width="5.5" customWidth="1"/>
    <col min="45" max="45" width="12.75" customWidth="1"/>
    <col min="46" max="46" width="8.25" customWidth="1"/>
    <col min="47" max="47" width="13.5" customWidth="1"/>
    <col min="48" max="48" width="1.25" customWidth="1"/>
    <col min="49" max="70" width="9" style="45"/>
  </cols>
  <sheetData>
    <row r="1" spans="1:70" ht="24">
      <c r="B1" s="2" t="s">
        <v>17</v>
      </c>
      <c r="T1" s="2" t="s">
        <v>8</v>
      </c>
      <c r="AD1" s="2"/>
      <c r="AE1" s="2"/>
      <c r="AF1" s="2"/>
      <c r="AG1" s="2"/>
      <c r="AH1" s="2"/>
      <c r="AI1" s="2"/>
      <c r="AJ1" s="2"/>
      <c r="AK1" s="2"/>
      <c r="AL1" s="2"/>
      <c r="AM1" s="2"/>
      <c r="AU1" s="67" t="s">
        <v>36</v>
      </c>
    </row>
    <row r="2" spans="1:70" ht="7.5" customHeight="1"/>
    <row r="3" spans="1:70" ht="17.25" customHeight="1">
      <c r="B3" s="3" t="s">
        <v>0</v>
      </c>
      <c r="C3" s="4"/>
      <c r="D3" s="4"/>
    </row>
    <row r="4" spans="1:70" ht="17.25" customHeight="1">
      <c r="B4" s="4" t="s">
        <v>20</v>
      </c>
      <c r="C4" s="4"/>
      <c r="D4" s="4"/>
      <c r="AR4" s="68"/>
      <c r="AS4" s="68"/>
      <c r="AT4" s="68"/>
      <c r="AU4" s="68"/>
      <c r="AV4" s="68"/>
    </row>
    <row r="5" spans="1:70" ht="17.25" customHeight="1">
      <c r="B5" s="4"/>
      <c r="C5" s="4"/>
      <c r="D5" s="4"/>
      <c r="Z5" s="47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9"/>
      <c r="AR5" s="68"/>
      <c r="AS5" s="68"/>
      <c r="AT5" s="68"/>
      <c r="AU5" s="68"/>
      <c r="AV5" s="68"/>
    </row>
    <row r="6" spans="1:70">
      <c r="B6" s="44" t="s">
        <v>32</v>
      </c>
      <c r="C6" s="45"/>
      <c r="D6" s="45"/>
      <c r="E6" s="46"/>
      <c r="F6" s="45"/>
      <c r="G6" s="128">
        <v>45870</v>
      </c>
      <c r="H6" s="129"/>
      <c r="I6" s="129"/>
      <c r="J6" s="130"/>
      <c r="K6" s="43"/>
      <c r="L6" s="45" t="s">
        <v>25</v>
      </c>
      <c r="M6" s="131">
        <f>YEAR(G6)</f>
        <v>2025</v>
      </c>
      <c r="N6" s="131"/>
      <c r="O6" s="131"/>
      <c r="P6" s="131"/>
      <c r="Z6" s="50"/>
      <c r="AA6" s="51" t="s">
        <v>33</v>
      </c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2"/>
      <c r="AR6" s="68"/>
      <c r="AS6" s="68"/>
      <c r="AT6" s="68"/>
      <c r="AU6" s="68"/>
      <c r="AV6" s="68"/>
    </row>
    <row r="7" spans="1:70">
      <c r="G7" s="132"/>
      <c r="H7" s="132"/>
      <c r="I7" s="132"/>
      <c r="J7" s="132"/>
      <c r="Z7" s="50"/>
      <c r="AA7" s="53" t="s">
        <v>11</v>
      </c>
      <c r="AB7" s="51" t="s">
        <v>29</v>
      </c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2"/>
      <c r="AR7" s="62"/>
      <c r="AS7" s="62"/>
      <c r="AT7" s="62"/>
      <c r="AU7" s="62"/>
      <c r="AV7" s="62"/>
    </row>
    <row r="8" spans="1:70">
      <c r="Z8" s="50"/>
      <c r="AA8" s="53" t="s">
        <v>14</v>
      </c>
      <c r="AB8" s="51" t="s">
        <v>30</v>
      </c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2"/>
    </row>
    <row r="9" spans="1:70" ht="17.25" customHeight="1">
      <c r="Z9" s="50"/>
      <c r="AA9" s="53"/>
      <c r="AB9" s="51" t="s">
        <v>34</v>
      </c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4"/>
      <c r="AQ9" s="25"/>
      <c r="AR9" s="60"/>
      <c r="AS9" s="59"/>
      <c r="AT9" s="59"/>
      <c r="AU9" s="59"/>
    </row>
    <row r="10" spans="1:70" ht="17.25" customHeight="1">
      <c r="Z10" s="50"/>
      <c r="AA10" s="53" t="s">
        <v>18</v>
      </c>
      <c r="AB10" s="51" t="s">
        <v>27</v>
      </c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4"/>
      <c r="AQ10" s="25"/>
      <c r="AR10" s="25"/>
      <c r="AS10" s="25"/>
      <c r="AT10" s="25"/>
      <c r="AU10" s="25"/>
      <c r="AV10" s="25"/>
    </row>
    <row r="11" spans="1:70" ht="6.75" customHeight="1">
      <c r="Z11" s="55"/>
      <c r="AA11" s="56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8"/>
      <c r="AQ11" s="25"/>
      <c r="AR11" s="25"/>
      <c r="AS11" s="25"/>
      <c r="AT11" s="25"/>
      <c r="AU11" s="25"/>
      <c r="AV11" s="25"/>
    </row>
    <row r="12" spans="1:70" ht="16.5" customHeight="1" thickBot="1">
      <c r="Q12" s="22"/>
      <c r="AN12" s="24"/>
      <c r="AO12" s="25"/>
      <c r="AP12" s="25"/>
      <c r="AQ12" s="25"/>
      <c r="AR12" s="35" t="s">
        <v>37</v>
      </c>
      <c r="AS12" s="25"/>
      <c r="AT12" s="33"/>
      <c r="AU12" s="25"/>
      <c r="AV12" s="25"/>
    </row>
    <row r="13" spans="1:70" ht="13.5" customHeight="1">
      <c r="A13" s="89">
        <f>G6</f>
        <v>45870</v>
      </c>
      <c r="B13" s="5" t="s">
        <v>1</v>
      </c>
      <c r="C13" s="114">
        <f>MONTH(G6)</f>
        <v>8</v>
      </c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33"/>
      <c r="AH13" s="116">
        <f>C13+1</f>
        <v>9</v>
      </c>
      <c r="AI13" s="116"/>
      <c r="AJ13" s="116"/>
      <c r="AK13" s="116"/>
      <c r="AL13" s="116"/>
      <c r="AM13" s="116"/>
      <c r="AN13" s="117"/>
      <c r="AO13" s="123" t="s">
        <v>12</v>
      </c>
      <c r="AP13" s="119" t="s">
        <v>13</v>
      </c>
      <c r="AR13" s="126" t="s">
        <v>3</v>
      </c>
      <c r="AS13" s="30" t="s">
        <v>16</v>
      </c>
      <c r="AT13" s="32">
        <f>COUNTIF(C17:AG17,"")+COUNTIF(C17:AG17,"○")</f>
        <v>0</v>
      </c>
    </row>
    <row r="14" spans="1:70" ht="14.25" thickBot="1">
      <c r="B14" s="6" t="s">
        <v>2</v>
      </c>
      <c r="C14" s="23">
        <f>DATE($M$6,C13,1)</f>
        <v>45870</v>
      </c>
      <c r="D14" s="23">
        <f>C14+1</f>
        <v>45871</v>
      </c>
      <c r="E14" s="23">
        <f t="shared" ref="E14:AG14" si="0">D14+1</f>
        <v>45872</v>
      </c>
      <c r="F14" s="23">
        <f t="shared" si="0"/>
        <v>45873</v>
      </c>
      <c r="G14" s="23">
        <f t="shared" si="0"/>
        <v>45874</v>
      </c>
      <c r="H14" s="23">
        <f t="shared" si="0"/>
        <v>45875</v>
      </c>
      <c r="I14" s="23">
        <f t="shared" si="0"/>
        <v>45876</v>
      </c>
      <c r="J14" s="23">
        <f t="shared" si="0"/>
        <v>45877</v>
      </c>
      <c r="K14" s="23">
        <f t="shared" si="0"/>
        <v>45878</v>
      </c>
      <c r="L14" s="23">
        <f t="shared" si="0"/>
        <v>45879</v>
      </c>
      <c r="M14" s="23">
        <f t="shared" si="0"/>
        <v>45880</v>
      </c>
      <c r="N14" s="23">
        <f t="shared" si="0"/>
        <v>45881</v>
      </c>
      <c r="O14" s="26">
        <f t="shared" si="0"/>
        <v>45882</v>
      </c>
      <c r="P14" s="26">
        <f t="shared" si="0"/>
        <v>45883</v>
      </c>
      <c r="Q14" s="26">
        <f t="shared" si="0"/>
        <v>45884</v>
      </c>
      <c r="R14" s="23">
        <f t="shared" si="0"/>
        <v>45885</v>
      </c>
      <c r="S14" s="23">
        <f t="shared" si="0"/>
        <v>45886</v>
      </c>
      <c r="T14" s="23">
        <f t="shared" si="0"/>
        <v>45887</v>
      </c>
      <c r="U14" s="23">
        <f t="shared" si="0"/>
        <v>45888</v>
      </c>
      <c r="V14" s="23">
        <f t="shared" si="0"/>
        <v>45889</v>
      </c>
      <c r="W14" s="23">
        <f t="shared" si="0"/>
        <v>45890</v>
      </c>
      <c r="X14" s="23">
        <f t="shared" si="0"/>
        <v>45891</v>
      </c>
      <c r="Y14" s="23">
        <f t="shared" si="0"/>
        <v>45892</v>
      </c>
      <c r="Z14" s="23">
        <f t="shared" si="0"/>
        <v>45893</v>
      </c>
      <c r="AA14" s="23">
        <f t="shared" si="0"/>
        <v>45894</v>
      </c>
      <c r="AB14" s="23">
        <f t="shared" si="0"/>
        <v>45895</v>
      </c>
      <c r="AC14" s="23">
        <f t="shared" si="0"/>
        <v>45896</v>
      </c>
      <c r="AD14" s="23">
        <f t="shared" si="0"/>
        <v>45897</v>
      </c>
      <c r="AE14" s="23">
        <f t="shared" si="0"/>
        <v>45898</v>
      </c>
      <c r="AF14" s="23">
        <f t="shared" si="0"/>
        <v>45899</v>
      </c>
      <c r="AG14" s="23">
        <f t="shared" si="0"/>
        <v>45900</v>
      </c>
      <c r="AH14" s="92">
        <f>C22</f>
        <v>45901</v>
      </c>
      <c r="AI14" s="93">
        <f t="shared" ref="AI14:AN14" si="1">D22</f>
        <v>45902</v>
      </c>
      <c r="AJ14" s="93">
        <f t="shared" si="1"/>
        <v>45903</v>
      </c>
      <c r="AK14" s="93">
        <f t="shared" si="1"/>
        <v>45904</v>
      </c>
      <c r="AL14" s="93">
        <f t="shared" si="1"/>
        <v>45905</v>
      </c>
      <c r="AM14" s="93">
        <f t="shared" si="1"/>
        <v>45906</v>
      </c>
      <c r="AN14" s="93">
        <f t="shared" si="1"/>
        <v>45907</v>
      </c>
      <c r="AO14" s="124"/>
      <c r="AP14" s="120"/>
      <c r="AR14" s="126"/>
      <c r="AS14" s="30" t="s">
        <v>23</v>
      </c>
      <c r="AT14" s="63">
        <f>COUNTIF(C17:AG17,"○")</f>
        <v>0</v>
      </c>
    </row>
    <row r="15" spans="1:70" ht="14.25" thickBot="1">
      <c r="B15" s="6" t="s">
        <v>5</v>
      </c>
      <c r="C15" s="13" t="str">
        <f>TEXT(WEEKDAY(+C14),"aaa")</f>
        <v>金</v>
      </c>
      <c r="D15" s="13" t="str">
        <f t="shared" ref="D15:AF15" si="2">TEXT(WEEKDAY(+D14),"aaa")</f>
        <v>土</v>
      </c>
      <c r="E15" s="13" t="str">
        <f t="shared" si="2"/>
        <v>日</v>
      </c>
      <c r="F15" s="13" t="str">
        <f t="shared" si="2"/>
        <v>月</v>
      </c>
      <c r="G15" s="13" t="str">
        <f t="shared" si="2"/>
        <v>火</v>
      </c>
      <c r="H15" s="13" t="str">
        <f t="shared" si="2"/>
        <v>水</v>
      </c>
      <c r="I15" s="13" t="str">
        <f t="shared" si="2"/>
        <v>木</v>
      </c>
      <c r="J15" s="13" t="str">
        <f t="shared" si="2"/>
        <v>金</v>
      </c>
      <c r="K15" s="13" t="str">
        <f t="shared" si="2"/>
        <v>土</v>
      </c>
      <c r="L15" s="13" t="str">
        <f t="shared" si="2"/>
        <v>日</v>
      </c>
      <c r="M15" s="13" t="str">
        <f t="shared" si="2"/>
        <v>月</v>
      </c>
      <c r="N15" s="13" t="str">
        <f t="shared" si="2"/>
        <v>火</v>
      </c>
      <c r="O15" s="27" t="str">
        <f t="shared" si="2"/>
        <v>水</v>
      </c>
      <c r="P15" s="27" t="str">
        <f t="shared" si="2"/>
        <v>木</v>
      </c>
      <c r="Q15" s="27" t="str">
        <f t="shared" si="2"/>
        <v>金</v>
      </c>
      <c r="R15" s="13" t="str">
        <f t="shared" si="2"/>
        <v>土</v>
      </c>
      <c r="S15" s="13" t="str">
        <f t="shared" si="2"/>
        <v>日</v>
      </c>
      <c r="T15" s="13" t="str">
        <f t="shared" si="2"/>
        <v>月</v>
      </c>
      <c r="U15" s="13" t="str">
        <f t="shared" si="2"/>
        <v>火</v>
      </c>
      <c r="V15" s="13" t="str">
        <f t="shared" si="2"/>
        <v>水</v>
      </c>
      <c r="W15" s="13" t="str">
        <f t="shared" si="2"/>
        <v>木</v>
      </c>
      <c r="X15" s="13" t="str">
        <f t="shared" si="2"/>
        <v>金</v>
      </c>
      <c r="Y15" s="13" t="str">
        <f t="shared" si="2"/>
        <v>土</v>
      </c>
      <c r="Z15" s="13" t="str">
        <f t="shared" si="2"/>
        <v>日</v>
      </c>
      <c r="AA15" s="13" t="str">
        <f t="shared" si="2"/>
        <v>月</v>
      </c>
      <c r="AB15" s="13" t="str">
        <f t="shared" si="2"/>
        <v>火</v>
      </c>
      <c r="AC15" s="13" t="str">
        <f t="shared" si="2"/>
        <v>水</v>
      </c>
      <c r="AD15" s="13" t="str">
        <f t="shared" si="2"/>
        <v>木</v>
      </c>
      <c r="AE15" s="13" t="str">
        <f t="shared" si="2"/>
        <v>金</v>
      </c>
      <c r="AF15" s="13" t="str">
        <f t="shared" si="2"/>
        <v>土</v>
      </c>
      <c r="AG15" s="13" t="str">
        <f t="shared" ref="AG15" si="3">TEXT(WEEKDAY(+AG14),"aaa")</f>
        <v>日</v>
      </c>
      <c r="AH15" s="94" t="str">
        <f>C23</f>
        <v>月</v>
      </c>
      <c r="AI15" s="95" t="str">
        <f t="shared" ref="AI15:AN15" si="4">D23</f>
        <v>火</v>
      </c>
      <c r="AJ15" s="95" t="str">
        <f t="shared" si="4"/>
        <v>水</v>
      </c>
      <c r="AK15" s="95" t="str">
        <f t="shared" si="4"/>
        <v>木</v>
      </c>
      <c r="AL15" s="95" t="str">
        <f t="shared" si="4"/>
        <v>金</v>
      </c>
      <c r="AM15" s="95" t="str">
        <f t="shared" si="4"/>
        <v>土</v>
      </c>
      <c r="AN15" s="95" t="str">
        <f t="shared" si="4"/>
        <v>日</v>
      </c>
      <c r="AO15" s="124"/>
      <c r="AP15" s="120"/>
      <c r="AR15" s="126"/>
      <c r="AS15" s="30" t="s">
        <v>24</v>
      </c>
      <c r="AT15" s="65" t="str">
        <f>IFERROR(+AT14/AT13,"")</f>
        <v/>
      </c>
      <c r="AU15" s="34" t="str">
        <f>IF(AT15="","",IF(AT15&gt;=0.285,"4週8休以上",IF(AT15&gt;=0.25,"4週7休以上4週8休未満",IF(AT15&gt;=0.214,"4週6休以上4週7休未満",IF(0.214&gt;AT15,"4週6休未満")))))</f>
        <v/>
      </c>
    </row>
    <row r="16" spans="1:70" s="1" customFormat="1" ht="60" customHeight="1">
      <c r="B16" s="8" t="s">
        <v>6</v>
      </c>
      <c r="C16" s="14"/>
      <c r="D16" s="14"/>
      <c r="E16" s="14"/>
      <c r="F16" s="14"/>
      <c r="G16" s="14"/>
      <c r="H16" s="14"/>
      <c r="I16" s="14"/>
      <c r="J16" s="21"/>
      <c r="K16" s="14"/>
      <c r="L16" s="14"/>
      <c r="M16" s="14"/>
      <c r="N16" s="14"/>
      <c r="O16" s="28"/>
      <c r="P16" s="28"/>
      <c r="Q16" s="28"/>
      <c r="R16" s="14"/>
      <c r="S16" s="14"/>
      <c r="T16" s="14"/>
      <c r="U16" s="14"/>
      <c r="V16" s="14"/>
      <c r="W16" s="14"/>
      <c r="X16" s="14"/>
      <c r="Y16" s="14"/>
      <c r="Z16" s="17"/>
      <c r="AA16" s="14"/>
      <c r="AB16" s="17"/>
      <c r="AC16" s="14"/>
      <c r="AD16" s="14"/>
      <c r="AE16" s="14"/>
      <c r="AF16" s="14"/>
      <c r="AG16" s="14"/>
      <c r="AH16" s="96"/>
      <c r="AI16" s="97"/>
      <c r="AJ16" s="97"/>
      <c r="AK16" s="97"/>
      <c r="AL16" s="97"/>
      <c r="AM16" s="97"/>
      <c r="AN16" s="97"/>
      <c r="AO16" s="125"/>
      <c r="AP16" s="121"/>
      <c r="AR16" s="134" t="s">
        <v>4</v>
      </c>
      <c r="AS16" s="31" t="s">
        <v>16</v>
      </c>
      <c r="AT16" s="64">
        <f>COUNTIF(C18:AG18,"")+COUNTIF(C18:AG18,"●")</f>
        <v>0</v>
      </c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</row>
    <row r="17" spans="1:70" s="22" customFormat="1" ht="14.25" thickBot="1">
      <c r="B17" s="6" t="s">
        <v>3</v>
      </c>
      <c r="C17" s="13" t="s">
        <v>26</v>
      </c>
      <c r="D17" s="13" t="s">
        <v>26</v>
      </c>
      <c r="E17" s="13" t="s">
        <v>26</v>
      </c>
      <c r="F17" s="13" t="s">
        <v>26</v>
      </c>
      <c r="G17" s="13" t="s">
        <v>26</v>
      </c>
      <c r="H17" s="13" t="s">
        <v>26</v>
      </c>
      <c r="I17" s="13" t="s">
        <v>26</v>
      </c>
      <c r="J17" s="13" t="s">
        <v>26</v>
      </c>
      <c r="K17" s="13" t="s">
        <v>26</v>
      </c>
      <c r="L17" s="13" t="s">
        <v>26</v>
      </c>
      <c r="M17" s="13" t="s">
        <v>26</v>
      </c>
      <c r="N17" s="13" t="s">
        <v>26</v>
      </c>
      <c r="O17" s="27" t="s">
        <v>26</v>
      </c>
      <c r="P17" s="27" t="s">
        <v>26</v>
      </c>
      <c r="Q17" s="27" t="s">
        <v>26</v>
      </c>
      <c r="R17" s="13" t="s">
        <v>26</v>
      </c>
      <c r="S17" s="13" t="s">
        <v>26</v>
      </c>
      <c r="T17" s="13" t="s">
        <v>26</v>
      </c>
      <c r="U17" s="13" t="s">
        <v>26</v>
      </c>
      <c r="V17" s="13" t="s">
        <v>26</v>
      </c>
      <c r="W17" s="13" t="s">
        <v>26</v>
      </c>
      <c r="X17" s="13" t="s">
        <v>26</v>
      </c>
      <c r="Y17" s="13" t="s">
        <v>26</v>
      </c>
      <c r="Z17" s="13" t="s">
        <v>26</v>
      </c>
      <c r="AA17" s="13" t="s">
        <v>26</v>
      </c>
      <c r="AB17" s="13" t="s">
        <v>26</v>
      </c>
      <c r="AC17" s="13" t="s">
        <v>26</v>
      </c>
      <c r="AD17" s="13" t="s">
        <v>26</v>
      </c>
      <c r="AE17" s="13" t="s">
        <v>26</v>
      </c>
      <c r="AF17" s="13" t="s">
        <v>26</v>
      </c>
      <c r="AG17" s="13" t="s">
        <v>26</v>
      </c>
      <c r="AH17" s="94" t="s">
        <v>26</v>
      </c>
      <c r="AI17" s="95" t="s">
        <v>26</v>
      </c>
      <c r="AJ17" s="95" t="s">
        <v>26</v>
      </c>
      <c r="AK17" s="95" t="s">
        <v>26</v>
      </c>
      <c r="AL17" s="95" t="s">
        <v>26</v>
      </c>
      <c r="AM17" s="95" t="s">
        <v>26</v>
      </c>
      <c r="AN17" s="95" t="s">
        <v>26</v>
      </c>
      <c r="AO17" s="9">
        <f>COUNTIF(B17:AG17,"○")</f>
        <v>0</v>
      </c>
      <c r="AP17" s="11">
        <f>+AO17</f>
        <v>0</v>
      </c>
      <c r="AR17" s="135"/>
      <c r="AS17" s="30" t="s">
        <v>23</v>
      </c>
      <c r="AT17" s="63">
        <f>COUNTIF(C18:AG18,"●")</f>
        <v>0</v>
      </c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</row>
    <row r="18" spans="1:70" s="22" customFormat="1" ht="14.25" thickBot="1">
      <c r="B18" s="7" t="s">
        <v>4</v>
      </c>
      <c r="C18" s="15" t="s">
        <v>42</v>
      </c>
      <c r="D18" s="15" t="s">
        <v>26</v>
      </c>
      <c r="E18" s="15" t="s">
        <v>26</v>
      </c>
      <c r="F18" s="15" t="s">
        <v>26</v>
      </c>
      <c r="G18" s="15" t="s">
        <v>26</v>
      </c>
      <c r="H18" s="15" t="s">
        <v>26</v>
      </c>
      <c r="I18" s="15" t="s">
        <v>26</v>
      </c>
      <c r="J18" s="15" t="s">
        <v>26</v>
      </c>
      <c r="K18" s="15" t="s">
        <v>26</v>
      </c>
      <c r="L18" s="15" t="s">
        <v>26</v>
      </c>
      <c r="M18" s="15" t="s">
        <v>26</v>
      </c>
      <c r="N18" s="15" t="s">
        <v>26</v>
      </c>
      <c r="O18" s="29" t="s">
        <v>26</v>
      </c>
      <c r="P18" s="29" t="s">
        <v>26</v>
      </c>
      <c r="Q18" s="29" t="s">
        <v>26</v>
      </c>
      <c r="R18" s="15" t="s">
        <v>26</v>
      </c>
      <c r="S18" s="15" t="s">
        <v>26</v>
      </c>
      <c r="T18" s="15" t="s">
        <v>26</v>
      </c>
      <c r="U18" s="15" t="s">
        <v>26</v>
      </c>
      <c r="V18" s="15" t="s">
        <v>26</v>
      </c>
      <c r="W18" s="15" t="s">
        <v>26</v>
      </c>
      <c r="X18" s="15" t="s">
        <v>26</v>
      </c>
      <c r="Y18" s="15" t="s">
        <v>26</v>
      </c>
      <c r="Z18" s="15" t="s">
        <v>26</v>
      </c>
      <c r="AA18" s="15" t="s">
        <v>26</v>
      </c>
      <c r="AB18" s="15" t="s">
        <v>26</v>
      </c>
      <c r="AC18" s="15" t="s">
        <v>26</v>
      </c>
      <c r="AD18" s="15" t="s">
        <v>26</v>
      </c>
      <c r="AE18" s="15" t="s">
        <v>26</v>
      </c>
      <c r="AF18" s="15" t="s">
        <v>26</v>
      </c>
      <c r="AG18" s="15" t="s">
        <v>26</v>
      </c>
      <c r="AH18" s="98" t="s">
        <v>26</v>
      </c>
      <c r="AI18" s="99" t="s">
        <v>26</v>
      </c>
      <c r="AJ18" s="99" t="s">
        <v>26</v>
      </c>
      <c r="AK18" s="99" t="s">
        <v>26</v>
      </c>
      <c r="AL18" s="99" t="s">
        <v>26</v>
      </c>
      <c r="AM18" s="99" t="s">
        <v>26</v>
      </c>
      <c r="AN18" s="99" t="s">
        <v>26</v>
      </c>
      <c r="AO18" s="10">
        <f>COUNTIF(C18:AG18,"●")</f>
        <v>0</v>
      </c>
      <c r="AP18" s="12">
        <f>+AO18</f>
        <v>0</v>
      </c>
      <c r="AR18" s="135"/>
      <c r="AS18" s="30" t="s">
        <v>24</v>
      </c>
      <c r="AT18" s="65" t="str">
        <f>IFERROR(+AT17/AT16,"")</f>
        <v/>
      </c>
      <c r="AU18" s="34" t="str">
        <f>IF(AT18="","",IF(AT18&gt;=0.285,"4週8休以上",IF(AT18&gt;=0.25,"4週7休以上4週8休未満",IF(AT18&gt;=0.214,"4週6休以上4週7休未満",IF(0.214&gt;AT18,"4週6休未満")))))</f>
        <v/>
      </c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</row>
    <row r="19" spans="1:70" s="22" customFormat="1" ht="14.25" thickBot="1">
      <c r="B19" s="7" t="s">
        <v>41</v>
      </c>
      <c r="C19" s="15" t="s">
        <v>26</v>
      </c>
      <c r="D19" s="15" t="s">
        <v>26</v>
      </c>
      <c r="E19" s="15" t="s">
        <v>26</v>
      </c>
      <c r="F19" s="15" t="s">
        <v>26</v>
      </c>
      <c r="G19" s="15" t="s">
        <v>26</v>
      </c>
      <c r="H19" s="15" t="s">
        <v>26</v>
      </c>
      <c r="I19" s="15" t="s">
        <v>26</v>
      </c>
      <c r="J19" s="15" t="s">
        <v>26</v>
      </c>
      <c r="K19" s="15" t="s">
        <v>26</v>
      </c>
      <c r="L19" s="15" t="s">
        <v>26</v>
      </c>
      <c r="M19" s="15" t="s">
        <v>26</v>
      </c>
      <c r="N19" s="15" t="s">
        <v>26</v>
      </c>
      <c r="O19" s="15" t="s">
        <v>26</v>
      </c>
      <c r="P19" s="15" t="s">
        <v>26</v>
      </c>
      <c r="Q19" s="15" t="s">
        <v>26</v>
      </c>
      <c r="R19" s="15" t="s">
        <v>26</v>
      </c>
      <c r="S19" s="15" t="s">
        <v>26</v>
      </c>
      <c r="T19" s="15" t="s">
        <v>26</v>
      </c>
      <c r="U19" s="15" t="s">
        <v>26</v>
      </c>
      <c r="V19" s="15" t="s">
        <v>26</v>
      </c>
      <c r="W19" s="15" t="s">
        <v>26</v>
      </c>
      <c r="X19" s="15" t="s">
        <v>26</v>
      </c>
      <c r="Y19" s="15" t="s">
        <v>26</v>
      </c>
      <c r="Z19" s="15" t="s">
        <v>26</v>
      </c>
      <c r="AA19" s="15" t="s">
        <v>26</v>
      </c>
      <c r="AB19" s="15" t="s">
        <v>26</v>
      </c>
      <c r="AC19" s="15" t="s">
        <v>26</v>
      </c>
      <c r="AD19" s="15" t="s">
        <v>26</v>
      </c>
      <c r="AE19" s="15" t="s">
        <v>26</v>
      </c>
      <c r="AF19" s="15" t="s">
        <v>26</v>
      </c>
      <c r="AG19" s="15" t="s">
        <v>26</v>
      </c>
      <c r="AH19" s="15" t="s">
        <v>26</v>
      </c>
      <c r="AI19" s="15" t="s">
        <v>26</v>
      </c>
      <c r="AJ19" s="15" t="s">
        <v>26</v>
      </c>
      <c r="AK19" s="15" t="s">
        <v>26</v>
      </c>
      <c r="AL19" s="15" t="s">
        <v>26</v>
      </c>
      <c r="AM19" s="15" t="s">
        <v>26</v>
      </c>
      <c r="AN19" s="15" t="s">
        <v>26</v>
      </c>
      <c r="AO19" s="10">
        <f>COUNTIF(C19:AN19,"●")</f>
        <v>0</v>
      </c>
      <c r="AP19" s="12">
        <f>+AO19+AP10</f>
        <v>0</v>
      </c>
      <c r="AR19" s="135"/>
      <c r="AS19" s="30" t="s">
        <v>43</v>
      </c>
      <c r="AT19" s="88" t="str">
        <f>IF(COUNTIF(C19:AN19,"OUT")&gt;=1,"OUT","OK")</f>
        <v>OK</v>
      </c>
      <c r="AU19" s="91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</row>
    <row r="20" spans="1:70" ht="14.25" thickBot="1"/>
    <row r="21" spans="1:70" ht="13.5" customHeight="1">
      <c r="A21" s="90">
        <f>DATE(M6,C13+1,1)</f>
        <v>45901</v>
      </c>
      <c r="B21" s="5" t="s">
        <v>1</v>
      </c>
      <c r="C21" s="114">
        <f>MONTH(A21)</f>
        <v>9</v>
      </c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33"/>
      <c r="AG21" s="116">
        <f>C21+1</f>
        <v>10</v>
      </c>
      <c r="AH21" s="116"/>
      <c r="AI21" s="116"/>
      <c r="AJ21" s="116"/>
      <c r="AK21" s="116"/>
      <c r="AL21" s="116"/>
      <c r="AM21" s="116"/>
      <c r="AN21" s="117"/>
      <c r="AO21" s="123" t="s">
        <v>12</v>
      </c>
      <c r="AP21" s="119" t="s">
        <v>13</v>
      </c>
      <c r="AR21" s="126" t="s">
        <v>3</v>
      </c>
      <c r="AS21" s="30" t="s">
        <v>16</v>
      </c>
      <c r="AT21" s="32">
        <f>COUNTIF(C25:AF25,"")+COUNTIF(C25:AF25,"○")</f>
        <v>19</v>
      </c>
    </row>
    <row r="22" spans="1:70" ht="14.25" thickBot="1">
      <c r="B22" s="6" t="s">
        <v>2</v>
      </c>
      <c r="C22" s="23">
        <f>DATE($M$6,C21,1)</f>
        <v>45901</v>
      </c>
      <c r="D22" s="23">
        <f>C22+1</f>
        <v>45902</v>
      </c>
      <c r="E22" s="23">
        <f t="shared" ref="E22:AF22" si="5">D22+1</f>
        <v>45903</v>
      </c>
      <c r="F22" s="23">
        <f t="shared" si="5"/>
        <v>45904</v>
      </c>
      <c r="G22" s="23">
        <f t="shared" si="5"/>
        <v>45905</v>
      </c>
      <c r="H22" s="23">
        <f t="shared" si="5"/>
        <v>45906</v>
      </c>
      <c r="I22" s="23">
        <f t="shared" si="5"/>
        <v>45907</v>
      </c>
      <c r="J22" s="23">
        <f t="shared" si="5"/>
        <v>45908</v>
      </c>
      <c r="K22" s="23">
        <f t="shared" si="5"/>
        <v>45909</v>
      </c>
      <c r="L22" s="23">
        <f t="shared" si="5"/>
        <v>45910</v>
      </c>
      <c r="M22" s="23">
        <f t="shared" si="5"/>
        <v>45911</v>
      </c>
      <c r="N22" s="23">
        <f t="shared" si="5"/>
        <v>45912</v>
      </c>
      <c r="O22" s="23">
        <f t="shared" si="5"/>
        <v>45913</v>
      </c>
      <c r="P22" s="23">
        <f t="shared" si="5"/>
        <v>45914</v>
      </c>
      <c r="Q22" s="23">
        <f t="shared" si="5"/>
        <v>45915</v>
      </c>
      <c r="R22" s="23">
        <f t="shared" si="5"/>
        <v>45916</v>
      </c>
      <c r="S22" s="23">
        <f t="shared" si="5"/>
        <v>45917</v>
      </c>
      <c r="T22" s="23">
        <f t="shared" si="5"/>
        <v>45918</v>
      </c>
      <c r="U22" s="23">
        <f t="shared" si="5"/>
        <v>45919</v>
      </c>
      <c r="V22" s="23">
        <f t="shared" si="5"/>
        <v>45920</v>
      </c>
      <c r="W22" s="23">
        <f t="shared" si="5"/>
        <v>45921</v>
      </c>
      <c r="X22" s="23">
        <f t="shared" si="5"/>
        <v>45922</v>
      </c>
      <c r="Y22" s="23">
        <f t="shared" si="5"/>
        <v>45923</v>
      </c>
      <c r="Z22" s="23">
        <f t="shared" si="5"/>
        <v>45924</v>
      </c>
      <c r="AA22" s="23">
        <f t="shared" si="5"/>
        <v>45925</v>
      </c>
      <c r="AB22" s="23">
        <f t="shared" si="5"/>
        <v>45926</v>
      </c>
      <c r="AC22" s="23">
        <f t="shared" si="5"/>
        <v>45927</v>
      </c>
      <c r="AD22" s="23">
        <f t="shared" si="5"/>
        <v>45928</v>
      </c>
      <c r="AE22" s="23">
        <f t="shared" si="5"/>
        <v>45929</v>
      </c>
      <c r="AF22" s="23">
        <f t="shared" si="5"/>
        <v>45930</v>
      </c>
      <c r="AG22" s="92">
        <f>C30</f>
        <v>45931</v>
      </c>
      <c r="AH22" s="92">
        <f t="shared" ref="AH22:AK22" si="6">D30</f>
        <v>45932</v>
      </c>
      <c r="AI22" s="92">
        <f t="shared" si="6"/>
        <v>45933</v>
      </c>
      <c r="AJ22" s="92">
        <f t="shared" si="6"/>
        <v>45934</v>
      </c>
      <c r="AK22" s="92">
        <f t="shared" si="6"/>
        <v>45935</v>
      </c>
      <c r="AL22" s="92">
        <f t="shared" ref="AL22" si="7">H30</f>
        <v>45936</v>
      </c>
      <c r="AM22" s="92">
        <f t="shared" ref="AM22" si="8">I30</f>
        <v>45937</v>
      </c>
      <c r="AN22" s="92">
        <f t="shared" ref="AN22" si="9">J30</f>
        <v>45938</v>
      </c>
      <c r="AO22" s="124"/>
      <c r="AP22" s="120"/>
      <c r="AR22" s="126"/>
      <c r="AS22" s="30" t="s">
        <v>23</v>
      </c>
      <c r="AT22" s="63">
        <f>COUNTIF(C25:AF25,"○")</f>
        <v>6</v>
      </c>
    </row>
    <row r="23" spans="1:70" ht="14.25" thickBot="1">
      <c r="B23" s="6" t="s">
        <v>5</v>
      </c>
      <c r="C23" s="13" t="str">
        <f>TEXT(WEEKDAY(+C22),"aaa")</f>
        <v>月</v>
      </c>
      <c r="D23" s="13" t="str">
        <f t="shared" ref="D23:AF23" si="10">TEXT(WEEKDAY(+D22),"aaa")</f>
        <v>火</v>
      </c>
      <c r="E23" s="13" t="str">
        <f t="shared" si="10"/>
        <v>水</v>
      </c>
      <c r="F23" s="13" t="str">
        <f t="shared" si="10"/>
        <v>木</v>
      </c>
      <c r="G23" s="13" t="str">
        <f t="shared" si="10"/>
        <v>金</v>
      </c>
      <c r="H23" s="13" t="str">
        <f t="shared" si="10"/>
        <v>土</v>
      </c>
      <c r="I23" s="13" t="str">
        <f t="shared" si="10"/>
        <v>日</v>
      </c>
      <c r="J23" s="13" t="str">
        <f t="shared" si="10"/>
        <v>月</v>
      </c>
      <c r="K23" s="13" t="str">
        <f t="shared" si="10"/>
        <v>火</v>
      </c>
      <c r="L23" s="13" t="str">
        <f t="shared" si="10"/>
        <v>水</v>
      </c>
      <c r="M23" s="13" t="str">
        <f t="shared" si="10"/>
        <v>木</v>
      </c>
      <c r="N23" s="13" t="str">
        <f t="shared" si="10"/>
        <v>金</v>
      </c>
      <c r="O23" s="13" t="str">
        <f t="shared" si="10"/>
        <v>土</v>
      </c>
      <c r="P23" s="13" t="str">
        <f t="shared" si="10"/>
        <v>日</v>
      </c>
      <c r="Q23" s="13" t="str">
        <f t="shared" si="10"/>
        <v>月</v>
      </c>
      <c r="R23" s="13" t="str">
        <f t="shared" si="10"/>
        <v>火</v>
      </c>
      <c r="S23" s="13" t="str">
        <f t="shared" si="10"/>
        <v>水</v>
      </c>
      <c r="T23" s="13" t="str">
        <f t="shared" si="10"/>
        <v>木</v>
      </c>
      <c r="U23" s="13" t="str">
        <f t="shared" si="10"/>
        <v>金</v>
      </c>
      <c r="V23" s="13" t="str">
        <f t="shared" si="10"/>
        <v>土</v>
      </c>
      <c r="W23" s="13" t="str">
        <f t="shared" si="10"/>
        <v>日</v>
      </c>
      <c r="X23" s="13" t="str">
        <f t="shared" si="10"/>
        <v>月</v>
      </c>
      <c r="Y23" s="13" t="str">
        <f t="shared" si="10"/>
        <v>火</v>
      </c>
      <c r="Z23" s="13" t="str">
        <f t="shared" si="10"/>
        <v>水</v>
      </c>
      <c r="AA23" s="13" t="str">
        <f t="shared" si="10"/>
        <v>木</v>
      </c>
      <c r="AB23" s="13" t="str">
        <f t="shared" si="10"/>
        <v>金</v>
      </c>
      <c r="AC23" s="13" t="str">
        <f t="shared" si="10"/>
        <v>土</v>
      </c>
      <c r="AD23" s="13" t="str">
        <f t="shared" si="10"/>
        <v>日</v>
      </c>
      <c r="AE23" s="13" t="str">
        <f t="shared" si="10"/>
        <v>月</v>
      </c>
      <c r="AF23" s="13" t="str">
        <f t="shared" si="10"/>
        <v>火</v>
      </c>
      <c r="AG23" s="94" t="str">
        <f>TEXT(WEEKDAY(+AG22),"aaa")</f>
        <v>水</v>
      </c>
      <c r="AH23" s="94" t="str">
        <f t="shared" ref="AH23:AK23" si="11">TEXT(WEEKDAY(+AH22),"aaa")</f>
        <v>木</v>
      </c>
      <c r="AI23" s="94" t="str">
        <f t="shared" si="11"/>
        <v>金</v>
      </c>
      <c r="AJ23" s="94" t="str">
        <f t="shared" si="11"/>
        <v>土</v>
      </c>
      <c r="AK23" s="94" t="str">
        <f t="shared" si="11"/>
        <v>日</v>
      </c>
      <c r="AL23" s="94" t="str">
        <f t="shared" ref="AL23:AN23" si="12">TEXT(WEEKDAY(+AL22),"aaa")</f>
        <v>月</v>
      </c>
      <c r="AM23" s="94" t="str">
        <f t="shared" si="12"/>
        <v>火</v>
      </c>
      <c r="AN23" s="94" t="str">
        <f t="shared" si="12"/>
        <v>水</v>
      </c>
      <c r="AO23" s="124"/>
      <c r="AP23" s="120"/>
      <c r="AR23" s="126"/>
      <c r="AS23" s="30" t="s">
        <v>24</v>
      </c>
      <c r="AT23" s="65">
        <f>IFERROR(+AT22/AT21,"")</f>
        <v>0.31578947368421051</v>
      </c>
      <c r="AU23" s="34" t="str">
        <f>IF(AT23="","",IF(AT23&gt;=0.285,"4週8休以上",IF(AT23&gt;=0.25,"4週7休以上4週8休未満",IF(AT23&gt;=0.214,"4週6休以上4週7休未満",IF(0.214&gt;AT23,"4週6休未満")))))</f>
        <v>4週8休以上</v>
      </c>
    </row>
    <row r="24" spans="1:70" s="1" customFormat="1" ht="60" customHeight="1">
      <c r="B24" s="8" t="s">
        <v>6</v>
      </c>
      <c r="C24" s="14"/>
      <c r="D24" s="14"/>
      <c r="E24" s="14"/>
      <c r="F24" s="14"/>
      <c r="G24" s="14"/>
      <c r="H24" s="14"/>
      <c r="I24" s="14"/>
      <c r="J24" s="14"/>
      <c r="K24" s="21"/>
      <c r="L24" s="14"/>
      <c r="M24" s="14"/>
      <c r="N24" s="17" t="s">
        <v>9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7"/>
      <c r="AD24" s="14"/>
      <c r="AE24" s="14"/>
      <c r="AF24" s="14"/>
      <c r="AG24" s="96"/>
      <c r="AH24" s="97"/>
      <c r="AI24" s="97"/>
      <c r="AJ24" s="97"/>
      <c r="AK24" s="97"/>
      <c r="AL24" s="97"/>
      <c r="AM24" s="97"/>
      <c r="AN24" s="97"/>
      <c r="AO24" s="125"/>
      <c r="AP24" s="121"/>
      <c r="AR24" s="127" t="s">
        <v>4</v>
      </c>
      <c r="AS24" s="31" t="s">
        <v>16</v>
      </c>
      <c r="AT24" s="64">
        <f>COUNTIF(C26:AF26,"")+COUNTIF(C26:AF26,"●")</f>
        <v>19</v>
      </c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</row>
    <row r="25" spans="1:70" s="22" customFormat="1" ht="14.25" thickBot="1">
      <c r="B25" s="6" t="s">
        <v>3</v>
      </c>
      <c r="C25" s="13" t="s">
        <v>26</v>
      </c>
      <c r="D25" s="13" t="s">
        <v>26</v>
      </c>
      <c r="E25" s="13" t="s">
        <v>26</v>
      </c>
      <c r="F25" s="13" t="s">
        <v>26</v>
      </c>
      <c r="G25" s="13" t="s">
        <v>26</v>
      </c>
      <c r="H25" s="13" t="s">
        <v>26</v>
      </c>
      <c r="I25" s="13" t="s">
        <v>26</v>
      </c>
      <c r="J25" s="13" t="s">
        <v>26</v>
      </c>
      <c r="K25" s="13" t="s">
        <v>26</v>
      </c>
      <c r="L25" s="13" t="s">
        <v>26</v>
      </c>
      <c r="M25" s="13" t="s">
        <v>26</v>
      </c>
      <c r="N25" s="13"/>
      <c r="O25" s="13" t="s">
        <v>28</v>
      </c>
      <c r="P25" s="13" t="s">
        <v>28</v>
      </c>
      <c r="Q25" s="13"/>
      <c r="R25" s="13"/>
      <c r="S25" s="13"/>
      <c r="T25" s="13"/>
      <c r="U25" s="13"/>
      <c r="V25" s="13" t="s">
        <v>28</v>
      </c>
      <c r="W25" s="13" t="s">
        <v>28</v>
      </c>
      <c r="X25" s="13"/>
      <c r="Y25" s="13"/>
      <c r="Z25" s="13"/>
      <c r="AA25" s="13"/>
      <c r="AB25" s="13"/>
      <c r="AC25" s="13" t="s">
        <v>28</v>
      </c>
      <c r="AD25" s="13" t="s">
        <v>28</v>
      </c>
      <c r="AE25" s="13"/>
      <c r="AF25" s="13"/>
      <c r="AG25" s="94"/>
      <c r="AH25" s="95"/>
      <c r="AI25" s="95"/>
      <c r="AJ25" s="95" t="s">
        <v>28</v>
      </c>
      <c r="AK25" s="95" t="s">
        <v>28</v>
      </c>
      <c r="AL25" s="95"/>
      <c r="AM25" s="95"/>
      <c r="AN25" s="95"/>
      <c r="AO25" s="9">
        <f>COUNTIF(C25:AF25,"○")</f>
        <v>6</v>
      </c>
      <c r="AP25" s="11">
        <f>+AO25+AP17</f>
        <v>6</v>
      </c>
      <c r="AR25" s="127"/>
      <c r="AS25" s="30" t="s">
        <v>23</v>
      </c>
      <c r="AT25" s="63">
        <f>COUNTIF(C26:AF26,"●")</f>
        <v>6</v>
      </c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</row>
    <row r="26" spans="1:70" s="22" customFormat="1" ht="14.25" thickBot="1">
      <c r="B26" s="7" t="s">
        <v>4</v>
      </c>
      <c r="C26" s="15" t="s">
        <v>26</v>
      </c>
      <c r="D26" s="15" t="s">
        <v>26</v>
      </c>
      <c r="E26" s="15" t="s">
        <v>26</v>
      </c>
      <c r="F26" s="15" t="s">
        <v>26</v>
      </c>
      <c r="G26" s="15" t="s">
        <v>26</v>
      </c>
      <c r="H26" s="15" t="s">
        <v>26</v>
      </c>
      <c r="I26" s="15" t="s">
        <v>26</v>
      </c>
      <c r="J26" s="15" t="s">
        <v>26</v>
      </c>
      <c r="K26" s="15" t="s">
        <v>26</v>
      </c>
      <c r="L26" s="15" t="s">
        <v>26</v>
      </c>
      <c r="M26" s="15" t="s">
        <v>26</v>
      </c>
      <c r="N26" s="15"/>
      <c r="O26" s="15" t="s">
        <v>7</v>
      </c>
      <c r="P26" s="15" t="s">
        <v>7</v>
      </c>
      <c r="Q26" s="15"/>
      <c r="R26" s="15"/>
      <c r="S26" s="15"/>
      <c r="T26" s="15"/>
      <c r="U26" s="15"/>
      <c r="V26" s="15" t="s">
        <v>7</v>
      </c>
      <c r="W26" s="15" t="s">
        <v>7</v>
      </c>
      <c r="X26" s="15"/>
      <c r="Y26" s="15"/>
      <c r="Z26" s="15" t="s">
        <v>7</v>
      </c>
      <c r="AA26" s="15"/>
      <c r="AB26" s="15"/>
      <c r="AC26" s="15"/>
      <c r="AD26" s="15" t="s">
        <v>7</v>
      </c>
      <c r="AE26" s="15"/>
      <c r="AF26" s="15"/>
      <c r="AG26" s="98"/>
      <c r="AH26" s="99"/>
      <c r="AI26" s="99"/>
      <c r="AJ26" s="99" t="s">
        <v>7</v>
      </c>
      <c r="AK26" s="99" t="s">
        <v>7</v>
      </c>
      <c r="AL26" s="99"/>
      <c r="AM26" s="99"/>
      <c r="AN26" s="99"/>
      <c r="AO26" s="10">
        <f>COUNTIF(C26:AF26,"●")</f>
        <v>6</v>
      </c>
      <c r="AP26" s="12">
        <f>+AO26+AP17</f>
        <v>6</v>
      </c>
      <c r="AR26" s="127"/>
      <c r="AS26" s="30" t="s">
        <v>24</v>
      </c>
      <c r="AT26" s="65">
        <f>IFERROR(+AT25/AT24,"")</f>
        <v>0.31578947368421051</v>
      </c>
      <c r="AU26" s="34" t="str">
        <f>IF(AT26="","",IF(AT26&gt;=0.285,"4週8休以上",IF(AT26&gt;=0.25,"4週7休以上4週8休未満",IF(AT26&gt;=0.214,"4週6休以上4週7休未満",IF(0.214&gt;AT26,"4週6休未満")))))</f>
        <v>4週8休以上</v>
      </c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</row>
    <row r="27" spans="1:70" s="22" customFormat="1" ht="14.25" thickBot="1">
      <c r="B27" s="7" t="s">
        <v>41</v>
      </c>
      <c r="C27" s="15" t="s">
        <v>26</v>
      </c>
      <c r="D27" s="15" t="s">
        <v>26</v>
      </c>
      <c r="E27" s="15" t="s">
        <v>26</v>
      </c>
      <c r="F27" s="15" t="s">
        <v>26</v>
      </c>
      <c r="G27" s="15" t="s">
        <v>26</v>
      </c>
      <c r="H27" s="15" t="s">
        <v>26</v>
      </c>
      <c r="I27" s="15" t="s">
        <v>26</v>
      </c>
      <c r="J27" s="15" t="s">
        <v>26</v>
      </c>
      <c r="K27" s="15" t="s">
        <v>26</v>
      </c>
      <c r="L27" s="15" t="s">
        <v>26</v>
      </c>
      <c r="M27" s="15" t="s">
        <v>26</v>
      </c>
      <c r="N27" s="111" t="str">
        <f>IF(COUNTIF(J26:P26,"")&gt;=7,"",IF(COUNTIF(J26:P26,"●")&gt;=2,"OK","OUT"))</f>
        <v>OK</v>
      </c>
      <c r="O27" s="112"/>
      <c r="P27" s="113"/>
      <c r="Q27" s="111" t="str">
        <f>IF(COUNTIF(Q26:W26,"")&gt;=7,"",IF(COUNTIF(Q26:W26,"●")&gt;=2,"OK","OUT"))</f>
        <v>OK</v>
      </c>
      <c r="R27" s="112"/>
      <c r="S27" s="112"/>
      <c r="T27" s="112"/>
      <c r="U27" s="112"/>
      <c r="V27" s="112"/>
      <c r="W27" s="113"/>
      <c r="X27" s="111" t="str">
        <f>IF(COUNTIF(X26:AD26,"")&gt;=7,"",IF(COUNTIF(X26:AD26,"●")&gt;=2,"OK","OUT"))</f>
        <v>OK</v>
      </c>
      <c r="Y27" s="112"/>
      <c r="Z27" s="112"/>
      <c r="AA27" s="112"/>
      <c r="AB27" s="112"/>
      <c r="AC27" s="112"/>
      <c r="AD27" s="113"/>
      <c r="AE27" s="111" t="str">
        <f>IF(COUNTIF(AE26:AK26,"")&gt;=7,"",IF(COUNTIF(AE26:AK26,"●")&gt;=2,"OK","OUT"))</f>
        <v>OK</v>
      </c>
      <c r="AF27" s="112"/>
      <c r="AG27" s="112"/>
      <c r="AH27" s="112"/>
      <c r="AI27" s="112"/>
      <c r="AJ27" s="112"/>
      <c r="AK27" s="113"/>
      <c r="AL27" s="85"/>
      <c r="AM27" s="86"/>
      <c r="AN27" s="87"/>
      <c r="AO27" s="10">
        <f>COUNTIF(C27:AN27,"●")</f>
        <v>0</v>
      </c>
      <c r="AP27" s="12">
        <f>+AO27+AP18</f>
        <v>0</v>
      </c>
      <c r="AR27" s="127"/>
      <c r="AS27" s="30" t="s">
        <v>43</v>
      </c>
      <c r="AT27" s="88" t="str">
        <f>IF(COUNTIF(C27:AN27,"OUT")&gt;=1,"OUT","OK")</f>
        <v>OK</v>
      </c>
      <c r="AU27" s="91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</row>
    <row r="28" spans="1:70" ht="14.25" thickBot="1"/>
    <row r="29" spans="1:70" ht="13.5" customHeight="1">
      <c r="A29" s="90">
        <f>DATE(M6,C21+1,1)</f>
        <v>45931</v>
      </c>
      <c r="B29" s="5" t="s">
        <v>1</v>
      </c>
      <c r="C29" s="114">
        <f>MONTH(A29)</f>
        <v>10</v>
      </c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33"/>
      <c r="AH29" s="116">
        <f>C29+1</f>
        <v>11</v>
      </c>
      <c r="AI29" s="116"/>
      <c r="AJ29" s="116"/>
      <c r="AK29" s="116"/>
      <c r="AL29" s="116"/>
      <c r="AM29" s="116"/>
      <c r="AN29" s="117"/>
      <c r="AO29" s="123" t="s">
        <v>12</v>
      </c>
      <c r="AP29" s="119" t="s">
        <v>13</v>
      </c>
      <c r="AR29" s="126" t="s">
        <v>3</v>
      </c>
      <c r="AS29" s="30" t="s">
        <v>16</v>
      </c>
      <c r="AT29" s="32">
        <f>COUNTIF(C33:AG33,"")+COUNTIF(C33:AG33,"○")</f>
        <v>31</v>
      </c>
    </row>
    <row r="30" spans="1:70" ht="14.25" thickBot="1">
      <c r="B30" s="6" t="s">
        <v>2</v>
      </c>
      <c r="C30" s="80">
        <f>DATE($M$6,C29,1)</f>
        <v>45931</v>
      </c>
      <c r="D30" s="80">
        <f>C30+1</f>
        <v>45932</v>
      </c>
      <c r="E30" s="80">
        <f t="shared" ref="E30:AG30" si="13">D30+1</f>
        <v>45933</v>
      </c>
      <c r="F30" s="80">
        <f t="shared" si="13"/>
        <v>45934</v>
      </c>
      <c r="G30" s="23">
        <f t="shared" si="13"/>
        <v>45935</v>
      </c>
      <c r="H30" s="23">
        <f t="shared" si="13"/>
        <v>45936</v>
      </c>
      <c r="I30" s="23">
        <f t="shared" si="13"/>
        <v>45937</v>
      </c>
      <c r="J30" s="23">
        <f t="shared" si="13"/>
        <v>45938</v>
      </c>
      <c r="K30" s="23">
        <f t="shared" si="13"/>
        <v>45939</v>
      </c>
      <c r="L30" s="23">
        <f t="shared" si="13"/>
        <v>45940</v>
      </c>
      <c r="M30" s="23">
        <f t="shared" si="13"/>
        <v>45941</v>
      </c>
      <c r="N30" s="23">
        <f t="shared" si="13"/>
        <v>45942</v>
      </c>
      <c r="O30" s="23">
        <f t="shared" si="13"/>
        <v>45943</v>
      </c>
      <c r="P30" s="23">
        <f t="shared" si="13"/>
        <v>45944</v>
      </c>
      <c r="Q30" s="23">
        <f t="shared" si="13"/>
        <v>45945</v>
      </c>
      <c r="R30" s="23">
        <f t="shared" si="13"/>
        <v>45946</v>
      </c>
      <c r="S30" s="23">
        <f t="shared" si="13"/>
        <v>45947</v>
      </c>
      <c r="T30" s="23">
        <f t="shared" si="13"/>
        <v>45948</v>
      </c>
      <c r="U30" s="23">
        <f t="shared" si="13"/>
        <v>45949</v>
      </c>
      <c r="V30" s="23">
        <f t="shared" si="13"/>
        <v>45950</v>
      </c>
      <c r="W30" s="23">
        <f t="shared" si="13"/>
        <v>45951</v>
      </c>
      <c r="X30" s="23">
        <f t="shared" si="13"/>
        <v>45952</v>
      </c>
      <c r="Y30" s="23">
        <f t="shared" si="13"/>
        <v>45953</v>
      </c>
      <c r="Z30" s="23">
        <f t="shared" si="13"/>
        <v>45954</v>
      </c>
      <c r="AA30" s="23">
        <f t="shared" si="13"/>
        <v>45955</v>
      </c>
      <c r="AB30" s="23">
        <f t="shared" si="13"/>
        <v>45956</v>
      </c>
      <c r="AC30" s="23">
        <f t="shared" si="13"/>
        <v>45957</v>
      </c>
      <c r="AD30" s="23">
        <f t="shared" si="13"/>
        <v>45958</v>
      </c>
      <c r="AE30" s="23">
        <f t="shared" si="13"/>
        <v>45959</v>
      </c>
      <c r="AF30" s="23">
        <f t="shared" si="13"/>
        <v>45960</v>
      </c>
      <c r="AG30" s="23">
        <f t="shared" si="13"/>
        <v>45961</v>
      </c>
      <c r="AH30" s="92">
        <f>C38</f>
        <v>45962</v>
      </c>
      <c r="AI30" s="93">
        <f t="shared" ref="AI30:AI31" si="14">D38</f>
        <v>45963</v>
      </c>
      <c r="AJ30" s="93">
        <f t="shared" ref="AJ30:AJ31" si="15">E38</f>
        <v>45964</v>
      </c>
      <c r="AK30" s="93">
        <f t="shared" ref="AK30:AK31" si="16">F38</f>
        <v>45965</v>
      </c>
      <c r="AL30" s="93">
        <f t="shared" ref="AL30:AL31" si="17">G38</f>
        <v>45966</v>
      </c>
      <c r="AM30" s="93">
        <f t="shared" ref="AM30:AM31" si="18">H38</f>
        <v>45967</v>
      </c>
      <c r="AN30" s="93">
        <f t="shared" ref="AN30:AN31" si="19">I38</f>
        <v>45968</v>
      </c>
      <c r="AO30" s="124"/>
      <c r="AP30" s="120"/>
      <c r="AR30" s="126"/>
      <c r="AS30" s="30" t="s">
        <v>23</v>
      </c>
      <c r="AT30" s="63">
        <f>COUNTIF(C33:AG33,"○")</f>
        <v>8</v>
      </c>
    </row>
    <row r="31" spans="1:70" ht="14.25" thickBot="1">
      <c r="B31" s="6" t="s">
        <v>5</v>
      </c>
      <c r="C31" s="53" t="str">
        <f>TEXT(WEEKDAY(+C30),"aaa")</f>
        <v>水</v>
      </c>
      <c r="D31" s="53" t="str">
        <f t="shared" ref="D31:AF31" si="20">TEXT(WEEKDAY(+D30),"aaa")</f>
        <v>木</v>
      </c>
      <c r="E31" s="53" t="str">
        <f t="shared" si="20"/>
        <v>金</v>
      </c>
      <c r="F31" s="53" t="str">
        <f t="shared" si="20"/>
        <v>土</v>
      </c>
      <c r="G31" s="13" t="str">
        <f t="shared" si="20"/>
        <v>日</v>
      </c>
      <c r="H31" s="13" t="str">
        <f t="shared" si="20"/>
        <v>月</v>
      </c>
      <c r="I31" s="13" t="str">
        <f t="shared" si="20"/>
        <v>火</v>
      </c>
      <c r="J31" s="13" t="str">
        <f t="shared" si="20"/>
        <v>水</v>
      </c>
      <c r="K31" s="13" t="str">
        <f t="shared" si="20"/>
        <v>木</v>
      </c>
      <c r="L31" s="13" t="str">
        <f t="shared" si="20"/>
        <v>金</v>
      </c>
      <c r="M31" s="13" t="str">
        <f t="shared" si="20"/>
        <v>土</v>
      </c>
      <c r="N31" s="13" t="str">
        <f t="shared" si="20"/>
        <v>日</v>
      </c>
      <c r="O31" s="13" t="str">
        <f t="shared" si="20"/>
        <v>月</v>
      </c>
      <c r="P31" s="13" t="str">
        <f t="shared" si="20"/>
        <v>火</v>
      </c>
      <c r="Q31" s="13" t="str">
        <f t="shared" si="20"/>
        <v>水</v>
      </c>
      <c r="R31" s="13" t="str">
        <f t="shared" si="20"/>
        <v>木</v>
      </c>
      <c r="S31" s="13" t="str">
        <f t="shared" si="20"/>
        <v>金</v>
      </c>
      <c r="T31" s="13" t="str">
        <f t="shared" si="20"/>
        <v>土</v>
      </c>
      <c r="U31" s="13" t="str">
        <f t="shared" si="20"/>
        <v>日</v>
      </c>
      <c r="V31" s="13" t="str">
        <f t="shared" si="20"/>
        <v>月</v>
      </c>
      <c r="W31" s="13" t="str">
        <f t="shared" si="20"/>
        <v>火</v>
      </c>
      <c r="X31" s="13" t="str">
        <f t="shared" si="20"/>
        <v>水</v>
      </c>
      <c r="Y31" s="13" t="str">
        <f t="shared" si="20"/>
        <v>木</v>
      </c>
      <c r="Z31" s="13" t="str">
        <f t="shared" si="20"/>
        <v>金</v>
      </c>
      <c r="AA31" s="13" t="str">
        <f t="shared" si="20"/>
        <v>土</v>
      </c>
      <c r="AB31" s="13" t="str">
        <f t="shared" si="20"/>
        <v>日</v>
      </c>
      <c r="AC31" s="13" t="str">
        <f t="shared" si="20"/>
        <v>月</v>
      </c>
      <c r="AD31" s="13" t="str">
        <f t="shared" si="20"/>
        <v>火</v>
      </c>
      <c r="AE31" s="13" t="str">
        <f t="shared" si="20"/>
        <v>水</v>
      </c>
      <c r="AF31" s="13" t="str">
        <f t="shared" si="20"/>
        <v>木</v>
      </c>
      <c r="AG31" s="13" t="str">
        <f t="shared" ref="AG31" si="21">TEXT(WEEKDAY(+AG30),"aaa")</f>
        <v>金</v>
      </c>
      <c r="AH31" s="94" t="str">
        <f>C39</f>
        <v>土</v>
      </c>
      <c r="AI31" s="95" t="str">
        <f t="shared" si="14"/>
        <v>日</v>
      </c>
      <c r="AJ31" s="95" t="str">
        <f t="shared" si="15"/>
        <v>月</v>
      </c>
      <c r="AK31" s="95" t="str">
        <f t="shared" si="16"/>
        <v>火</v>
      </c>
      <c r="AL31" s="95" t="str">
        <f t="shared" si="17"/>
        <v>水</v>
      </c>
      <c r="AM31" s="95" t="str">
        <f t="shared" si="18"/>
        <v>木</v>
      </c>
      <c r="AN31" s="95" t="str">
        <f t="shared" si="19"/>
        <v>金</v>
      </c>
      <c r="AO31" s="124"/>
      <c r="AP31" s="120"/>
      <c r="AR31" s="126"/>
      <c r="AS31" s="30" t="s">
        <v>24</v>
      </c>
      <c r="AT31" s="65">
        <f>IFERROR(+AT30/AT29,"")</f>
        <v>0.25806451612903225</v>
      </c>
      <c r="AU31" s="34" t="str">
        <f>IF(AT31="","",IF(AT31&gt;=0.285,"4週8休以上",IF(AT31&gt;=0.25,"4週7休以上4週8休未満",IF(AT31&gt;=0.214,"4週6休以上4週7休未満",IF(0.214&gt;AT31,"4週6休未満")))))</f>
        <v>4週7休以上4週8休未満</v>
      </c>
    </row>
    <row r="32" spans="1:70" s="1" customFormat="1" ht="60" customHeight="1">
      <c r="B32" s="8" t="s">
        <v>6</v>
      </c>
      <c r="C32" s="81"/>
      <c r="D32" s="81"/>
      <c r="E32" s="81"/>
      <c r="F32" s="81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96"/>
      <c r="AI32" s="97"/>
      <c r="AJ32" s="97"/>
      <c r="AK32" s="97"/>
      <c r="AL32" s="97"/>
      <c r="AM32" s="97"/>
      <c r="AN32" s="97"/>
      <c r="AO32" s="125"/>
      <c r="AP32" s="121"/>
      <c r="AR32" s="127" t="s">
        <v>4</v>
      </c>
      <c r="AS32" s="31" t="s">
        <v>16</v>
      </c>
      <c r="AT32" s="64">
        <f>COUNTIF(C34:AG34,"")+COUNTIF(C34:AG34,"●")</f>
        <v>31</v>
      </c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</row>
    <row r="33" spans="1:70" s="22" customFormat="1" ht="14.25" thickBot="1">
      <c r="B33" s="6" t="s">
        <v>3</v>
      </c>
      <c r="C33" s="53"/>
      <c r="D33" s="53"/>
      <c r="E33" s="53"/>
      <c r="F33" s="53" t="s">
        <v>28</v>
      </c>
      <c r="G33" s="13" t="s">
        <v>28</v>
      </c>
      <c r="H33" s="13"/>
      <c r="I33" s="13"/>
      <c r="J33" s="13"/>
      <c r="K33" s="13"/>
      <c r="L33" s="13"/>
      <c r="M33" s="13" t="s">
        <v>28</v>
      </c>
      <c r="N33" s="13" t="s">
        <v>28</v>
      </c>
      <c r="O33" s="13"/>
      <c r="P33" s="13"/>
      <c r="Q33" s="13"/>
      <c r="R33" s="13"/>
      <c r="S33" s="13"/>
      <c r="T33" s="13" t="s">
        <v>28</v>
      </c>
      <c r="U33" s="13" t="s">
        <v>28</v>
      </c>
      <c r="V33" s="13"/>
      <c r="W33" s="13"/>
      <c r="X33" s="13"/>
      <c r="Y33" s="13"/>
      <c r="Z33" s="13" t="s">
        <v>28</v>
      </c>
      <c r="AA33" s="13" t="s">
        <v>28</v>
      </c>
      <c r="AB33" s="13"/>
      <c r="AC33" s="13"/>
      <c r="AD33" s="13"/>
      <c r="AE33" s="13"/>
      <c r="AF33" s="13"/>
      <c r="AG33" s="13"/>
      <c r="AH33" s="94" t="s">
        <v>28</v>
      </c>
      <c r="AI33" s="95" t="s">
        <v>28</v>
      </c>
      <c r="AJ33" s="95"/>
      <c r="AK33" s="95"/>
      <c r="AL33" s="95"/>
      <c r="AM33" s="95"/>
      <c r="AN33" s="95"/>
      <c r="AO33" s="9">
        <f>COUNTIF(C33:AG33,"○")</f>
        <v>8</v>
      </c>
      <c r="AP33" s="11">
        <f>+AO33+AP25</f>
        <v>14</v>
      </c>
      <c r="AR33" s="127"/>
      <c r="AS33" s="30" t="s">
        <v>23</v>
      </c>
      <c r="AT33" s="63">
        <f>COUNTIF(C34:AG34,"●")</f>
        <v>8</v>
      </c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</row>
    <row r="34" spans="1:70" s="22" customFormat="1" ht="14.25" thickBot="1">
      <c r="B34" s="7" t="s">
        <v>4</v>
      </c>
      <c r="C34" s="82"/>
      <c r="D34" s="82"/>
      <c r="E34" s="82"/>
      <c r="F34" s="82" t="s">
        <v>7</v>
      </c>
      <c r="G34" s="15" t="s">
        <v>7</v>
      </c>
      <c r="H34" s="15"/>
      <c r="I34" s="15"/>
      <c r="J34" s="15"/>
      <c r="K34" s="15"/>
      <c r="L34" s="15"/>
      <c r="M34" s="15" t="s">
        <v>7</v>
      </c>
      <c r="N34" s="15" t="s">
        <v>7</v>
      </c>
      <c r="O34" s="15" t="s">
        <v>7</v>
      </c>
      <c r="P34" s="15"/>
      <c r="Q34" s="15"/>
      <c r="R34" s="15"/>
      <c r="S34" s="15"/>
      <c r="T34" s="15"/>
      <c r="U34" s="15" t="s">
        <v>7</v>
      </c>
      <c r="V34" s="15"/>
      <c r="W34" s="15"/>
      <c r="X34" s="15"/>
      <c r="Y34" s="15"/>
      <c r="Z34" s="15" t="s">
        <v>7</v>
      </c>
      <c r="AA34" s="15" t="s">
        <v>7</v>
      </c>
      <c r="AB34" s="15"/>
      <c r="AC34" s="15"/>
      <c r="AD34" s="15"/>
      <c r="AE34" s="15"/>
      <c r="AF34" s="15"/>
      <c r="AG34" s="15"/>
      <c r="AH34" s="98" t="s">
        <v>7</v>
      </c>
      <c r="AI34" s="99" t="s">
        <v>7</v>
      </c>
      <c r="AJ34" s="99"/>
      <c r="AK34" s="99"/>
      <c r="AL34" s="99"/>
      <c r="AM34" s="99"/>
      <c r="AN34" s="99"/>
      <c r="AO34" s="10">
        <f>COUNTIF(C34:AG34,"●")</f>
        <v>8</v>
      </c>
      <c r="AP34" s="12">
        <f>+AO34+AP27</f>
        <v>8</v>
      </c>
      <c r="AR34" s="127"/>
      <c r="AS34" s="30" t="s">
        <v>24</v>
      </c>
      <c r="AT34" s="65">
        <f>IFERROR(+AT33/AT32,"")</f>
        <v>0.25806451612903225</v>
      </c>
      <c r="AU34" s="34" t="str">
        <f>IF(AT34="","",IF(AT34&gt;=0.285,"4週8休以上",IF(AT34&gt;=0.25,"4週7休以上4週8休未満",IF(AT34&gt;=0.214,"4週6休以上4週7休未満",IF(0.214&gt;AT34,"4週6休未満")))))</f>
        <v>4週7休以上4週8休未満</v>
      </c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</row>
    <row r="35" spans="1:70" s="22" customFormat="1" ht="14.25" thickBot="1">
      <c r="B35" s="7" t="s">
        <v>41</v>
      </c>
      <c r="C35" s="111" t="str">
        <f>IF(COUNTIF(A34:G34,"")&gt;=7,"",IF(COUNTIF(A34:G34,"●")&gt;=2,"OK","OUT"))</f>
        <v>OK</v>
      </c>
      <c r="D35" s="112"/>
      <c r="E35" s="112"/>
      <c r="F35" s="112"/>
      <c r="G35" s="113"/>
      <c r="H35" s="111" t="str">
        <f>IF(COUNTIF(H34:N34,"")&gt;=7,"",IF(COUNTIF(H34:N34,"●")&gt;=2,"OK","OUT"))</f>
        <v>OK</v>
      </c>
      <c r="I35" s="112"/>
      <c r="J35" s="112"/>
      <c r="K35" s="112"/>
      <c r="L35" s="112"/>
      <c r="M35" s="112"/>
      <c r="N35" s="113"/>
      <c r="O35" s="111" t="str">
        <f>IF(COUNTIF(O34:U34,"")&gt;=7,"",IF(COUNTIF(O34:U34,"●")&gt;=2,"OK","OUT"))</f>
        <v>OK</v>
      </c>
      <c r="P35" s="112"/>
      <c r="Q35" s="112"/>
      <c r="R35" s="112"/>
      <c r="S35" s="112"/>
      <c r="T35" s="112"/>
      <c r="U35" s="113"/>
      <c r="V35" s="111" t="str">
        <f>IF(COUNTIF(V34:AB34,"")&gt;=7,"",IF(COUNTIF(V34:AB34,"●")&gt;=2,"OK","OUT"))</f>
        <v>OK</v>
      </c>
      <c r="W35" s="112"/>
      <c r="X35" s="112"/>
      <c r="Y35" s="112"/>
      <c r="Z35" s="112"/>
      <c r="AA35" s="112"/>
      <c r="AB35" s="113"/>
      <c r="AC35" s="111" t="str">
        <f>IF(COUNTIF(AC34:AI34,"")&gt;=7,"",IF(COUNTIF(AC34:AI34,"●")&gt;=2,"OK","OUT"))</f>
        <v>OK</v>
      </c>
      <c r="AD35" s="112"/>
      <c r="AE35" s="112"/>
      <c r="AF35" s="112"/>
      <c r="AG35" s="112"/>
      <c r="AH35" s="112"/>
      <c r="AI35" s="113"/>
      <c r="AJ35" s="105"/>
      <c r="AK35" s="86"/>
      <c r="AL35" s="86"/>
      <c r="AM35" s="86"/>
      <c r="AN35" s="87"/>
      <c r="AO35" s="10">
        <f>COUNTIF(C35:AN35,"●")</f>
        <v>0</v>
      </c>
      <c r="AP35" s="12">
        <f>+AO35+AP26</f>
        <v>6</v>
      </c>
      <c r="AR35" s="84"/>
      <c r="AS35" s="30" t="s">
        <v>43</v>
      </c>
      <c r="AT35" s="88" t="str">
        <f>IF(COUNTIF(C35:AN35,"OUT")&gt;=1,"OUT","OK")</f>
        <v>OK</v>
      </c>
      <c r="AU35" s="91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</row>
    <row r="36" spans="1:70" ht="14.25" thickBot="1"/>
    <row r="37" spans="1:70" ht="13.5" customHeight="1">
      <c r="A37" s="90">
        <f>DATE(M6,C29+1,1)</f>
        <v>45962</v>
      </c>
      <c r="B37" s="5" t="s">
        <v>1</v>
      </c>
      <c r="C37" s="114">
        <f>MONTH(A37)</f>
        <v>11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6">
        <f>C37+1</f>
        <v>12</v>
      </c>
      <c r="AH37" s="116"/>
      <c r="AI37" s="116"/>
      <c r="AJ37" s="116"/>
      <c r="AK37" s="116"/>
      <c r="AL37" s="116"/>
      <c r="AM37" s="116"/>
      <c r="AN37" s="117"/>
      <c r="AO37" s="123" t="s">
        <v>12</v>
      </c>
      <c r="AP37" s="119" t="s">
        <v>13</v>
      </c>
      <c r="AR37" s="126" t="s">
        <v>3</v>
      </c>
      <c r="AS37" s="30" t="s">
        <v>16</v>
      </c>
      <c r="AT37" s="32">
        <f>COUNTIF(C41:AF41,"")+COUNTIF(C41:AF41,"○")</f>
        <v>30</v>
      </c>
    </row>
    <row r="38" spans="1:70" ht="14.25" thickBot="1">
      <c r="B38" s="6" t="s">
        <v>2</v>
      </c>
      <c r="C38" s="23">
        <f>DATE($M$6,C37,1)</f>
        <v>45962</v>
      </c>
      <c r="D38" s="23">
        <f>C38+1</f>
        <v>45963</v>
      </c>
      <c r="E38" s="23">
        <f t="shared" ref="E38:AE38" si="22">D38+1</f>
        <v>45964</v>
      </c>
      <c r="F38" s="23">
        <f t="shared" si="22"/>
        <v>45965</v>
      </c>
      <c r="G38" s="23">
        <f t="shared" si="22"/>
        <v>45966</v>
      </c>
      <c r="H38" s="23">
        <f t="shared" si="22"/>
        <v>45967</v>
      </c>
      <c r="I38" s="23">
        <f t="shared" si="22"/>
        <v>45968</v>
      </c>
      <c r="J38" s="23">
        <f t="shared" si="22"/>
        <v>45969</v>
      </c>
      <c r="K38" s="23">
        <f t="shared" si="22"/>
        <v>45970</v>
      </c>
      <c r="L38" s="23">
        <f t="shared" si="22"/>
        <v>45971</v>
      </c>
      <c r="M38" s="23">
        <f t="shared" si="22"/>
        <v>45972</v>
      </c>
      <c r="N38" s="23">
        <f t="shared" si="22"/>
        <v>45973</v>
      </c>
      <c r="O38" s="23">
        <f t="shared" si="22"/>
        <v>45974</v>
      </c>
      <c r="P38" s="23">
        <f t="shared" si="22"/>
        <v>45975</v>
      </c>
      <c r="Q38" s="23">
        <f t="shared" si="22"/>
        <v>45976</v>
      </c>
      <c r="R38" s="23">
        <f t="shared" si="22"/>
        <v>45977</v>
      </c>
      <c r="S38" s="23">
        <f t="shared" si="22"/>
        <v>45978</v>
      </c>
      <c r="T38" s="23">
        <f t="shared" si="22"/>
        <v>45979</v>
      </c>
      <c r="U38" s="23">
        <f t="shared" si="22"/>
        <v>45980</v>
      </c>
      <c r="V38" s="23">
        <f t="shared" si="22"/>
        <v>45981</v>
      </c>
      <c r="W38" s="23">
        <f t="shared" si="22"/>
        <v>45982</v>
      </c>
      <c r="X38" s="23">
        <f t="shared" si="22"/>
        <v>45983</v>
      </c>
      <c r="Y38" s="23">
        <f t="shared" si="22"/>
        <v>45984</v>
      </c>
      <c r="Z38" s="23">
        <f t="shared" si="22"/>
        <v>45985</v>
      </c>
      <c r="AA38" s="23">
        <f t="shared" si="22"/>
        <v>45986</v>
      </c>
      <c r="AB38" s="23">
        <f t="shared" si="22"/>
        <v>45987</v>
      </c>
      <c r="AC38" s="23">
        <f t="shared" si="22"/>
        <v>45988</v>
      </c>
      <c r="AD38" s="23">
        <f t="shared" si="22"/>
        <v>45989</v>
      </c>
      <c r="AE38" s="23">
        <f t="shared" si="22"/>
        <v>45990</v>
      </c>
      <c r="AF38" s="23">
        <f>AE38+1</f>
        <v>45991</v>
      </c>
      <c r="AG38" s="92">
        <f>C46</f>
        <v>45992</v>
      </c>
      <c r="AH38" s="92">
        <f t="shared" ref="AH38" si="23">D46</f>
        <v>45993</v>
      </c>
      <c r="AI38" s="92">
        <f t="shared" ref="AI38" si="24">E46</f>
        <v>45994</v>
      </c>
      <c r="AJ38" s="92">
        <f t="shared" ref="AJ38" si="25">F46</f>
        <v>45995</v>
      </c>
      <c r="AK38" s="92">
        <f t="shared" ref="AK38" si="26">G46</f>
        <v>45996</v>
      </c>
      <c r="AL38" s="92">
        <f t="shared" ref="AL38" si="27">H46</f>
        <v>45997</v>
      </c>
      <c r="AM38" s="92">
        <f t="shared" ref="AM38" si="28">I46</f>
        <v>45998</v>
      </c>
      <c r="AN38" s="92">
        <f t="shared" ref="AN38" si="29">J46</f>
        <v>45999</v>
      </c>
      <c r="AO38" s="124"/>
      <c r="AP38" s="120"/>
      <c r="AR38" s="126"/>
      <c r="AS38" s="30" t="s">
        <v>23</v>
      </c>
      <c r="AT38" s="63">
        <f>COUNTIF(C41:AF41,"○")</f>
        <v>10</v>
      </c>
    </row>
    <row r="39" spans="1:70" ht="14.25" thickBot="1">
      <c r="B39" s="6" t="s">
        <v>5</v>
      </c>
      <c r="C39" s="13" t="str">
        <f>TEXT(WEEKDAY(+C38),"aaa")</f>
        <v>土</v>
      </c>
      <c r="D39" s="13" t="str">
        <f t="shared" ref="D39:AF39" si="30">TEXT(WEEKDAY(+D38),"aaa")</f>
        <v>日</v>
      </c>
      <c r="E39" s="13" t="str">
        <f t="shared" si="30"/>
        <v>月</v>
      </c>
      <c r="F39" s="13" t="str">
        <f t="shared" si="30"/>
        <v>火</v>
      </c>
      <c r="G39" s="13" t="str">
        <f t="shared" si="30"/>
        <v>水</v>
      </c>
      <c r="H39" s="13" t="str">
        <f t="shared" si="30"/>
        <v>木</v>
      </c>
      <c r="I39" s="13" t="str">
        <f t="shared" si="30"/>
        <v>金</v>
      </c>
      <c r="J39" s="13" t="str">
        <f t="shared" si="30"/>
        <v>土</v>
      </c>
      <c r="K39" s="13" t="str">
        <f t="shared" si="30"/>
        <v>日</v>
      </c>
      <c r="L39" s="13" t="str">
        <f t="shared" si="30"/>
        <v>月</v>
      </c>
      <c r="M39" s="13" t="str">
        <f t="shared" si="30"/>
        <v>火</v>
      </c>
      <c r="N39" s="13" t="str">
        <f t="shared" si="30"/>
        <v>水</v>
      </c>
      <c r="O39" s="13" t="str">
        <f t="shared" si="30"/>
        <v>木</v>
      </c>
      <c r="P39" s="13" t="str">
        <f t="shared" si="30"/>
        <v>金</v>
      </c>
      <c r="Q39" s="13" t="str">
        <f t="shared" si="30"/>
        <v>土</v>
      </c>
      <c r="R39" s="13" t="str">
        <f t="shared" si="30"/>
        <v>日</v>
      </c>
      <c r="S39" s="13" t="str">
        <f t="shared" si="30"/>
        <v>月</v>
      </c>
      <c r="T39" s="13" t="str">
        <f t="shared" si="30"/>
        <v>火</v>
      </c>
      <c r="U39" s="13" t="str">
        <f t="shared" si="30"/>
        <v>水</v>
      </c>
      <c r="V39" s="13" t="str">
        <f t="shared" si="30"/>
        <v>木</v>
      </c>
      <c r="W39" s="13" t="str">
        <f t="shared" si="30"/>
        <v>金</v>
      </c>
      <c r="X39" s="13" t="str">
        <f t="shared" si="30"/>
        <v>土</v>
      </c>
      <c r="Y39" s="13" t="str">
        <f t="shared" si="30"/>
        <v>日</v>
      </c>
      <c r="Z39" s="13" t="str">
        <f t="shared" si="30"/>
        <v>月</v>
      </c>
      <c r="AA39" s="13" t="str">
        <f t="shared" si="30"/>
        <v>火</v>
      </c>
      <c r="AB39" s="13" t="str">
        <f t="shared" si="30"/>
        <v>水</v>
      </c>
      <c r="AC39" s="13" t="str">
        <f t="shared" si="30"/>
        <v>木</v>
      </c>
      <c r="AD39" s="13" t="str">
        <f t="shared" si="30"/>
        <v>金</v>
      </c>
      <c r="AE39" s="13" t="str">
        <f t="shared" si="30"/>
        <v>土</v>
      </c>
      <c r="AF39" s="13" t="str">
        <f t="shared" si="30"/>
        <v>日</v>
      </c>
      <c r="AG39" s="94" t="str">
        <f>TEXT(WEEKDAY(+AG38),"aaa")</f>
        <v>月</v>
      </c>
      <c r="AH39" s="94" t="str">
        <f t="shared" ref="AH39:AN39" si="31">TEXT(WEEKDAY(+AH38),"aaa")</f>
        <v>火</v>
      </c>
      <c r="AI39" s="94" t="str">
        <f t="shared" si="31"/>
        <v>水</v>
      </c>
      <c r="AJ39" s="94" t="str">
        <f t="shared" si="31"/>
        <v>木</v>
      </c>
      <c r="AK39" s="94" t="str">
        <f t="shared" si="31"/>
        <v>金</v>
      </c>
      <c r="AL39" s="94" t="str">
        <f t="shared" si="31"/>
        <v>土</v>
      </c>
      <c r="AM39" s="94" t="str">
        <f t="shared" si="31"/>
        <v>日</v>
      </c>
      <c r="AN39" s="94" t="str">
        <f t="shared" si="31"/>
        <v>月</v>
      </c>
      <c r="AO39" s="124"/>
      <c r="AP39" s="120"/>
      <c r="AR39" s="126"/>
      <c r="AS39" s="30" t="s">
        <v>24</v>
      </c>
      <c r="AT39" s="65">
        <f>IFERROR(+AT38/AT37,"")</f>
        <v>0.33333333333333331</v>
      </c>
      <c r="AU39" s="34" t="str">
        <f>IF(AT39="","",IF(AT39&gt;=0.285,"4週8休以上",IF(AT39&gt;=0.25,"4週7休以上4週8休未満",IF(AT39&gt;=0.214,"4週6休以上4週7休未満",IF(0.214&gt;AT39,"4週6休未満")))))</f>
        <v>4週8休以上</v>
      </c>
    </row>
    <row r="40" spans="1:70" s="1" customFormat="1" ht="60" customHeight="1">
      <c r="B40" s="8" t="s">
        <v>6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96"/>
      <c r="AH40" s="97"/>
      <c r="AI40" s="97"/>
      <c r="AJ40" s="97"/>
      <c r="AK40" s="97"/>
      <c r="AL40" s="97"/>
      <c r="AM40" s="97"/>
      <c r="AN40" s="97"/>
      <c r="AO40" s="125"/>
      <c r="AP40" s="121"/>
      <c r="AR40" s="127" t="s">
        <v>4</v>
      </c>
      <c r="AS40" s="31" t="s">
        <v>16</v>
      </c>
      <c r="AT40" s="64">
        <f>COUNTIF(C42:AF42,"")+COUNTIF(C42:AF42,"●")</f>
        <v>30</v>
      </c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</row>
    <row r="41" spans="1:70" s="22" customFormat="1" ht="14.25" thickBot="1">
      <c r="B41" s="6" t="s">
        <v>3</v>
      </c>
      <c r="C41" s="13" t="s">
        <v>28</v>
      </c>
      <c r="D41" s="13" t="s">
        <v>28</v>
      </c>
      <c r="E41" s="13"/>
      <c r="F41" s="13"/>
      <c r="G41" s="13"/>
      <c r="H41" s="13"/>
      <c r="I41" s="13"/>
      <c r="J41" s="13" t="s">
        <v>28</v>
      </c>
      <c r="K41" s="13" t="s">
        <v>28</v>
      </c>
      <c r="L41" s="13"/>
      <c r="M41" s="13"/>
      <c r="N41" s="13"/>
      <c r="O41" s="13"/>
      <c r="P41" s="13"/>
      <c r="Q41" s="13" t="s">
        <v>28</v>
      </c>
      <c r="R41" s="13" t="s">
        <v>28</v>
      </c>
      <c r="S41" s="13"/>
      <c r="T41" s="13"/>
      <c r="U41" s="13"/>
      <c r="V41" s="13"/>
      <c r="W41" s="13"/>
      <c r="X41" s="13" t="s">
        <v>28</v>
      </c>
      <c r="Y41" s="13" t="s">
        <v>28</v>
      </c>
      <c r="Z41" s="13"/>
      <c r="AA41" s="13"/>
      <c r="AB41" s="13"/>
      <c r="AC41" s="13"/>
      <c r="AD41" s="13"/>
      <c r="AE41" s="13" t="s">
        <v>28</v>
      </c>
      <c r="AF41" s="13" t="s">
        <v>28</v>
      </c>
      <c r="AG41" s="94"/>
      <c r="AH41" s="95"/>
      <c r="AI41" s="95"/>
      <c r="AJ41" s="95"/>
      <c r="AK41" s="95"/>
      <c r="AL41" s="95"/>
      <c r="AM41" s="95"/>
      <c r="AN41" s="95"/>
      <c r="AO41" s="9">
        <f>COUNTIF(C41:AF41,"○")</f>
        <v>10</v>
      </c>
      <c r="AP41" s="11">
        <f>+AO41+AP33</f>
        <v>24</v>
      </c>
      <c r="AR41" s="127"/>
      <c r="AS41" s="30" t="s">
        <v>23</v>
      </c>
      <c r="AT41" s="63">
        <f>COUNTIF(C42:AF42,"●")</f>
        <v>9</v>
      </c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</row>
    <row r="42" spans="1:70" s="22" customFormat="1" ht="14.25" thickBot="1">
      <c r="B42" s="7" t="s">
        <v>4</v>
      </c>
      <c r="C42" s="15" t="s">
        <v>7</v>
      </c>
      <c r="D42" s="15" t="s">
        <v>7</v>
      </c>
      <c r="E42" s="15"/>
      <c r="F42" s="15"/>
      <c r="G42" s="15"/>
      <c r="H42" s="15"/>
      <c r="I42" s="15"/>
      <c r="J42" s="15" t="s">
        <v>7</v>
      </c>
      <c r="K42" s="15" t="s">
        <v>7</v>
      </c>
      <c r="L42" s="15"/>
      <c r="M42" s="15"/>
      <c r="N42" s="15"/>
      <c r="O42" s="15"/>
      <c r="P42" s="15"/>
      <c r="Q42" s="15" t="s">
        <v>7</v>
      </c>
      <c r="R42" s="15" t="s">
        <v>7</v>
      </c>
      <c r="S42" s="15"/>
      <c r="T42" s="15"/>
      <c r="U42" s="15"/>
      <c r="V42" s="15"/>
      <c r="W42" s="15"/>
      <c r="X42" s="15"/>
      <c r="Y42" s="15" t="s">
        <v>7</v>
      </c>
      <c r="Z42" s="15"/>
      <c r="AA42" s="15"/>
      <c r="AB42" s="15"/>
      <c r="AC42" s="15"/>
      <c r="AD42" s="15"/>
      <c r="AE42" s="15" t="s">
        <v>7</v>
      </c>
      <c r="AF42" s="15" t="s">
        <v>7</v>
      </c>
      <c r="AG42" s="98"/>
      <c r="AH42" s="99"/>
      <c r="AI42" s="99"/>
      <c r="AJ42" s="99"/>
      <c r="AK42" s="99"/>
      <c r="AL42" s="99"/>
      <c r="AM42" s="99"/>
      <c r="AN42" s="99"/>
      <c r="AO42" s="10">
        <f>COUNTIF(C42:AF42,"●")</f>
        <v>9</v>
      </c>
      <c r="AP42" s="12">
        <f>+AO42+AP34</f>
        <v>17</v>
      </c>
      <c r="AR42" s="127"/>
      <c r="AS42" s="30" t="s">
        <v>24</v>
      </c>
      <c r="AT42" s="65">
        <f>IFERROR(+AT41/AT40,"")</f>
        <v>0.3</v>
      </c>
      <c r="AU42" s="34" t="str">
        <f>IF(AT42="","",IF(AT42&gt;=0.285,"4週8休以上",IF(AT42&gt;=0.25,"4週7休以上4週8休未満",IF(AT42&gt;=0.214,"4週6休以上4週7休未満",IF(0.214&gt;AT42,"4週6休未満")))))</f>
        <v>4週8休以上</v>
      </c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</row>
    <row r="43" spans="1:70" s="22" customFormat="1" ht="14.25" thickBot="1">
      <c r="B43" s="7" t="s">
        <v>41</v>
      </c>
      <c r="C43" s="111" t="str">
        <f>IF(COUNTIF(A42:D42,"")&gt;=7,"",IF(COUNTIF(A42:D42,"●")&gt;=2,"OK","OUT"))</f>
        <v>OK</v>
      </c>
      <c r="D43" s="113"/>
      <c r="E43" s="111" t="str">
        <f>IF(COUNTIF(E42:K42,"")&gt;=7,"",IF(COUNTIF(E42:K42,"●")&gt;=2,"OK","OUT"))</f>
        <v>OK</v>
      </c>
      <c r="F43" s="112"/>
      <c r="G43" s="112"/>
      <c r="H43" s="112"/>
      <c r="I43" s="112"/>
      <c r="J43" s="112"/>
      <c r="K43" s="113"/>
      <c r="L43" s="111" t="str">
        <f t="shared" ref="L43" si="32">IF(COUNTIF(L42:R42,"")&gt;=7,"",IF(COUNTIF(L42:R42,"●")&gt;=2,"OK","OUT"))</f>
        <v>OK</v>
      </c>
      <c r="M43" s="112"/>
      <c r="N43" s="112"/>
      <c r="O43" s="112"/>
      <c r="P43" s="112"/>
      <c r="Q43" s="112"/>
      <c r="R43" s="113"/>
      <c r="S43" s="111" t="str">
        <f t="shared" ref="S43" si="33">IF(COUNTIF(S42:Y42,"")&gt;=7,"",IF(COUNTIF(S42:Y42,"●")&gt;=2,"OK","OUT"))</f>
        <v>OUT</v>
      </c>
      <c r="T43" s="112"/>
      <c r="U43" s="112"/>
      <c r="V43" s="112"/>
      <c r="W43" s="112"/>
      <c r="X43" s="112"/>
      <c r="Y43" s="113"/>
      <c r="Z43" s="111" t="str">
        <f t="shared" ref="Z43" si="34">IF(COUNTIF(Z42:AF42,"")&gt;=7,"",IF(COUNTIF(Z42:AF42,"●")&gt;=2,"OK","OUT"))</f>
        <v>OK</v>
      </c>
      <c r="AA43" s="112"/>
      <c r="AB43" s="112"/>
      <c r="AC43" s="112"/>
      <c r="AD43" s="112"/>
      <c r="AE43" s="112"/>
      <c r="AF43" s="113"/>
      <c r="AG43" s="111" t="str">
        <f t="shared" ref="AG43" si="35">IF(COUNTIF(AG42:AM42,"")&gt;=7,"",IF(COUNTIF(AG42:AM42,"●")&gt;=2,"OK","OUT"))</f>
        <v/>
      </c>
      <c r="AH43" s="112"/>
      <c r="AI43" s="112"/>
      <c r="AJ43" s="112"/>
      <c r="AK43" s="112"/>
      <c r="AL43" s="112"/>
      <c r="AM43" s="112"/>
      <c r="AN43" s="87"/>
      <c r="AO43" s="10">
        <f>COUNTIF(C43:AN43,"●")</f>
        <v>0</v>
      </c>
      <c r="AP43" s="12">
        <f>+AO43+AP34</f>
        <v>8</v>
      </c>
      <c r="AR43" s="84"/>
      <c r="AS43" s="30" t="s">
        <v>43</v>
      </c>
      <c r="AT43" s="88" t="str">
        <f>IF(COUNTIF(C43:AN43,"OUT")&gt;=1,"OUT","OK")</f>
        <v>OUT</v>
      </c>
      <c r="AU43" s="91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</row>
    <row r="44" spans="1:70" ht="14.25" thickBot="1"/>
    <row r="45" spans="1:70" ht="13.5" customHeight="1">
      <c r="A45" s="90">
        <f>DATE(M6,C37+1,1)</f>
        <v>45992</v>
      </c>
      <c r="B45" s="5" t="s">
        <v>1</v>
      </c>
      <c r="C45" s="114">
        <f>MONTH(A45)</f>
        <v>12</v>
      </c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6">
        <f>MONTH(A53+1)</f>
        <v>1</v>
      </c>
      <c r="AI45" s="116"/>
      <c r="AJ45" s="116"/>
      <c r="AK45" s="116"/>
      <c r="AL45" s="116"/>
      <c r="AM45" s="116"/>
      <c r="AN45" s="117"/>
      <c r="AO45" s="123" t="s">
        <v>12</v>
      </c>
      <c r="AP45" s="119" t="s">
        <v>13</v>
      </c>
      <c r="AR45" s="126" t="s">
        <v>3</v>
      </c>
      <c r="AS45" s="30" t="s">
        <v>16</v>
      </c>
      <c r="AT45" s="32">
        <f>COUNTIF(C49:AG49,"")+COUNTIF(C49:AG49,"○")</f>
        <v>28</v>
      </c>
    </row>
    <row r="46" spans="1:70" ht="14.25" thickBot="1">
      <c r="B46" s="6" t="s">
        <v>2</v>
      </c>
      <c r="C46" s="23">
        <f>DATE($M$6,C45,1)</f>
        <v>45992</v>
      </c>
      <c r="D46" s="23">
        <f>C46+1</f>
        <v>45993</v>
      </c>
      <c r="E46" s="23">
        <f t="shared" ref="E46:AF46" si="36">D46+1</f>
        <v>45994</v>
      </c>
      <c r="F46" s="23">
        <f t="shared" si="36"/>
        <v>45995</v>
      </c>
      <c r="G46" s="23">
        <f t="shared" si="36"/>
        <v>45996</v>
      </c>
      <c r="H46" s="23">
        <f t="shared" si="36"/>
        <v>45997</v>
      </c>
      <c r="I46" s="23">
        <f t="shared" si="36"/>
        <v>45998</v>
      </c>
      <c r="J46" s="23">
        <f t="shared" si="36"/>
        <v>45999</v>
      </c>
      <c r="K46" s="23">
        <f t="shared" si="36"/>
        <v>46000</v>
      </c>
      <c r="L46" s="23">
        <f t="shared" si="36"/>
        <v>46001</v>
      </c>
      <c r="M46" s="23">
        <f t="shared" si="36"/>
        <v>46002</v>
      </c>
      <c r="N46" s="23">
        <f t="shared" si="36"/>
        <v>46003</v>
      </c>
      <c r="O46" s="23">
        <f t="shared" si="36"/>
        <v>46004</v>
      </c>
      <c r="P46" s="23">
        <f t="shared" si="36"/>
        <v>46005</v>
      </c>
      <c r="Q46" s="23">
        <f t="shared" si="36"/>
        <v>46006</v>
      </c>
      <c r="R46" s="23">
        <f t="shared" si="36"/>
        <v>46007</v>
      </c>
      <c r="S46" s="23">
        <f t="shared" si="36"/>
        <v>46008</v>
      </c>
      <c r="T46" s="23">
        <f t="shared" si="36"/>
        <v>46009</v>
      </c>
      <c r="U46" s="23">
        <f t="shared" si="36"/>
        <v>46010</v>
      </c>
      <c r="V46" s="23">
        <f t="shared" si="36"/>
        <v>46011</v>
      </c>
      <c r="W46" s="23">
        <f t="shared" si="36"/>
        <v>46012</v>
      </c>
      <c r="X46" s="23">
        <f t="shared" si="36"/>
        <v>46013</v>
      </c>
      <c r="Y46" s="23">
        <f t="shared" si="36"/>
        <v>46014</v>
      </c>
      <c r="Z46" s="23">
        <f t="shared" si="36"/>
        <v>46015</v>
      </c>
      <c r="AA46" s="23">
        <f t="shared" si="36"/>
        <v>46016</v>
      </c>
      <c r="AB46" s="23">
        <f t="shared" si="36"/>
        <v>46017</v>
      </c>
      <c r="AC46" s="23">
        <f t="shared" si="36"/>
        <v>46018</v>
      </c>
      <c r="AD46" s="23">
        <f t="shared" si="36"/>
        <v>46019</v>
      </c>
      <c r="AE46" s="26">
        <f t="shared" si="36"/>
        <v>46020</v>
      </c>
      <c r="AF46" s="26">
        <f t="shared" si="36"/>
        <v>46021</v>
      </c>
      <c r="AG46" s="26">
        <f>AF46+1</f>
        <v>46022</v>
      </c>
      <c r="AH46" s="107">
        <f>C54</f>
        <v>46023</v>
      </c>
      <c r="AI46" s="26">
        <f t="shared" ref="AI46:AI47" si="37">D54</f>
        <v>46024</v>
      </c>
      <c r="AJ46" s="26">
        <f t="shared" ref="AJ46:AJ47" si="38">E54</f>
        <v>46025</v>
      </c>
      <c r="AK46" s="93">
        <f t="shared" ref="AK46:AK47" si="39">F54</f>
        <v>46026</v>
      </c>
      <c r="AL46" s="93">
        <f t="shared" ref="AL46:AL47" si="40">G54</f>
        <v>46027</v>
      </c>
      <c r="AM46" s="93">
        <f t="shared" ref="AM46:AM47" si="41">H54</f>
        <v>46028</v>
      </c>
      <c r="AN46" s="93">
        <f t="shared" ref="AN46:AN47" si="42">I54</f>
        <v>46029</v>
      </c>
      <c r="AO46" s="124"/>
      <c r="AP46" s="120"/>
      <c r="AR46" s="126"/>
      <c r="AS46" s="30" t="s">
        <v>23</v>
      </c>
      <c r="AT46" s="63">
        <f>COUNTIF(C49:AG49,"○")</f>
        <v>8</v>
      </c>
    </row>
    <row r="47" spans="1:70" ht="14.25" thickBot="1">
      <c r="B47" s="6" t="s">
        <v>5</v>
      </c>
      <c r="C47" s="13" t="str">
        <f>TEXT(WEEKDAY(+C46),"aaa")</f>
        <v>月</v>
      </c>
      <c r="D47" s="13" t="str">
        <f t="shared" ref="D47:AF47" si="43">TEXT(WEEKDAY(+D46),"aaa")</f>
        <v>火</v>
      </c>
      <c r="E47" s="13" t="str">
        <f t="shared" si="43"/>
        <v>水</v>
      </c>
      <c r="F47" s="13" t="str">
        <f t="shared" si="43"/>
        <v>木</v>
      </c>
      <c r="G47" s="13" t="str">
        <f t="shared" si="43"/>
        <v>金</v>
      </c>
      <c r="H47" s="13" t="str">
        <f t="shared" si="43"/>
        <v>土</v>
      </c>
      <c r="I47" s="13" t="str">
        <f t="shared" si="43"/>
        <v>日</v>
      </c>
      <c r="J47" s="13" t="str">
        <f t="shared" si="43"/>
        <v>月</v>
      </c>
      <c r="K47" s="13" t="str">
        <f t="shared" si="43"/>
        <v>火</v>
      </c>
      <c r="L47" s="13" t="str">
        <f t="shared" si="43"/>
        <v>水</v>
      </c>
      <c r="M47" s="13" t="str">
        <f t="shared" si="43"/>
        <v>木</v>
      </c>
      <c r="N47" s="13" t="str">
        <f t="shared" si="43"/>
        <v>金</v>
      </c>
      <c r="O47" s="13" t="str">
        <f t="shared" si="43"/>
        <v>土</v>
      </c>
      <c r="P47" s="13" t="str">
        <f t="shared" si="43"/>
        <v>日</v>
      </c>
      <c r="Q47" s="13" t="str">
        <f t="shared" si="43"/>
        <v>月</v>
      </c>
      <c r="R47" s="13" t="str">
        <f t="shared" si="43"/>
        <v>火</v>
      </c>
      <c r="S47" s="13" t="str">
        <f t="shared" si="43"/>
        <v>水</v>
      </c>
      <c r="T47" s="13" t="str">
        <f t="shared" si="43"/>
        <v>木</v>
      </c>
      <c r="U47" s="13" t="str">
        <f t="shared" si="43"/>
        <v>金</v>
      </c>
      <c r="V47" s="13" t="str">
        <f t="shared" si="43"/>
        <v>土</v>
      </c>
      <c r="W47" s="13" t="str">
        <f t="shared" si="43"/>
        <v>日</v>
      </c>
      <c r="X47" s="13" t="str">
        <f t="shared" si="43"/>
        <v>月</v>
      </c>
      <c r="Y47" s="13" t="str">
        <f t="shared" si="43"/>
        <v>火</v>
      </c>
      <c r="Z47" s="13" t="str">
        <f t="shared" si="43"/>
        <v>水</v>
      </c>
      <c r="AA47" s="13" t="str">
        <f t="shared" si="43"/>
        <v>木</v>
      </c>
      <c r="AB47" s="13" t="str">
        <f t="shared" si="43"/>
        <v>金</v>
      </c>
      <c r="AC47" s="13" t="str">
        <f t="shared" si="43"/>
        <v>土</v>
      </c>
      <c r="AD47" s="13" t="str">
        <f t="shared" si="43"/>
        <v>日</v>
      </c>
      <c r="AE47" s="27" t="str">
        <f t="shared" si="43"/>
        <v>月</v>
      </c>
      <c r="AF47" s="27" t="str">
        <f t="shared" si="43"/>
        <v>火</v>
      </c>
      <c r="AG47" s="27" t="str">
        <f t="shared" ref="AG47" si="44">TEXT(WEEKDAY(+AG46),"aaa")</f>
        <v>水</v>
      </c>
      <c r="AH47" s="108" t="str">
        <f>C55</f>
        <v>木</v>
      </c>
      <c r="AI47" s="27" t="str">
        <f t="shared" si="37"/>
        <v>金</v>
      </c>
      <c r="AJ47" s="27" t="str">
        <f t="shared" si="38"/>
        <v>土</v>
      </c>
      <c r="AK47" s="95" t="str">
        <f t="shared" si="39"/>
        <v>日</v>
      </c>
      <c r="AL47" s="95" t="str">
        <f t="shared" si="40"/>
        <v>月</v>
      </c>
      <c r="AM47" s="95" t="str">
        <f t="shared" si="41"/>
        <v>火</v>
      </c>
      <c r="AN47" s="95" t="str">
        <f t="shared" si="42"/>
        <v>水</v>
      </c>
      <c r="AO47" s="124"/>
      <c r="AP47" s="120"/>
      <c r="AR47" s="126"/>
      <c r="AS47" s="30" t="s">
        <v>24</v>
      </c>
      <c r="AT47" s="65">
        <f>IFERROR(+AT46/AT45,"")</f>
        <v>0.2857142857142857</v>
      </c>
      <c r="AU47" s="34" t="str">
        <f>IF(AT47="","",IF(AT47&gt;=0.285,"4週8休以上",IF(AT47&gt;=0.25,"4週7休以上4週8休未満",IF(AT47&gt;=0.214,"4週6休以上4週7休未満",IF(0.214&gt;AT47,"4週6休未満")))))</f>
        <v>4週8休以上</v>
      </c>
    </row>
    <row r="48" spans="1:70" s="1" customFormat="1" ht="60" customHeight="1">
      <c r="B48" s="8" t="s">
        <v>6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28"/>
      <c r="AF48" s="28"/>
      <c r="AG48" s="28"/>
      <c r="AH48" s="109"/>
      <c r="AI48" s="28"/>
      <c r="AJ48" s="28"/>
      <c r="AK48" s="97"/>
      <c r="AL48" s="97"/>
      <c r="AM48" s="97"/>
      <c r="AN48" s="97"/>
      <c r="AO48" s="125"/>
      <c r="AP48" s="121"/>
      <c r="AR48" s="127" t="s">
        <v>4</v>
      </c>
      <c r="AS48" s="31" t="s">
        <v>16</v>
      </c>
      <c r="AT48" s="64">
        <f>COUNTIF(C50:AG50,"")+COUNTIF(C50:AG50,"●")</f>
        <v>28</v>
      </c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</row>
    <row r="49" spans="1:70" s="22" customFormat="1" ht="14.25" thickBot="1">
      <c r="B49" s="6" t="s">
        <v>3</v>
      </c>
      <c r="C49" s="13"/>
      <c r="D49" s="13"/>
      <c r="E49" s="13"/>
      <c r="F49" s="13"/>
      <c r="G49" s="13"/>
      <c r="H49" s="13" t="s">
        <v>28</v>
      </c>
      <c r="I49" s="13" t="s">
        <v>28</v>
      </c>
      <c r="J49" s="13"/>
      <c r="K49" s="13"/>
      <c r="L49" s="13"/>
      <c r="M49" s="13"/>
      <c r="N49" s="13"/>
      <c r="O49" s="13" t="s">
        <v>28</v>
      </c>
      <c r="P49" s="13" t="s">
        <v>28</v>
      </c>
      <c r="Q49" s="13"/>
      <c r="R49" s="13"/>
      <c r="S49" s="13"/>
      <c r="T49" s="13"/>
      <c r="U49" s="13"/>
      <c r="V49" s="13" t="s">
        <v>28</v>
      </c>
      <c r="W49" s="13" t="s">
        <v>28</v>
      </c>
      <c r="X49" s="13"/>
      <c r="Y49" s="13"/>
      <c r="Z49" s="13"/>
      <c r="AA49" s="13"/>
      <c r="AB49" s="13"/>
      <c r="AC49" s="13" t="s">
        <v>28</v>
      </c>
      <c r="AD49" s="13" t="s">
        <v>28</v>
      </c>
      <c r="AE49" s="27" t="s">
        <v>26</v>
      </c>
      <c r="AF49" s="27" t="s">
        <v>26</v>
      </c>
      <c r="AG49" s="27" t="s">
        <v>26</v>
      </c>
      <c r="AH49" s="108" t="s">
        <v>26</v>
      </c>
      <c r="AI49" s="27" t="s">
        <v>26</v>
      </c>
      <c r="AJ49" s="27" t="s">
        <v>26</v>
      </c>
      <c r="AK49" s="95"/>
      <c r="AL49" s="95"/>
      <c r="AM49" s="95"/>
      <c r="AN49" s="95"/>
      <c r="AO49" s="9">
        <f>COUNTIF(C49:AG49,"○")</f>
        <v>8</v>
      </c>
      <c r="AP49" s="11">
        <f>+AO49+AP41</f>
        <v>32</v>
      </c>
      <c r="AR49" s="127"/>
      <c r="AS49" s="30" t="s">
        <v>23</v>
      </c>
      <c r="AT49" s="63">
        <f>COUNTIF(C50:AN50,"●")</f>
        <v>8</v>
      </c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</row>
    <row r="50" spans="1:70" s="22" customFormat="1" ht="14.25" thickBot="1">
      <c r="B50" s="7" t="s">
        <v>4</v>
      </c>
      <c r="C50" s="15"/>
      <c r="D50" s="15"/>
      <c r="E50" s="15"/>
      <c r="F50" s="15"/>
      <c r="G50" s="15"/>
      <c r="H50" s="15" t="s">
        <v>7</v>
      </c>
      <c r="I50" s="15" t="s">
        <v>7</v>
      </c>
      <c r="J50" s="15"/>
      <c r="K50" s="15"/>
      <c r="L50" s="15"/>
      <c r="M50" s="15"/>
      <c r="N50" s="15"/>
      <c r="O50" s="15" t="s">
        <v>7</v>
      </c>
      <c r="P50" s="15" t="s">
        <v>7</v>
      </c>
      <c r="Q50" s="15"/>
      <c r="R50" s="15"/>
      <c r="S50" s="15"/>
      <c r="T50" s="15"/>
      <c r="U50" s="15"/>
      <c r="V50" s="15" t="s">
        <v>7</v>
      </c>
      <c r="W50" s="15" t="s">
        <v>7</v>
      </c>
      <c r="X50" s="15"/>
      <c r="Y50" s="15"/>
      <c r="Z50" s="15"/>
      <c r="AA50" s="15"/>
      <c r="AB50" s="15"/>
      <c r="AC50" s="15" t="s">
        <v>7</v>
      </c>
      <c r="AD50" s="15" t="s">
        <v>7</v>
      </c>
      <c r="AE50" s="29" t="s">
        <v>26</v>
      </c>
      <c r="AF50" s="29" t="s">
        <v>26</v>
      </c>
      <c r="AG50" s="29" t="s">
        <v>26</v>
      </c>
      <c r="AH50" s="110" t="s">
        <v>26</v>
      </c>
      <c r="AI50" s="29" t="s">
        <v>26</v>
      </c>
      <c r="AJ50" s="29" t="s">
        <v>26</v>
      </c>
      <c r="AK50" s="99"/>
      <c r="AL50" s="99"/>
      <c r="AM50" s="99"/>
      <c r="AN50" s="99"/>
      <c r="AO50" s="10">
        <f>COUNTIF(C50:AG50,"●")</f>
        <v>8</v>
      </c>
      <c r="AP50" s="12">
        <f>+AO50+AP42</f>
        <v>25</v>
      </c>
      <c r="AR50" s="127"/>
      <c r="AS50" s="30" t="s">
        <v>24</v>
      </c>
      <c r="AT50" s="65">
        <f>IFERROR(+AT49/AT48,"")</f>
        <v>0.2857142857142857</v>
      </c>
      <c r="AU50" s="34" t="str">
        <f>IF(AT50="","",IF(AT50&gt;=0.285,"4週8休以上",IF(AT50&gt;=0.25,"4週7休以上4週8休未満",IF(AT50&gt;=0.214,"4週6休以上4週7休未満",IF(0.214&gt;AT50,"4週6休未満")))))</f>
        <v>4週8休以上</v>
      </c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</row>
    <row r="51" spans="1:70" s="22" customFormat="1" ht="14.25" thickBot="1">
      <c r="B51" s="7" t="s">
        <v>41</v>
      </c>
      <c r="C51" s="111" t="str">
        <f>IF(COUNTIF(C50:I50,"")&gt;=7,"",IF(COUNTIF(C50:I50,"●")&gt;=2,"OK","OUT"))</f>
        <v>OK</v>
      </c>
      <c r="D51" s="112"/>
      <c r="E51" s="112"/>
      <c r="F51" s="112"/>
      <c r="G51" s="112"/>
      <c r="H51" s="112"/>
      <c r="I51" s="113"/>
      <c r="J51" s="111" t="str">
        <f>IF(COUNTIF(J50:P50,"")&gt;=7,"",IF(COUNTIF(J50:P50,"●")&gt;=2,"OK","OUT"))</f>
        <v>OK</v>
      </c>
      <c r="K51" s="112"/>
      <c r="L51" s="112"/>
      <c r="M51" s="112"/>
      <c r="N51" s="112"/>
      <c r="O51" s="112"/>
      <c r="P51" s="113"/>
      <c r="Q51" s="111" t="str">
        <f>IF(COUNTIF(Q50:W50,"")&gt;=7,"",IF(COUNTIF(Q50:W50,"●")&gt;=2,"OK","OUT"))</f>
        <v>OK</v>
      </c>
      <c r="R51" s="112"/>
      <c r="S51" s="112"/>
      <c r="T51" s="112"/>
      <c r="U51" s="112"/>
      <c r="V51" s="112"/>
      <c r="W51" s="113"/>
      <c r="X51" s="111" t="str">
        <f>IF(COUNTIF(X50:AD50,"")&gt;=7,"",IF(COUNTIF(X50:AD50,"●")&gt;=2,"OK","OUT"))</f>
        <v>OK</v>
      </c>
      <c r="Y51" s="112"/>
      <c r="Z51" s="112"/>
      <c r="AA51" s="112"/>
      <c r="AB51" s="112"/>
      <c r="AC51" s="112"/>
      <c r="AD51" s="113"/>
      <c r="AE51" s="111" t="str">
        <f>IF(COUNTIF(AE50:AK50,"")&gt;=7,"",IF(COUNTIF(AE50:AK50,"●")&gt;=2,"OK","OUT"))</f>
        <v>OUT</v>
      </c>
      <c r="AF51" s="112"/>
      <c r="AG51" s="112"/>
      <c r="AH51" s="112"/>
      <c r="AI51" s="112"/>
      <c r="AJ51" s="112"/>
      <c r="AK51" s="113"/>
      <c r="AL51" s="86"/>
      <c r="AM51" s="86"/>
      <c r="AN51" s="87"/>
      <c r="AO51" s="10">
        <f>COUNTIF(C51:AN51,"●")</f>
        <v>0</v>
      </c>
      <c r="AP51" s="12">
        <f>+AO51+AP42</f>
        <v>17</v>
      </c>
      <c r="AR51" s="84"/>
      <c r="AS51" s="30" t="s">
        <v>43</v>
      </c>
      <c r="AT51" s="88" t="str">
        <f>IF(COUNTIF(C51:AN51,"OUT")&gt;=1,"OUT","OK")</f>
        <v>OUT</v>
      </c>
      <c r="AU51" s="91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</row>
    <row r="52" spans="1:70" ht="14.25" thickBot="1"/>
    <row r="53" spans="1:70" ht="13.5" customHeight="1">
      <c r="A53" s="90">
        <f>DATE(M6+1,C45+1,1)</f>
        <v>46388</v>
      </c>
      <c r="B53" s="5" t="s">
        <v>1</v>
      </c>
      <c r="C53" s="114">
        <f>MONTH(A53)</f>
        <v>1</v>
      </c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6">
        <f>C53+1</f>
        <v>2</v>
      </c>
      <c r="AI53" s="116"/>
      <c r="AJ53" s="116"/>
      <c r="AK53" s="116"/>
      <c r="AL53" s="116"/>
      <c r="AM53" s="116"/>
      <c r="AN53" s="117"/>
      <c r="AO53" s="123" t="s">
        <v>12</v>
      </c>
      <c r="AP53" s="119" t="s">
        <v>13</v>
      </c>
      <c r="AR53" s="126" t="s">
        <v>3</v>
      </c>
      <c r="AS53" s="30" t="s">
        <v>16</v>
      </c>
      <c r="AT53" s="32">
        <f>COUNTIF(C57:AG57,"")+COUNTIF(C57:AG57,"○")</f>
        <v>31</v>
      </c>
    </row>
    <row r="54" spans="1:70" ht="14.25" thickBot="1">
      <c r="B54" s="6" t="s">
        <v>2</v>
      </c>
      <c r="C54" s="26">
        <f>DATE($M$6+1,C53,1)</f>
        <v>46023</v>
      </c>
      <c r="D54" s="26">
        <f>C54+1</f>
        <v>46024</v>
      </c>
      <c r="E54" s="26">
        <f t="shared" ref="E54:AG54" si="45">D54+1</f>
        <v>46025</v>
      </c>
      <c r="F54" s="23">
        <f t="shared" si="45"/>
        <v>46026</v>
      </c>
      <c r="G54" s="23">
        <f t="shared" si="45"/>
        <v>46027</v>
      </c>
      <c r="H54" s="23">
        <f t="shared" si="45"/>
        <v>46028</v>
      </c>
      <c r="I54" s="23">
        <f t="shared" si="45"/>
        <v>46029</v>
      </c>
      <c r="J54" s="23">
        <f t="shared" si="45"/>
        <v>46030</v>
      </c>
      <c r="K54" s="23">
        <f t="shared" si="45"/>
        <v>46031</v>
      </c>
      <c r="L54" s="23">
        <f t="shared" si="45"/>
        <v>46032</v>
      </c>
      <c r="M54" s="23">
        <f t="shared" si="45"/>
        <v>46033</v>
      </c>
      <c r="N54" s="23">
        <f t="shared" si="45"/>
        <v>46034</v>
      </c>
      <c r="O54" s="23">
        <f t="shared" si="45"/>
        <v>46035</v>
      </c>
      <c r="P54" s="23">
        <f t="shared" si="45"/>
        <v>46036</v>
      </c>
      <c r="Q54" s="23">
        <f t="shared" si="45"/>
        <v>46037</v>
      </c>
      <c r="R54" s="23">
        <f t="shared" si="45"/>
        <v>46038</v>
      </c>
      <c r="S54" s="23">
        <f t="shared" si="45"/>
        <v>46039</v>
      </c>
      <c r="T54" s="23">
        <f t="shared" si="45"/>
        <v>46040</v>
      </c>
      <c r="U54" s="23">
        <f t="shared" si="45"/>
        <v>46041</v>
      </c>
      <c r="V54" s="23">
        <f t="shared" si="45"/>
        <v>46042</v>
      </c>
      <c r="W54" s="23">
        <f t="shared" si="45"/>
        <v>46043</v>
      </c>
      <c r="X54" s="23">
        <f t="shared" si="45"/>
        <v>46044</v>
      </c>
      <c r="Y54" s="23">
        <f t="shared" si="45"/>
        <v>46045</v>
      </c>
      <c r="Z54" s="23">
        <f t="shared" si="45"/>
        <v>46046</v>
      </c>
      <c r="AA54" s="23">
        <f t="shared" si="45"/>
        <v>46047</v>
      </c>
      <c r="AB54" s="23">
        <f t="shared" si="45"/>
        <v>46048</v>
      </c>
      <c r="AC54" s="23">
        <f t="shared" si="45"/>
        <v>46049</v>
      </c>
      <c r="AD54" s="23">
        <f t="shared" si="45"/>
        <v>46050</v>
      </c>
      <c r="AE54" s="23">
        <f t="shared" si="45"/>
        <v>46051</v>
      </c>
      <c r="AF54" s="23">
        <f t="shared" si="45"/>
        <v>46052</v>
      </c>
      <c r="AG54" s="23">
        <f t="shared" si="45"/>
        <v>46053</v>
      </c>
      <c r="AH54" s="92">
        <f>C62</f>
        <v>46054</v>
      </c>
      <c r="AI54" s="93">
        <f t="shared" ref="AI54:AI55" si="46">D62</f>
        <v>46055</v>
      </c>
      <c r="AJ54" s="93">
        <f t="shared" ref="AJ54:AJ55" si="47">E62</f>
        <v>46056</v>
      </c>
      <c r="AK54" s="93">
        <f t="shared" ref="AK54:AK55" si="48">F62</f>
        <v>46057</v>
      </c>
      <c r="AL54" s="93">
        <f t="shared" ref="AL54:AL55" si="49">G62</f>
        <v>46058</v>
      </c>
      <c r="AM54" s="93">
        <f t="shared" ref="AM54:AM55" si="50">H62</f>
        <v>46059</v>
      </c>
      <c r="AN54" s="93">
        <f t="shared" ref="AN54:AN55" si="51">I62</f>
        <v>46060</v>
      </c>
      <c r="AO54" s="124"/>
      <c r="AP54" s="120"/>
      <c r="AR54" s="126"/>
      <c r="AS54" s="30" t="s">
        <v>23</v>
      </c>
      <c r="AT54" s="63">
        <f>COUNTIF(C57:AG57,"○")</f>
        <v>8</v>
      </c>
    </row>
    <row r="55" spans="1:70" ht="14.25" thickBot="1">
      <c r="B55" s="6" t="s">
        <v>5</v>
      </c>
      <c r="C55" s="27" t="str">
        <f>TEXT(WEEKDAY(+C54),"aaa")</f>
        <v>木</v>
      </c>
      <c r="D55" s="27" t="str">
        <f t="shared" ref="D55:AF55" si="52">TEXT(WEEKDAY(+D54),"aaa")</f>
        <v>金</v>
      </c>
      <c r="E55" s="27" t="str">
        <f t="shared" si="52"/>
        <v>土</v>
      </c>
      <c r="F55" s="13" t="str">
        <f t="shared" si="52"/>
        <v>日</v>
      </c>
      <c r="G55" s="13" t="str">
        <f t="shared" si="52"/>
        <v>月</v>
      </c>
      <c r="H55" s="13" t="str">
        <f t="shared" si="52"/>
        <v>火</v>
      </c>
      <c r="I55" s="13" t="str">
        <f t="shared" si="52"/>
        <v>水</v>
      </c>
      <c r="J55" s="13" t="str">
        <f t="shared" si="52"/>
        <v>木</v>
      </c>
      <c r="K55" s="13" t="str">
        <f t="shared" si="52"/>
        <v>金</v>
      </c>
      <c r="L55" s="13" t="str">
        <f t="shared" si="52"/>
        <v>土</v>
      </c>
      <c r="M55" s="13" t="str">
        <f t="shared" si="52"/>
        <v>日</v>
      </c>
      <c r="N55" s="13" t="str">
        <f t="shared" si="52"/>
        <v>月</v>
      </c>
      <c r="O55" s="13" t="str">
        <f t="shared" si="52"/>
        <v>火</v>
      </c>
      <c r="P55" s="13" t="str">
        <f t="shared" si="52"/>
        <v>水</v>
      </c>
      <c r="Q55" s="13" t="str">
        <f t="shared" si="52"/>
        <v>木</v>
      </c>
      <c r="R55" s="13" t="str">
        <f t="shared" si="52"/>
        <v>金</v>
      </c>
      <c r="S55" s="13" t="str">
        <f t="shared" si="52"/>
        <v>土</v>
      </c>
      <c r="T55" s="13" t="str">
        <f t="shared" si="52"/>
        <v>日</v>
      </c>
      <c r="U55" s="13" t="str">
        <f t="shared" si="52"/>
        <v>月</v>
      </c>
      <c r="V55" s="13" t="str">
        <f t="shared" si="52"/>
        <v>火</v>
      </c>
      <c r="W55" s="13" t="str">
        <f t="shared" si="52"/>
        <v>水</v>
      </c>
      <c r="X55" s="13" t="str">
        <f t="shared" si="52"/>
        <v>木</v>
      </c>
      <c r="Y55" s="13" t="str">
        <f t="shared" si="52"/>
        <v>金</v>
      </c>
      <c r="Z55" s="13" t="str">
        <f t="shared" si="52"/>
        <v>土</v>
      </c>
      <c r="AA55" s="13" t="str">
        <f t="shared" si="52"/>
        <v>日</v>
      </c>
      <c r="AB55" s="13" t="str">
        <f t="shared" si="52"/>
        <v>月</v>
      </c>
      <c r="AC55" s="13" t="str">
        <f t="shared" si="52"/>
        <v>火</v>
      </c>
      <c r="AD55" s="13" t="str">
        <f t="shared" si="52"/>
        <v>水</v>
      </c>
      <c r="AE55" s="13" t="str">
        <f t="shared" si="52"/>
        <v>木</v>
      </c>
      <c r="AF55" s="13" t="str">
        <f t="shared" si="52"/>
        <v>金</v>
      </c>
      <c r="AG55" s="13" t="str">
        <f t="shared" ref="AG55" si="53">TEXT(WEEKDAY(+AG54),"aaa")</f>
        <v>土</v>
      </c>
      <c r="AH55" s="94" t="str">
        <f>C63</f>
        <v>日</v>
      </c>
      <c r="AI55" s="95" t="str">
        <f t="shared" si="46"/>
        <v>月</v>
      </c>
      <c r="AJ55" s="95" t="str">
        <f t="shared" si="47"/>
        <v>火</v>
      </c>
      <c r="AK55" s="95" t="str">
        <f t="shared" si="48"/>
        <v>水</v>
      </c>
      <c r="AL55" s="95" t="str">
        <f t="shared" si="49"/>
        <v>木</v>
      </c>
      <c r="AM55" s="95" t="str">
        <f t="shared" si="50"/>
        <v>金</v>
      </c>
      <c r="AN55" s="95" t="str">
        <f t="shared" si="51"/>
        <v>土</v>
      </c>
      <c r="AO55" s="124"/>
      <c r="AP55" s="120"/>
      <c r="AR55" s="126"/>
      <c r="AS55" s="30" t="s">
        <v>24</v>
      </c>
      <c r="AT55" s="65">
        <f>IFERROR(+AT54/AT53,"")</f>
        <v>0.25806451612903225</v>
      </c>
      <c r="AU55" s="34" t="str">
        <f>IF(AT55="","",IF(AT55&gt;=0.285,"4週8休以上",IF(AT55&gt;=0.25,"4週7休以上4週8休未満",IF(AT55&gt;=0.214,"4週6休以上4週7休未満",IF(0.214&gt;AT55,"4週6休未満")))))</f>
        <v>4週7休以上4週8休未満</v>
      </c>
    </row>
    <row r="56" spans="1:70" s="1" customFormat="1" ht="60" customHeight="1">
      <c r="B56" s="8" t="s">
        <v>6</v>
      </c>
      <c r="C56" s="28"/>
      <c r="D56" s="28"/>
      <c r="E56" s="28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96"/>
      <c r="AI56" s="97"/>
      <c r="AJ56" s="97"/>
      <c r="AK56" s="97"/>
      <c r="AL56" s="97"/>
      <c r="AM56" s="97"/>
      <c r="AN56" s="97"/>
      <c r="AO56" s="125"/>
      <c r="AP56" s="121"/>
      <c r="AR56" s="127" t="s">
        <v>4</v>
      </c>
      <c r="AS56" s="31" t="s">
        <v>16</v>
      </c>
      <c r="AT56" s="64">
        <f>COUNTIF(C58:AG58,"")+COUNTIF(C58:AG58,"●")</f>
        <v>31</v>
      </c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</row>
    <row r="57" spans="1:70" s="22" customFormat="1" ht="14.25" thickBot="1">
      <c r="B57" s="6" t="s">
        <v>3</v>
      </c>
      <c r="C57" s="27"/>
      <c r="D57" s="27"/>
      <c r="E57" s="27"/>
      <c r="F57" s="13" t="s">
        <v>28</v>
      </c>
      <c r="G57" s="13"/>
      <c r="H57" s="13"/>
      <c r="I57" s="13"/>
      <c r="J57" s="13"/>
      <c r="K57" s="13"/>
      <c r="L57" s="13" t="s">
        <v>28</v>
      </c>
      <c r="M57" s="13" t="s">
        <v>28</v>
      </c>
      <c r="N57" s="13"/>
      <c r="O57" s="13"/>
      <c r="P57" s="13"/>
      <c r="Q57" s="13"/>
      <c r="R57" s="13"/>
      <c r="S57" s="13" t="s">
        <v>28</v>
      </c>
      <c r="T57" s="13" t="s">
        <v>28</v>
      </c>
      <c r="U57" s="13"/>
      <c r="V57" s="13"/>
      <c r="W57" s="13"/>
      <c r="X57" s="13"/>
      <c r="Y57" s="13"/>
      <c r="Z57" s="13" t="s">
        <v>28</v>
      </c>
      <c r="AA57" s="13" t="s">
        <v>28</v>
      </c>
      <c r="AB57" s="13"/>
      <c r="AC57" s="13"/>
      <c r="AD57" s="13"/>
      <c r="AE57" s="13"/>
      <c r="AF57" s="13"/>
      <c r="AG57" s="13" t="s">
        <v>28</v>
      </c>
      <c r="AH57" s="94" t="s">
        <v>28</v>
      </c>
      <c r="AI57" s="95"/>
      <c r="AJ57" s="95"/>
      <c r="AK57" s="95"/>
      <c r="AL57" s="95"/>
      <c r="AM57" s="95"/>
      <c r="AN57" s="95"/>
      <c r="AO57" s="9">
        <f>COUNTIF(C57:AG57,"○")</f>
        <v>8</v>
      </c>
      <c r="AP57" s="11">
        <f>+AO57+AP49</f>
        <v>40</v>
      </c>
      <c r="AR57" s="127"/>
      <c r="AS57" s="30" t="s">
        <v>23</v>
      </c>
      <c r="AT57" s="63">
        <f>COUNTIF(C58:AG58,"●")</f>
        <v>8</v>
      </c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79"/>
      <c r="BR57" s="79"/>
    </row>
    <row r="58" spans="1:70" s="22" customFormat="1" ht="14.25" thickBot="1">
      <c r="B58" s="7" t="s">
        <v>4</v>
      </c>
      <c r="C58" s="29"/>
      <c r="D58" s="29"/>
      <c r="E58" s="29"/>
      <c r="F58" s="15" t="s">
        <v>7</v>
      </c>
      <c r="G58" s="15"/>
      <c r="H58" s="15"/>
      <c r="I58" s="15"/>
      <c r="J58" s="15"/>
      <c r="K58" s="15"/>
      <c r="L58" s="15" t="s">
        <v>7</v>
      </c>
      <c r="M58" s="15" t="s">
        <v>7</v>
      </c>
      <c r="N58" s="15"/>
      <c r="O58" s="15"/>
      <c r="P58" s="15"/>
      <c r="Q58" s="15"/>
      <c r="R58" s="15"/>
      <c r="S58" s="15" t="s">
        <v>7</v>
      </c>
      <c r="T58" s="15" t="s">
        <v>7</v>
      </c>
      <c r="U58" s="15"/>
      <c r="V58" s="15"/>
      <c r="W58" s="15"/>
      <c r="X58" s="15"/>
      <c r="Y58" s="15"/>
      <c r="Z58" s="15" t="s">
        <v>7</v>
      </c>
      <c r="AA58" s="15" t="s">
        <v>7</v>
      </c>
      <c r="AB58" s="15"/>
      <c r="AC58" s="15"/>
      <c r="AD58" s="15"/>
      <c r="AE58" s="15"/>
      <c r="AF58" s="15"/>
      <c r="AG58" s="15" t="s">
        <v>7</v>
      </c>
      <c r="AH58" s="98" t="s">
        <v>7</v>
      </c>
      <c r="AI58" s="99"/>
      <c r="AJ58" s="99"/>
      <c r="AK58" s="99"/>
      <c r="AL58" s="99"/>
      <c r="AM58" s="99"/>
      <c r="AN58" s="99"/>
      <c r="AO58" s="10">
        <f>COUNTIF(C58:AG58,"●")</f>
        <v>8</v>
      </c>
      <c r="AP58" s="12">
        <f>+AO58+AP50</f>
        <v>33</v>
      </c>
      <c r="AR58" s="127"/>
      <c r="AS58" s="30" t="s">
        <v>24</v>
      </c>
      <c r="AT58" s="65">
        <f>IFERROR(+AT57/AT56,"")</f>
        <v>0.25806451612903225</v>
      </c>
      <c r="AU58" s="34" t="str">
        <f>IF(AT58="","",IF(AT58&gt;=0.285,"4週8休以上",IF(AT58&gt;=0.25,"4週7休以上4週8休未満",IF(AT58&gt;=0.214,"4週6休以上4週7休未満",IF(0.214&gt;AT58,"4週6休未満")))))</f>
        <v>4週7休以上4週8休未満</v>
      </c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79"/>
      <c r="BR58" s="79"/>
    </row>
    <row r="59" spans="1:70" s="22" customFormat="1" ht="14.25" thickBot="1">
      <c r="B59" s="7" t="s">
        <v>41</v>
      </c>
      <c r="C59" s="111" t="str">
        <f>IF(COUNTIF(C58:I58,"")&gt;=7,"",IF(COUNTIF(C58:I58,"●")&gt;=2,"OK","OUT"))</f>
        <v>OUT</v>
      </c>
      <c r="D59" s="112"/>
      <c r="E59" s="112"/>
      <c r="F59" s="112"/>
      <c r="G59" s="111" t="str">
        <f>IF(COUNTIF(G58:M58,"")&gt;=7,"",IF(COUNTIF(G58:M58,"●")&gt;=2,"OK","OUT"))</f>
        <v>OK</v>
      </c>
      <c r="H59" s="112"/>
      <c r="I59" s="112"/>
      <c r="J59" s="112"/>
      <c r="K59" s="112"/>
      <c r="L59" s="112"/>
      <c r="M59" s="113"/>
      <c r="N59" s="111" t="str">
        <f>IF(COUNTIF(N58:T58,"")&gt;=7,"",IF(COUNTIF(N58:T58,"●")&gt;=2,"OK","OUT"))</f>
        <v>OK</v>
      </c>
      <c r="O59" s="112"/>
      <c r="P59" s="112"/>
      <c r="Q59" s="112"/>
      <c r="R59" s="112"/>
      <c r="S59" s="112"/>
      <c r="T59" s="113"/>
      <c r="U59" s="111" t="str">
        <f>IF(COUNTIF(U58:AA58,"")&gt;=7,"",IF(COUNTIF(U58:AA58,"●")&gt;=2,"OK","OUT"))</f>
        <v>OK</v>
      </c>
      <c r="V59" s="112"/>
      <c r="W59" s="112"/>
      <c r="X59" s="112"/>
      <c r="Y59" s="112"/>
      <c r="Z59" s="112"/>
      <c r="AA59" s="113"/>
      <c r="AB59" s="111" t="str">
        <f>IF(COUNTIF(AB58:AH58,"")&gt;=7,"",IF(COUNTIF(AB58:AH58,"●")&gt;=2,"OK","OUT"))</f>
        <v>OK</v>
      </c>
      <c r="AC59" s="112"/>
      <c r="AD59" s="112"/>
      <c r="AE59" s="112"/>
      <c r="AF59" s="112"/>
      <c r="AG59" s="112"/>
      <c r="AH59" s="113"/>
      <c r="AI59" s="86"/>
      <c r="AJ59" s="86"/>
      <c r="AK59" s="86"/>
      <c r="AL59" s="86"/>
      <c r="AM59" s="86"/>
      <c r="AN59" s="87"/>
      <c r="AO59" s="10">
        <f>COUNTIF(C59:AN59,"●")</f>
        <v>0</v>
      </c>
      <c r="AP59" s="12">
        <f>+AO59+AP50</f>
        <v>25</v>
      </c>
      <c r="AR59" s="84"/>
      <c r="AS59" s="30" t="s">
        <v>43</v>
      </c>
      <c r="AT59" s="88" t="str">
        <f>IF(COUNTIF(C59:AN59,"OUT")&gt;=1,"OUT","OK")</f>
        <v>OUT</v>
      </c>
      <c r="AU59" s="91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79"/>
      <c r="BL59" s="79"/>
      <c r="BM59" s="79"/>
      <c r="BN59" s="79"/>
      <c r="BO59" s="79"/>
      <c r="BP59" s="79"/>
      <c r="BQ59" s="79"/>
      <c r="BR59" s="79"/>
    </row>
    <row r="60" spans="1:70" ht="14.25" thickBot="1"/>
    <row r="61" spans="1:70" ht="13.5" customHeight="1">
      <c r="A61" s="90">
        <f>DATE(M6+1,C53+1,1)</f>
        <v>46054</v>
      </c>
      <c r="B61" s="5" t="s">
        <v>1</v>
      </c>
      <c r="C61" s="114">
        <f>MONTH(A61)</f>
        <v>2</v>
      </c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6">
        <f>C61+1</f>
        <v>3</v>
      </c>
      <c r="AF61" s="116"/>
      <c r="AG61" s="116"/>
      <c r="AH61" s="116"/>
      <c r="AI61" s="116"/>
      <c r="AJ61" s="116"/>
      <c r="AK61" s="116"/>
      <c r="AL61" s="116"/>
      <c r="AM61" s="116"/>
      <c r="AN61" s="117"/>
      <c r="AO61" s="123" t="s">
        <v>12</v>
      </c>
      <c r="AP61" s="119" t="s">
        <v>13</v>
      </c>
      <c r="AR61" s="126" t="s">
        <v>3</v>
      </c>
      <c r="AS61" s="30" t="s">
        <v>16</v>
      </c>
      <c r="AT61" s="32">
        <f>COUNTIF(C65:AD65,"")+COUNTIF(C65:AD65,"○")</f>
        <v>28</v>
      </c>
    </row>
    <row r="62" spans="1:70" ht="14.25" thickBot="1">
      <c r="B62" s="6" t="s">
        <v>2</v>
      </c>
      <c r="C62" s="23">
        <f>A61</f>
        <v>46054</v>
      </c>
      <c r="D62" s="23">
        <f>C62+1</f>
        <v>46055</v>
      </c>
      <c r="E62" s="23">
        <f t="shared" ref="E62:AF62" si="54">D62+1</f>
        <v>46056</v>
      </c>
      <c r="F62" s="23">
        <f t="shared" si="54"/>
        <v>46057</v>
      </c>
      <c r="G62" s="23">
        <f t="shared" si="54"/>
        <v>46058</v>
      </c>
      <c r="H62" s="23">
        <f t="shared" si="54"/>
        <v>46059</v>
      </c>
      <c r="I62" s="23">
        <f t="shared" si="54"/>
        <v>46060</v>
      </c>
      <c r="J62" s="23">
        <f t="shared" si="54"/>
        <v>46061</v>
      </c>
      <c r="K62" s="23">
        <f t="shared" si="54"/>
        <v>46062</v>
      </c>
      <c r="L62" s="23">
        <f t="shared" si="54"/>
        <v>46063</v>
      </c>
      <c r="M62" s="23">
        <f t="shared" si="54"/>
        <v>46064</v>
      </c>
      <c r="N62" s="23">
        <f t="shared" si="54"/>
        <v>46065</v>
      </c>
      <c r="O62" s="23">
        <f t="shared" si="54"/>
        <v>46066</v>
      </c>
      <c r="P62" s="23">
        <f t="shared" si="54"/>
        <v>46067</v>
      </c>
      <c r="Q62" s="23">
        <f t="shared" si="54"/>
        <v>46068</v>
      </c>
      <c r="R62" s="23">
        <f t="shared" si="54"/>
        <v>46069</v>
      </c>
      <c r="S62" s="23">
        <f t="shared" si="54"/>
        <v>46070</v>
      </c>
      <c r="T62" s="23">
        <f t="shared" si="54"/>
        <v>46071</v>
      </c>
      <c r="U62" s="23">
        <f t="shared" si="54"/>
        <v>46072</v>
      </c>
      <c r="V62" s="23">
        <f t="shared" si="54"/>
        <v>46073</v>
      </c>
      <c r="W62" s="23">
        <f t="shared" si="54"/>
        <v>46074</v>
      </c>
      <c r="X62" s="23">
        <f t="shared" si="54"/>
        <v>46075</v>
      </c>
      <c r="Y62" s="23">
        <f t="shared" si="54"/>
        <v>46076</v>
      </c>
      <c r="Z62" s="23">
        <f t="shared" si="54"/>
        <v>46077</v>
      </c>
      <c r="AA62" s="23">
        <f t="shared" si="54"/>
        <v>46078</v>
      </c>
      <c r="AB62" s="23">
        <f t="shared" si="54"/>
        <v>46079</v>
      </c>
      <c r="AC62" s="23">
        <f t="shared" si="54"/>
        <v>46080</v>
      </c>
      <c r="AD62" s="23">
        <f t="shared" si="54"/>
        <v>46081</v>
      </c>
      <c r="AE62" s="93">
        <f t="shared" si="54"/>
        <v>46082</v>
      </c>
      <c r="AF62" s="93">
        <f t="shared" si="54"/>
        <v>46083</v>
      </c>
      <c r="AG62" s="93">
        <f t="shared" ref="AG62" si="55">AF62+1</f>
        <v>46084</v>
      </c>
      <c r="AH62" s="93">
        <f t="shared" ref="AH62" si="56">AG62+1</f>
        <v>46085</v>
      </c>
      <c r="AI62" s="93">
        <f t="shared" ref="AI62" si="57">AH62+1</f>
        <v>46086</v>
      </c>
      <c r="AJ62" s="93">
        <f t="shared" ref="AJ62" si="58">AI62+1</f>
        <v>46087</v>
      </c>
      <c r="AK62" s="93">
        <f t="shared" ref="AK62" si="59">AJ62+1</f>
        <v>46088</v>
      </c>
      <c r="AL62" s="93">
        <f t="shared" ref="AL62" si="60">AK62+1</f>
        <v>46089</v>
      </c>
      <c r="AM62" s="93">
        <f t="shared" ref="AM62" si="61">AL62+1</f>
        <v>46090</v>
      </c>
      <c r="AN62" s="93">
        <f t="shared" ref="AN62" si="62">AM62+1</f>
        <v>46091</v>
      </c>
      <c r="AO62" s="124"/>
      <c r="AP62" s="120"/>
      <c r="AR62" s="126"/>
      <c r="AS62" s="30" t="s">
        <v>23</v>
      </c>
      <c r="AT62" s="63">
        <f>COUNTIF(C65:AD65,"○")</f>
        <v>8</v>
      </c>
    </row>
    <row r="63" spans="1:70" ht="14.25" thickBot="1">
      <c r="B63" s="6" t="s">
        <v>5</v>
      </c>
      <c r="C63" s="13" t="str">
        <f>TEXT(WEEKDAY(+C62),"aaa")</f>
        <v>日</v>
      </c>
      <c r="D63" s="13" t="str">
        <f t="shared" ref="D63:AF63" si="63">TEXT(WEEKDAY(+D62),"aaa")</f>
        <v>月</v>
      </c>
      <c r="E63" s="13" t="str">
        <f t="shared" si="63"/>
        <v>火</v>
      </c>
      <c r="F63" s="13" t="str">
        <f t="shared" si="63"/>
        <v>水</v>
      </c>
      <c r="G63" s="13" t="str">
        <f t="shared" si="63"/>
        <v>木</v>
      </c>
      <c r="H63" s="13" t="str">
        <f t="shared" si="63"/>
        <v>金</v>
      </c>
      <c r="I63" s="13" t="str">
        <f t="shared" si="63"/>
        <v>土</v>
      </c>
      <c r="J63" s="13" t="str">
        <f t="shared" si="63"/>
        <v>日</v>
      </c>
      <c r="K63" s="13" t="str">
        <f t="shared" si="63"/>
        <v>月</v>
      </c>
      <c r="L63" s="13" t="str">
        <f t="shared" si="63"/>
        <v>火</v>
      </c>
      <c r="M63" s="13" t="str">
        <f t="shared" si="63"/>
        <v>水</v>
      </c>
      <c r="N63" s="13" t="str">
        <f t="shared" si="63"/>
        <v>木</v>
      </c>
      <c r="O63" s="13" t="str">
        <f t="shared" si="63"/>
        <v>金</v>
      </c>
      <c r="P63" s="13" t="str">
        <f t="shared" si="63"/>
        <v>土</v>
      </c>
      <c r="Q63" s="13" t="str">
        <f t="shared" si="63"/>
        <v>日</v>
      </c>
      <c r="R63" s="13" t="str">
        <f t="shared" si="63"/>
        <v>月</v>
      </c>
      <c r="S63" s="13" t="str">
        <f t="shared" si="63"/>
        <v>火</v>
      </c>
      <c r="T63" s="13" t="str">
        <f t="shared" si="63"/>
        <v>水</v>
      </c>
      <c r="U63" s="13" t="str">
        <f t="shared" si="63"/>
        <v>木</v>
      </c>
      <c r="V63" s="13" t="str">
        <f t="shared" si="63"/>
        <v>金</v>
      </c>
      <c r="W63" s="13" t="str">
        <f t="shared" si="63"/>
        <v>土</v>
      </c>
      <c r="X63" s="13" t="str">
        <f t="shared" si="63"/>
        <v>日</v>
      </c>
      <c r="Y63" s="13" t="str">
        <f t="shared" si="63"/>
        <v>月</v>
      </c>
      <c r="Z63" s="13" t="str">
        <f t="shared" si="63"/>
        <v>火</v>
      </c>
      <c r="AA63" s="13" t="str">
        <f t="shared" si="63"/>
        <v>水</v>
      </c>
      <c r="AB63" s="13" t="str">
        <f t="shared" si="63"/>
        <v>木</v>
      </c>
      <c r="AC63" s="13" t="str">
        <f t="shared" si="63"/>
        <v>金</v>
      </c>
      <c r="AD63" s="13" t="str">
        <f t="shared" si="63"/>
        <v>土</v>
      </c>
      <c r="AE63" s="95" t="str">
        <f t="shared" si="63"/>
        <v>日</v>
      </c>
      <c r="AF63" s="95" t="str">
        <f t="shared" si="63"/>
        <v>月</v>
      </c>
      <c r="AG63" s="95" t="str">
        <f t="shared" ref="AG63:AN63" si="64">TEXT(WEEKDAY(+AG62),"aaa")</f>
        <v>火</v>
      </c>
      <c r="AH63" s="95" t="str">
        <f t="shared" si="64"/>
        <v>水</v>
      </c>
      <c r="AI63" s="95" t="str">
        <f t="shared" si="64"/>
        <v>木</v>
      </c>
      <c r="AJ63" s="95" t="str">
        <f t="shared" si="64"/>
        <v>金</v>
      </c>
      <c r="AK63" s="95" t="str">
        <f t="shared" si="64"/>
        <v>土</v>
      </c>
      <c r="AL63" s="95" t="str">
        <f t="shared" si="64"/>
        <v>日</v>
      </c>
      <c r="AM63" s="95" t="str">
        <f t="shared" si="64"/>
        <v>月</v>
      </c>
      <c r="AN63" s="95" t="str">
        <f t="shared" si="64"/>
        <v>火</v>
      </c>
      <c r="AO63" s="124"/>
      <c r="AP63" s="120"/>
      <c r="AR63" s="126"/>
      <c r="AS63" s="30" t="s">
        <v>24</v>
      </c>
      <c r="AT63" s="65">
        <f>IFERROR(+AT62/AT61,"")</f>
        <v>0.2857142857142857</v>
      </c>
      <c r="AU63" s="34" t="str">
        <f>IF(AT63="","",IF(AT63&gt;=0.285,"4週8休以上",IF(AT63&gt;=0.25,"4週7休以上4週8休未満",IF(AT63&gt;=0.214,"4週6休以上4週7休未満",IF(0.214&gt;AT63,"4週6休未満")))))</f>
        <v>4週8休以上</v>
      </c>
    </row>
    <row r="64" spans="1:70" s="1" customFormat="1" ht="60" customHeight="1">
      <c r="B64" s="8" t="s">
        <v>6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125"/>
      <c r="AP64" s="121"/>
      <c r="AR64" s="127" t="s">
        <v>4</v>
      </c>
      <c r="AS64" s="31" t="s">
        <v>16</v>
      </c>
      <c r="AT64" s="64">
        <f>COUNTIF(C66:AD66,"")+COUNTIF(C66:AD66,"●")</f>
        <v>28</v>
      </c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</row>
    <row r="65" spans="1:70" s="22" customFormat="1" ht="14.25" thickBot="1">
      <c r="B65" s="6" t="s">
        <v>3</v>
      </c>
      <c r="C65" s="13" t="s">
        <v>28</v>
      </c>
      <c r="D65" s="13"/>
      <c r="E65" s="13"/>
      <c r="F65" s="13"/>
      <c r="G65" s="13"/>
      <c r="H65" s="13"/>
      <c r="I65" s="13" t="s">
        <v>28</v>
      </c>
      <c r="J65" s="13" t="s">
        <v>28</v>
      </c>
      <c r="K65" s="13"/>
      <c r="L65" s="13"/>
      <c r="M65" s="13"/>
      <c r="N65" s="13"/>
      <c r="O65" s="13"/>
      <c r="P65" s="13" t="s">
        <v>28</v>
      </c>
      <c r="Q65" s="13" t="s">
        <v>28</v>
      </c>
      <c r="R65" s="13"/>
      <c r="S65" s="13"/>
      <c r="T65" s="13"/>
      <c r="U65" s="13"/>
      <c r="V65" s="13"/>
      <c r="W65" s="13" t="s">
        <v>28</v>
      </c>
      <c r="X65" s="13" t="s">
        <v>28</v>
      </c>
      <c r="Y65" s="13"/>
      <c r="Z65" s="13"/>
      <c r="AA65" s="13"/>
      <c r="AB65" s="13"/>
      <c r="AC65" s="13"/>
      <c r="AD65" s="13" t="s">
        <v>28</v>
      </c>
      <c r="AE65" s="95" t="s">
        <v>28</v>
      </c>
      <c r="AF65" s="95"/>
      <c r="AG65" s="95"/>
      <c r="AH65" s="95"/>
      <c r="AI65" s="95"/>
      <c r="AJ65" s="95"/>
      <c r="AK65" s="95"/>
      <c r="AL65" s="95"/>
      <c r="AM65" s="95"/>
      <c r="AN65" s="95"/>
      <c r="AO65" s="9">
        <f>COUNTIF(C65:AD65,"○")</f>
        <v>8</v>
      </c>
      <c r="AP65" s="11">
        <f>+AO65+AP57</f>
        <v>48</v>
      </c>
      <c r="AR65" s="127"/>
      <c r="AS65" s="30" t="s">
        <v>23</v>
      </c>
      <c r="AT65" s="63">
        <f>COUNTIF(C66:AN66,"●")</f>
        <v>9</v>
      </c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  <c r="BL65" s="79"/>
      <c r="BM65" s="79"/>
      <c r="BN65" s="79"/>
      <c r="BO65" s="79"/>
      <c r="BP65" s="79"/>
      <c r="BQ65" s="79"/>
      <c r="BR65" s="79"/>
    </row>
    <row r="66" spans="1:70" s="22" customFormat="1" ht="14.25" thickBot="1">
      <c r="B66" s="7" t="s">
        <v>4</v>
      </c>
      <c r="C66" s="15" t="s">
        <v>7</v>
      </c>
      <c r="D66" s="15"/>
      <c r="E66" s="15"/>
      <c r="F66" s="15"/>
      <c r="G66" s="15"/>
      <c r="H66" s="15"/>
      <c r="I66" s="15" t="s">
        <v>7</v>
      </c>
      <c r="J66" s="15" t="s">
        <v>7</v>
      </c>
      <c r="K66" s="15"/>
      <c r="L66" s="15"/>
      <c r="M66" s="15"/>
      <c r="N66" s="15"/>
      <c r="O66" s="15"/>
      <c r="P66" s="15" t="s">
        <v>7</v>
      </c>
      <c r="Q66" s="15" t="s">
        <v>7</v>
      </c>
      <c r="R66" s="15"/>
      <c r="S66" s="15"/>
      <c r="T66" s="15"/>
      <c r="U66" s="15"/>
      <c r="V66" s="15"/>
      <c r="W66" s="15" t="s">
        <v>7</v>
      </c>
      <c r="X66" s="15" t="s">
        <v>7</v>
      </c>
      <c r="Y66" s="15"/>
      <c r="Z66" s="15"/>
      <c r="AA66" s="15"/>
      <c r="AB66" s="15"/>
      <c r="AC66" s="15"/>
      <c r="AD66" s="15" t="s">
        <v>7</v>
      </c>
      <c r="AE66" s="99" t="s">
        <v>7</v>
      </c>
      <c r="AF66" s="99"/>
      <c r="AG66" s="99"/>
      <c r="AH66" s="99"/>
      <c r="AI66" s="99"/>
      <c r="AJ66" s="99"/>
      <c r="AK66" s="99"/>
      <c r="AL66" s="99"/>
      <c r="AM66" s="99"/>
      <c r="AN66" s="99"/>
      <c r="AO66" s="10">
        <f>COUNTIF(C66:AD66,"●")</f>
        <v>8</v>
      </c>
      <c r="AP66" s="12">
        <f>+AO66+AP58</f>
        <v>41</v>
      </c>
      <c r="AR66" s="127"/>
      <c r="AS66" s="30" t="s">
        <v>24</v>
      </c>
      <c r="AT66" s="65">
        <f>IFERROR(+AT65/AT64,"")</f>
        <v>0.32142857142857145</v>
      </c>
      <c r="AU66" s="34" t="str">
        <f>IF(AT66="","",IF(AT66&gt;=0.285,"4週8休以上",IF(AT66&gt;=0.25,"4週7休以上4週8休未満",IF(AT66&gt;=0.214,"4週6休以上4週7休未満",IF(0.214&gt;AT66,"4週6休未満")))))</f>
        <v>4週8休以上</v>
      </c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79"/>
      <c r="BQ66" s="79"/>
      <c r="BR66" s="79"/>
    </row>
    <row r="67" spans="1:70" s="22" customFormat="1" ht="14.25" thickBot="1">
      <c r="B67" s="7" t="s">
        <v>41</v>
      </c>
      <c r="C67" s="105" t="str">
        <f>IF(COUNTIF(C66:I66,"")&gt;=7,"",IF(COUNTIF(C66:I66,"●")&gt;=2,"OK","OUT"))</f>
        <v>OK</v>
      </c>
      <c r="D67" s="111" t="str">
        <f>IF(COUNTIF(D66:J66,"")&gt;=7,"",IF(COUNTIF(D66:J66,"●")&gt;=2,"OK","OUT"))</f>
        <v>OK</v>
      </c>
      <c r="E67" s="112"/>
      <c r="F67" s="112"/>
      <c r="G67" s="112"/>
      <c r="H67" s="112"/>
      <c r="I67" s="112"/>
      <c r="J67" s="113"/>
      <c r="K67" s="111" t="str">
        <f>IF(COUNTIF(K66:Q66,"")&gt;=7,"",IF(COUNTIF(K66:Q66,"●")&gt;=2,"OK","OUT"))</f>
        <v>OK</v>
      </c>
      <c r="L67" s="112"/>
      <c r="M67" s="112"/>
      <c r="N67" s="112"/>
      <c r="O67" s="112"/>
      <c r="P67" s="112"/>
      <c r="Q67" s="113"/>
      <c r="R67" s="111" t="str">
        <f>IF(COUNTIF(R66:X66,"")&gt;=7,"",IF(COUNTIF(R66:X66,"●")&gt;=2,"OK","OUT"))</f>
        <v>OK</v>
      </c>
      <c r="S67" s="112"/>
      <c r="T67" s="112"/>
      <c r="U67" s="112"/>
      <c r="V67" s="112"/>
      <c r="W67" s="112"/>
      <c r="X67" s="113"/>
      <c r="Y67" s="111" t="str">
        <f>IF(COUNTIF(Y66:AE66,"")&gt;=7,"",IF(COUNTIF(Y66:AE66,"●")&gt;=2,"OK","OUT"))</f>
        <v>OK</v>
      </c>
      <c r="Z67" s="112"/>
      <c r="AA67" s="112"/>
      <c r="AB67" s="112"/>
      <c r="AC67" s="112"/>
      <c r="AD67" s="112"/>
      <c r="AE67" s="113"/>
      <c r="AF67" s="111" t="str">
        <f>IF(COUNTIF(AF66:AL66,"")&gt;=7,"",IF(COUNTIF(AF66:AL66,"●")&gt;=2,"OK","OUT"))</f>
        <v/>
      </c>
      <c r="AG67" s="112"/>
      <c r="AH67" s="112"/>
      <c r="AI67" s="112"/>
      <c r="AJ67" s="112"/>
      <c r="AK67" s="112"/>
      <c r="AL67" s="113"/>
      <c r="AM67" s="86"/>
      <c r="AN67" s="87"/>
      <c r="AO67" s="10">
        <f>COUNTIF(C67:AN67,"●")</f>
        <v>0</v>
      </c>
      <c r="AP67" s="12">
        <f>+AO67+AP58</f>
        <v>33</v>
      </c>
      <c r="AR67" s="84"/>
      <c r="AS67" s="30" t="s">
        <v>43</v>
      </c>
      <c r="AT67" s="88" t="str">
        <f>IF(COUNTIF(C67:AN67,"OUT")&gt;=1,"OUT","OK")</f>
        <v>OK</v>
      </c>
      <c r="AU67" s="91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</row>
    <row r="68" spans="1:70" ht="14.25" thickBot="1"/>
    <row r="69" spans="1:70" ht="13.5" customHeight="1">
      <c r="A69" s="90">
        <f>DATE(M6+1,C61+1,1)</f>
        <v>46082</v>
      </c>
      <c r="B69" s="5" t="s">
        <v>1</v>
      </c>
      <c r="C69" s="114">
        <f>MONTH(A69)</f>
        <v>3</v>
      </c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22"/>
      <c r="AO69" s="123" t="s">
        <v>12</v>
      </c>
      <c r="AP69" s="119" t="s">
        <v>13</v>
      </c>
      <c r="AR69" s="126" t="s">
        <v>3</v>
      </c>
      <c r="AS69" s="30" t="s">
        <v>16</v>
      </c>
      <c r="AT69" s="32">
        <f>COUNTIF(C73:AG73,"")+COUNTIF(C73:AG73,"○")</f>
        <v>6</v>
      </c>
    </row>
    <row r="70" spans="1:70" ht="14.25" thickBot="1">
      <c r="B70" s="6" t="s">
        <v>2</v>
      </c>
      <c r="C70" s="23">
        <f>A69</f>
        <v>46082</v>
      </c>
      <c r="D70" s="23">
        <f>C70+1</f>
        <v>46083</v>
      </c>
      <c r="E70" s="23">
        <f t="shared" ref="E70:AG70" si="65">D70+1</f>
        <v>46084</v>
      </c>
      <c r="F70" s="23">
        <f t="shared" si="65"/>
        <v>46085</v>
      </c>
      <c r="G70" s="23">
        <f t="shared" si="65"/>
        <v>46086</v>
      </c>
      <c r="H70" s="23">
        <f t="shared" si="65"/>
        <v>46087</v>
      </c>
      <c r="I70" s="23">
        <f t="shared" si="65"/>
        <v>46088</v>
      </c>
      <c r="J70" s="23">
        <f t="shared" si="65"/>
        <v>46089</v>
      </c>
      <c r="K70" s="23">
        <f t="shared" si="65"/>
        <v>46090</v>
      </c>
      <c r="L70" s="23">
        <f t="shared" si="65"/>
        <v>46091</v>
      </c>
      <c r="M70" s="23">
        <f t="shared" si="65"/>
        <v>46092</v>
      </c>
      <c r="N70" s="23">
        <f t="shared" si="65"/>
        <v>46093</v>
      </c>
      <c r="O70" s="23">
        <f t="shared" si="65"/>
        <v>46094</v>
      </c>
      <c r="P70" s="23">
        <f t="shared" si="65"/>
        <v>46095</v>
      </c>
      <c r="Q70" s="23">
        <f t="shared" si="65"/>
        <v>46096</v>
      </c>
      <c r="R70" s="23">
        <f t="shared" si="65"/>
        <v>46097</v>
      </c>
      <c r="S70" s="23">
        <f t="shared" si="65"/>
        <v>46098</v>
      </c>
      <c r="T70" s="23">
        <f t="shared" si="65"/>
        <v>46099</v>
      </c>
      <c r="U70" s="23">
        <f t="shared" si="65"/>
        <v>46100</v>
      </c>
      <c r="V70" s="23">
        <f t="shared" si="65"/>
        <v>46101</v>
      </c>
      <c r="W70" s="23">
        <f t="shared" si="65"/>
        <v>46102</v>
      </c>
      <c r="X70" s="23">
        <f t="shared" si="65"/>
        <v>46103</v>
      </c>
      <c r="Y70" s="23">
        <f t="shared" si="65"/>
        <v>46104</v>
      </c>
      <c r="Z70" s="23">
        <f t="shared" si="65"/>
        <v>46105</v>
      </c>
      <c r="AA70" s="23">
        <f t="shared" si="65"/>
        <v>46106</v>
      </c>
      <c r="AB70" s="23">
        <f t="shared" si="65"/>
        <v>46107</v>
      </c>
      <c r="AC70" s="23">
        <f t="shared" si="65"/>
        <v>46108</v>
      </c>
      <c r="AD70" s="23">
        <f t="shared" si="65"/>
        <v>46109</v>
      </c>
      <c r="AE70" s="23">
        <f t="shared" si="65"/>
        <v>46110</v>
      </c>
      <c r="AF70" s="23">
        <f t="shared" si="65"/>
        <v>46111</v>
      </c>
      <c r="AG70" s="23">
        <f t="shared" si="65"/>
        <v>46112</v>
      </c>
      <c r="AH70" s="23"/>
      <c r="AI70" s="23"/>
      <c r="AJ70" s="23"/>
      <c r="AK70" s="23"/>
      <c r="AL70" s="23"/>
      <c r="AM70" s="23"/>
      <c r="AN70" s="13" t="s">
        <v>18</v>
      </c>
      <c r="AO70" s="124"/>
      <c r="AP70" s="120"/>
      <c r="AR70" s="126"/>
      <c r="AS70" s="30" t="s">
        <v>23</v>
      </c>
      <c r="AT70" s="63">
        <f>COUNTIF(C73:AG73,"○")</f>
        <v>2</v>
      </c>
    </row>
    <row r="71" spans="1:70" ht="14.25" thickBot="1">
      <c r="B71" s="6" t="s">
        <v>5</v>
      </c>
      <c r="C71" s="13" t="str">
        <f>TEXT(WEEKDAY(+C70),"aaa")</f>
        <v>日</v>
      </c>
      <c r="D71" s="13" t="str">
        <f t="shared" ref="D71:AF71" si="66">TEXT(WEEKDAY(+D70),"aaa")</f>
        <v>月</v>
      </c>
      <c r="E71" s="13" t="str">
        <f t="shared" si="66"/>
        <v>火</v>
      </c>
      <c r="F71" s="13" t="str">
        <f t="shared" si="66"/>
        <v>水</v>
      </c>
      <c r="G71" s="13" t="str">
        <f t="shared" si="66"/>
        <v>木</v>
      </c>
      <c r="H71" s="13" t="str">
        <f t="shared" si="66"/>
        <v>金</v>
      </c>
      <c r="I71" s="13" t="str">
        <f t="shared" si="66"/>
        <v>土</v>
      </c>
      <c r="J71" s="13" t="str">
        <f t="shared" si="66"/>
        <v>日</v>
      </c>
      <c r="K71" s="13" t="str">
        <f t="shared" si="66"/>
        <v>月</v>
      </c>
      <c r="L71" s="13" t="str">
        <f t="shared" si="66"/>
        <v>火</v>
      </c>
      <c r="M71" s="13" t="str">
        <f t="shared" si="66"/>
        <v>水</v>
      </c>
      <c r="N71" s="13" t="str">
        <f t="shared" si="66"/>
        <v>木</v>
      </c>
      <c r="O71" s="13" t="str">
        <f t="shared" si="66"/>
        <v>金</v>
      </c>
      <c r="P71" s="13" t="str">
        <f t="shared" si="66"/>
        <v>土</v>
      </c>
      <c r="Q71" s="13" t="str">
        <f t="shared" si="66"/>
        <v>日</v>
      </c>
      <c r="R71" s="13" t="str">
        <f t="shared" si="66"/>
        <v>月</v>
      </c>
      <c r="S71" s="13" t="str">
        <f t="shared" si="66"/>
        <v>火</v>
      </c>
      <c r="T71" s="13" t="str">
        <f t="shared" si="66"/>
        <v>水</v>
      </c>
      <c r="U71" s="13" t="str">
        <f t="shared" si="66"/>
        <v>木</v>
      </c>
      <c r="V71" s="13" t="str">
        <f t="shared" si="66"/>
        <v>金</v>
      </c>
      <c r="W71" s="13" t="str">
        <f t="shared" si="66"/>
        <v>土</v>
      </c>
      <c r="X71" s="13" t="str">
        <f t="shared" si="66"/>
        <v>日</v>
      </c>
      <c r="Y71" s="13" t="str">
        <f t="shared" si="66"/>
        <v>月</v>
      </c>
      <c r="Z71" s="13" t="str">
        <f t="shared" si="66"/>
        <v>火</v>
      </c>
      <c r="AA71" s="13" t="str">
        <f t="shared" si="66"/>
        <v>水</v>
      </c>
      <c r="AB71" s="13" t="str">
        <f t="shared" si="66"/>
        <v>木</v>
      </c>
      <c r="AC71" s="13" t="str">
        <f t="shared" si="66"/>
        <v>金</v>
      </c>
      <c r="AD71" s="13" t="str">
        <f t="shared" si="66"/>
        <v>土</v>
      </c>
      <c r="AE71" s="13" t="str">
        <f t="shared" si="66"/>
        <v>日</v>
      </c>
      <c r="AF71" s="13" t="str">
        <f t="shared" si="66"/>
        <v>月</v>
      </c>
      <c r="AG71" s="13" t="str">
        <f t="shared" ref="AG71" si="67">TEXT(WEEKDAY(+AG70),"aaa")</f>
        <v>火</v>
      </c>
      <c r="AH71" s="13"/>
      <c r="AI71" s="13"/>
      <c r="AJ71" s="13"/>
      <c r="AK71" s="13"/>
      <c r="AL71" s="13"/>
      <c r="AM71" s="13"/>
      <c r="AN71" s="13" t="s">
        <v>18</v>
      </c>
      <c r="AO71" s="124"/>
      <c r="AP71" s="120"/>
      <c r="AR71" s="126"/>
      <c r="AS71" s="30" t="s">
        <v>24</v>
      </c>
      <c r="AT71" s="65">
        <f>IFERROR(+AT70/AT69,"")</f>
        <v>0.33333333333333331</v>
      </c>
      <c r="AU71" s="34" t="str">
        <f>IF(AT71="","",IF(AT71&gt;=0.285,"4週8休以上",IF(AT71&gt;=0.25,"4週7休以上4週8休未満",IF(AT71&gt;=0.214,"4週6休以上4週7休未満",IF(0.214&gt;AT71,"4週6休未満")))))</f>
        <v>4週8休以上</v>
      </c>
    </row>
    <row r="72" spans="1:70" s="1" customFormat="1" ht="60" customHeight="1">
      <c r="B72" s="8" t="s">
        <v>6</v>
      </c>
      <c r="C72" s="14"/>
      <c r="D72" s="14"/>
      <c r="E72" s="14"/>
      <c r="F72" s="14"/>
      <c r="G72" s="14"/>
      <c r="H72" s="18" t="s">
        <v>19</v>
      </c>
      <c r="I72" s="14"/>
      <c r="J72" s="14"/>
      <c r="K72" s="14"/>
      <c r="L72" s="14"/>
      <c r="M72" s="14"/>
      <c r="N72" s="17"/>
      <c r="O72" s="14"/>
      <c r="P72" s="14"/>
      <c r="Q72" s="14"/>
      <c r="R72" s="14"/>
      <c r="S72" s="14"/>
      <c r="T72" s="14"/>
      <c r="U72" s="14"/>
      <c r="V72" s="14"/>
      <c r="W72" s="14"/>
      <c r="X72" s="16" t="s">
        <v>10</v>
      </c>
      <c r="Y72" s="14"/>
      <c r="Z72" s="14" t="s">
        <v>15</v>
      </c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25"/>
      <c r="AP72" s="121"/>
      <c r="AR72" s="127" t="s">
        <v>4</v>
      </c>
      <c r="AS72" s="31" t="s">
        <v>16</v>
      </c>
      <c r="AT72" s="64">
        <f>COUNTIF(C74:AG74,"")+COUNTIF(C74:AG74,"●")</f>
        <v>6</v>
      </c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</row>
    <row r="73" spans="1:70" s="22" customFormat="1" ht="14.25" thickBot="1">
      <c r="B73" s="6" t="s">
        <v>3</v>
      </c>
      <c r="C73" s="13"/>
      <c r="D73" s="13"/>
      <c r="E73" s="13"/>
      <c r="F73" s="13" t="s">
        <v>28</v>
      </c>
      <c r="G73" s="13" t="s">
        <v>28</v>
      </c>
      <c r="H73" s="13"/>
      <c r="I73" s="13" t="s">
        <v>26</v>
      </c>
      <c r="J73" s="13" t="s">
        <v>26</v>
      </c>
      <c r="K73" s="13" t="s">
        <v>26</v>
      </c>
      <c r="L73" s="13" t="s">
        <v>26</v>
      </c>
      <c r="M73" s="13" t="s">
        <v>26</v>
      </c>
      <c r="N73" s="13" t="s">
        <v>26</v>
      </c>
      <c r="O73" s="13" t="s">
        <v>26</v>
      </c>
      <c r="P73" s="13" t="s">
        <v>26</v>
      </c>
      <c r="Q73" s="13" t="s">
        <v>26</v>
      </c>
      <c r="R73" s="13" t="s">
        <v>26</v>
      </c>
      <c r="S73" s="13" t="s">
        <v>26</v>
      </c>
      <c r="T73" s="13" t="s">
        <v>26</v>
      </c>
      <c r="U73" s="13" t="s">
        <v>26</v>
      </c>
      <c r="V73" s="13" t="s">
        <v>26</v>
      </c>
      <c r="W73" s="13" t="s">
        <v>26</v>
      </c>
      <c r="X73" s="13" t="s">
        <v>26</v>
      </c>
      <c r="Y73" s="13" t="s">
        <v>26</v>
      </c>
      <c r="Z73" s="13" t="s">
        <v>26</v>
      </c>
      <c r="AA73" s="13" t="s">
        <v>26</v>
      </c>
      <c r="AB73" s="13" t="s">
        <v>26</v>
      </c>
      <c r="AC73" s="13" t="s">
        <v>26</v>
      </c>
      <c r="AD73" s="13" t="s">
        <v>26</v>
      </c>
      <c r="AE73" s="13" t="s">
        <v>26</v>
      </c>
      <c r="AF73" s="13" t="s">
        <v>26</v>
      </c>
      <c r="AG73" s="13" t="s">
        <v>26</v>
      </c>
      <c r="AH73" s="13"/>
      <c r="AI73" s="13"/>
      <c r="AJ73" s="13"/>
      <c r="AK73" s="13"/>
      <c r="AL73" s="13"/>
      <c r="AM73" s="13"/>
      <c r="AN73" s="13"/>
      <c r="AO73" s="9">
        <f>COUNTIF(C73:AG73,"○")</f>
        <v>2</v>
      </c>
      <c r="AP73" s="11">
        <f>+AO73+AP65</f>
        <v>50</v>
      </c>
      <c r="AR73" s="127"/>
      <c r="AS73" s="30" t="s">
        <v>23</v>
      </c>
      <c r="AT73" s="63">
        <f>COUNTIF(C74:AG74,"●")</f>
        <v>2</v>
      </c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79"/>
      <c r="BR73" s="79"/>
    </row>
    <row r="74" spans="1:70" s="22" customFormat="1" ht="14.25" thickBot="1">
      <c r="B74" s="7" t="s">
        <v>4</v>
      </c>
      <c r="C74" s="15"/>
      <c r="D74" s="15"/>
      <c r="E74" s="15"/>
      <c r="F74" s="15" t="s">
        <v>7</v>
      </c>
      <c r="G74" s="15" t="s">
        <v>7</v>
      </c>
      <c r="H74" s="15"/>
      <c r="I74" s="15" t="s">
        <v>26</v>
      </c>
      <c r="J74" s="15" t="s">
        <v>26</v>
      </c>
      <c r="K74" s="15" t="s">
        <v>26</v>
      </c>
      <c r="L74" s="15" t="s">
        <v>26</v>
      </c>
      <c r="M74" s="15" t="s">
        <v>26</v>
      </c>
      <c r="N74" s="15" t="s">
        <v>26</v>
      </c>
      <c r="O74" s="15" t="s">
        <v>26</v>
      </c>
      <c r="P74" s="15" t="s">
        <v>26</v>
      </c>
      <c r="Q74" s="15" t="s">
        <v>26</v>
      </c>
      <c r="R74" s="15" t="s">
        <v>26</v>
      </c>
      <c r="S74" s="15" t="s">
        <v>26</v>
      </c>
      <c r="T74" s="15" t="s">
        <v>26</v>
      </c>
      <c r="U74" s="15" t="s">
        <v>26</v>
      </c>
      <c r="V74" s="15" t="s">
        <v>26</v>
      </c>
      <c r="W74" s="15" t="s">
        <v>26</v>
      </c>
      <c r="X74" s="15" t="s">
        <v>26</v>
      </c>
      <c r="Y74" s="15" t="s">
        <v>26</v>
      </c>
      <c r="Z74" s="15" t="s">
        <v>26</v>
      </c>
      <c r="AA74" s="15" t="s">
        <v>26</v>
      </c>
      <c r="AB74" s="15" t="s">
        <v>26</v>
      </c>
      <c r="AC74" s="15" t="s">
        <v>26</v>
      </c>
      <c r="AD74" s="15" t="s">
        <v>26</v>
      </c>
      <c r="AE74" s="15" t="s">
        <v>26</v>
      </c>
      <c r="AF74" s="15" t="s">
        <v>26</v>
      </c>
      <c r="AG74" s="15" t="s">
        <v>26</v>
      </c>
      <c r="AH74" s="15"/>
      <c r="AI74" s="15"/>
      <c r="AJ74" s="15"/>
      <c r="AK74" s="15"/>
      <c r="AL74" s="15"/>
      <c r="AM74" s="15"/>
      <c r="AN74" s="15"/>
      <c r="AO74" s="10">
        <f>COUNTIF(C74:AG74,"●")</f>
        <v>2</v>
      </c>
      <c r="AP74" s="12">
        <f>+AO74+AP66</f>
        <v>43</v>
      </c>
      <c r="AR74" s="127"/>
      <c r="AS74" s="30" t="s">
        <v>24</v>
      </c>
      <c r="AT74" s="65">
        <f>IFERROR(+AT73/AT72,"")</f>
        <v>0.33333333333333331</v>
      </c>
      <c r="AU74" s="34" t="str">
        <f>IF(AT74="","",IF(AT74&gt;=0.285,"4週8休以上",IF(AT74&gt;=0.25,"4週7休以上4週8休未満",IF(AT74&gt;=0.214,"4週6休以上4週7休未満",IF(0.214&gt;AT74,"4週6休未満")))))</f>
        <v>4週8休以上</v>
      </c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  <c r="BM74" s="79"/>
      <c r="BN74" s="79"/>
      <c r="BO74" s="79"/>
      <c r="BP74" s="79"/>
      <c r="BQ74" s="79"/>
      <c r="BR74" s="79"/>
    </row>
    <row r="75" spans="1:70" s="22" customFormat="1" ht="14.25" thickBot="1">
      <c r="B75" s="7" t="s">
        <v>41</v>
      </c>
      <c r="C75" s="105" t="str">
        <f>IF(COUNTIF(C74:I74,"")&gt;=7,"",IF(COUNTIF(C74:I74,"●")&gt;=2,"OK","OUT"))</f>
        <v>OK</v>
      </c>
      <c r="D75" s="111" t="str">
        <f>IF(COUNTIF(D74:J74,"")&gt;=7,"",IF(COUNTIF(D74:J74,"●")&gt;=2,"OK","OUT"))</f>
        <v>OK</v>
      </c>
      <c r="E75" s="112"/>
      <c r="F75" s="112"/>
      <c r="G75" s="112"/>
      <c r="H75" s="112"/>
      <c r="I75" s="112"/>
      <c r="J75" s="113"/>
      <c r="K75" s="111" t="str">
        <f>IF(COUNTIF(K74:Q74,"")&gt;=7,"",IF(COUNTIF(K74:Q74,"●")&gt;=2,"OK","OUT"))</f>
        <v>OUT</v>
      </c>
      <c r="L75" s="112"/>
      <c r="M75" s="112"/>
      <c r="N75" s="112"/>
      <c r="O75" s="112"/>
      <c r="P75" s="112"/>
      <c r="Q75" s="113"/>
      <c r="R75" s="111" t="str">
        <f>IF(COUNTIF(R74:X74,"")&gt;=7,"",IF(COUNTIF(R74:X74,"●")&gt;=2,"OK","OUT"))</f>
        <v>OUT</v>
      </c>
      <c r="S75" s="112"/>
      <c r="T75" s="112"/>
      <c r="U75" s="112"/>
      <c r="V75" s="112"/>
      <c r="W75" s="112"/>
      <c r="X75" s="113"/>
      <c r="Y75" s="111" t="str">
        <f>IF(COUNTIF(Y74:AE74,"")&gt;=7,"",IF(COUNTIF(Y74:AE74,"●")&gt;=2,"OK","OUT"))</f>
        <v>OUT</v>
      </c>
      <c r="Z75" s="112"/>
      <c r="AA75" s="112"/>
      <c r="AB75" s="112"/>
      <c r="AC75" s="112"/>
      <c r="AD75" s="112"/>
      <c r="AE75" s="113"/>
      <c r="AF75" s="86"/>
      <c r="AG75" s="86"/>
      <c r="AH75" s="86"/>
      <c r="AI75" s="86"/>
      <c r="AJ75" s="86"/>
      <c r="AK75" s="106"/>
      <c r="AL75" s="86"/>
      <c r="AM75" s="86"/>
      <c r="AN75" s="87"/>
      <c r="AO75" s="10">
        <f>COUNTIF(C75:AN75,"●")</f>
        <v>0</v>
      </c>
      <c r="AP75" s="12">
        <f>+AO75+AP66</f>
        <v>41</v>
      </c>
      <c r="AR75" s="84"/>
      <c r="AS75" s="30" t="s">
        <v>43</v>
      </c>
      <c r="AT75" s="88" t="str">
        <f>IF(COUNTIF(C75:AN75,"OUT")&gt;=1,"OUT","OK")</f>
        <v>OUT</v>
      </c>
      <c r="AU75" s="91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79"/>
      <c r="BI75" s="79"/>
      <c r="BJ75" s="79"/>
      <c r="BK75" s="79"/>
      <c r="BL75" s="79"/>
      <c r="BM75" s="79"/>
      <c r="BN75" s="79"/>
      <c r="BO75" s="79"/>
      <c r="BP75" s="79"/>
      <c r="BQ75" s="79"/>
      <c r="BR75" s="79"/>
    </row>
    <row r="77" spans="1:70" ht="13.5" hidden="1" customHeight="1">
      <c r="A77" s="90">
        <f>DATE(M6+1,C69+1,1)</f>
        <v>46113</v>
      </c>
      <c r="B77" s="5" t="s">
        <v>1</v>
      </c>
      <c r="C77" s="114">
        <f>MONTH(A77)</f>
        <v>4</v>
      </c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23" t="s">
        <v>12</v>
      </c>
      <c r="AP77" s="119" t="s">
        <v>13</v>
      </c>
      <c r="AR77" s="126" t="s">
        <v>3</v>
      </c>
      <c r="AS77" s="30" t="s">
        <v>16</v>
      </c>
      <c r="AT77" s="32">
        <f>COUNTIF(C81:AN81,"")+COUNTIF(C81:AN81,"○")</f>
        <v>35</v>
      </c>
    </row>
    <row r="78" spans="1:70" ht="14.25" hidden="1" thickBot="1">
      <c r="B78" s="6" t="s">
        <v>2</v>
      </c>
      <c r="C78" s="23">
        <f>DATE($M$6,C77,1)</f>
        <v>45748</v>
      </c>
      <c r="D78" s="23">
        <f>C78+1</f>
        <v>45749</v>
      </c>
      <c r="E78" s="23">
        <f t="shared" ref="E78:AF78" si="68">D78+1</f>
        <v>45750</v>
      </c>
      <c r="F78" s="23">
        <f t="shared" si="68"/>
        <v>45751</v>
      </c>
      <c r="G78" s="23">
        <f t="shared" si="68"/>
        <v>45752</v>
      </c>
      <c r="H78" s="23">
        <f t="shared" si="68"/>
        <v>45753</v>
      </c>
      <c r="I78" s="23">
        <f t="shared" si="68"/>
        <v>45754</v>
      </c>
      <c r="J78" s="23">
        <f t="shared" si="68"/>
        <v>45755</v>
      </c>
      <c r="K78" s="23">
        <f t="shared" si="68"/>
        <v>45756</v>
      </c>
      <c r="L78" s="23">
        <f t="shared" si="68"/>
        <v>45757</v>
      </c>
      <c r="M78" s="23">
        <f t="shared" si="68"/>
        <v>45758</v>
      </c>
      <c r="N78" s="23">
        <f t="shared" si="68"/>
        <v>45759</v>
      </c>
      <c r="O78" s="23">
        <f t="shared" si="68"/>
        <v>45760</v>
      </c>
      <c r="P78" s="23">
        <f t="shared" si="68"/>
        <v>45761</v>
      </c>
      <c r="Q78" s="23">
        <f t="shared" si="68"/>
        <v>45762</v>
      </c>
      <c r="R78" s="23">
        <f t="shared" si="68"/>
        <v>45763</v>
      </c>
      <c r="S78" s="23">
        <f t="shared" si="68"/>
        <v>45764</v>
      </c>
      <c r="T78" s="23">
        <f t="shared" si="68"/>
        <v>45765</v>
      </c>
      <c r="U78" s="23">
        <f t="shared" si="68"/>
        <v>45766</v>
      </c>
      <c r="V78" s="23">
        <f t="shared" si="68"/>
        <v>45767</v>
      </c>
      <c r="W78" s="23">
        <f t="shared" si="68"/>
        <v>45768</v>
      </c>
      <c r="X78" s="23">
        <f t="shared" si="68"/>
        <v>45769</v>
      </c>
      <c r="Y78" s="23">
        <f t="shared" si="68"/>
        <v>45770</v>
      </c>
      <c r="Z78" s="23">
        <f t="shared" si="68"/>
        <v>45771</v>
      </c>
      <c r="AA78" s="23">
        <f t="shared" si="68"/>
        <v>45772</v>
      </c>
      <c r="AB78" s="23">
        <f t="shared" si="68"/>
        <v>45773</v>
      </c>
      <c r="AC78" s="23">
        <f t="shared" si="68"/>
        <v>45774</v>
      </c>
      <c r="AD78" s="23">
        <f t="shared" si="68"/>
        <v>45775</v>
      </c>
      <c r="AE78" s="26">
        <f t="shared" si="68"/>
        <v>45776</v>
      </c>
      <c r="AF78" s="26">
        <f t="shared" si="68"/>
        <v>45777</v>
      </c>
      <c r="AG78" s="26"/>
      <c r="AH78" s="26"/>
      <c r="AI78" s="26"/>
      <c r="AJ78" s="26"/>
      <c r="AK78" s="26"/>
      <c r="AL78" s="26"/>
      <c r="AM78" s="26"/>
      <c r="AN78" s="26">
        <f>AF78+1</f>
        <v>45778</v>
      </c>
      <c r="AO78" s="124"/>
      <c r="AP78" s="120"/>
      <c r="AR78" s="126"/>
      <c r="AS78" s="30" t="s">
        <v>23</v>
      </c>
      <c r="AT78" s="63">
        <f>COUNTIF(C81:AN81,"○")</f>
        <v>8</v>
      </c>
    </row>
    <row r="79" spans="1:70" ht="14.25" hidden="1" thickBot="1">
      <c r="B79" s="6" t="s">
        <v>5</v>
      </c>
      <c r="C79" s="13" t="str">
        <f>TEXT(WEEKDAY(+C78),"aaa")</f>
        <v>火</v>
      </c>
      <c r="D79" s="13" t="str">
        <f t="shared" ref="D79:AN79" si="69">TEXT(WEEKDAY(+D78),"aaa")</f>
        <v>水</v>
      </c>
      <c r="E79" s="13" t="str">
        <f t="shared" si="69"/>
        <v>木</v>
      </c>
      <c r="F79" s="13" t="str">
        <f t="shared" si="69"/>
        <v>金</v>
      </c>
      <c r="G79" s="13" t="str">
        <f t="shared" si="69"/>
        <v>土</v>
      </c>
      <c r="H79" s="13" t="str">
        <f t="shared" si="69"/>
        <v>日</v>
      </c>
      <c r="I79" s="13" t="str">
        <f t="shared" si="69"/>
        <v>月</v>
      </c>
      <c r="J79" s="13" t="str">
        <f t="shared" si="69"/>
        <v>火</v>
      </c>
      <c r="K79" s="13" t="str">
        <f t="shared" si="69"/>
        <v>水</v>
      </c>
      <c r="L79" s="13" t="str">
        <f t="shared" si="69"/>
        <v>木</v>
      </c>
      <c r="M79" s="13" t="str">
        <f t="shared" si="69"/>
        <v>金</v>
      </c>
      <c r="N79" s="13" t="str">
        <f t="shared" si="69"/>
        <v>土</v>
      </c>
      <c r="O79" s="13" t="str">
        <f t="shared" si="69"/>
        <v>日</v>
      </c>
      <c r="P79" s="13" t="str">
        <f t="shared" si="69"/>
        <v>月</v>
      </c>
      <c r="Q79" s="13" t="str">
        <f t="shared" si="69"/>
        <v>火</v>
      </c>
      <c r="R79" s="13" t="str">
        <f t="shared" si="69"/>
        <v>水</v>
      </c>
      <c r="S79" s="13" t="str">
        <f t="shared" si="69"/>
        <v>木</v>
      </c>
      <c r="T79" s="13" t="str">
        <f t="shared" si="69"/>
        <v>金</v>
      </c>
      <c r="U79" s="13" t="str">
        <f t="shared" si="69"/>
        <v>土</v>
      </c>
      <c r="V79" s="13" t="str">
        <f t="shared" si="69"/>
        <v>日</v>
      </c>
      <c r="W79" s="13" t="str">
        <f t="shared" si="69"/>
        <v>月</v>
      </c>
      <c r="X79" s="13" t="str">
        <f t="shared" si="69"/>
        <v>火</v>
      </c>
      <c r="Y79" s="13" t="str">
        <f t="shared" si="69"/>
        <v>水</v>
      </c>
      <c r="Z79" s="13" t="str">
        <f t="shared" si="69"/>
        <v>木</v>
      </c>
      <c r="AA79" s="13" t="str">
        <f t="shared" si="69"/>
        <v>金</v>
      </c>
      <c r="AB79" s="13" t="str">
        <f t="shared" si="69"/>
        <v>土</v>
      </c>
      <c r="AC79" s="13" t="str">
        <f t="shared" si="69"/>
        <v>日</v>
      </c>
      <c r="AD79" s="13" t="str">
        <f t="shared" si="69"/>
        <v>月</v>
      </c>
      <c r="AE79" s="27" t="str">
        <f t="shared" si="69"/>
        <v>火</v>
      </c>
      <c r="AF79" s="27" t="str">
        <f t="shared" si="69"/>
        <v>水</v>
      </c>
      <c r="AG79" s="27"/>
      <c r="AH79" s="27"/>
      <c r="AI79" s="27"/>
      <c r="AJ79" s="27"/>
      <c r="AK79" s="27"/>
      <c r="AL79" s="27"/>
      <c r="AM79" s="27"/>
      <c r="AN79" s="27" t="str">
        <f t="shared" si="69"/>
        <v>木</v>
      </c>
      <c r="AO79" s="124"/>
      <c r="AP79" s="120"/>
      <c r="AR79" s="126"/>
      <c r="AS79" s="30" t="s">
        <v>24</v>
      </c>
      <c r="AT79" s="65">
        <f>IFERROR(+AT78/AT77,"")</f>
        <v>0.22857142857142856</v>
      </c>
      <c r="AU79" s="34" t="str">
        <f>IF(AT79="","",IF(AT79&gt;=0.285,"4週8休以上",IF(AT79&gt;=0.25,"4週7休以上4週8休未満",IF(AT79&gt;=0.214,"4週6休以上4週7休未満",IF(0.214&gt;AT79,"4週6休未満")))))</f>
        <v>4週6休以上4週7休未満</v>
      </c>
    </row>
    <row r="80" spans="1:70" s="1" customFormat="1" ht="60" hidden="1" customHeight="1">
      <c r="B80" s="8" t="s">
        <v>6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125"/>
      <c r="AP80" s="121"/>
      <c r="AR80" s="127" t="s">
        <v>4</v>
      </c>
      <c r="AS80" s="31" t="s">
        <v>16</v>
      </c>
      <c r="AT80" s="64">
        <f>COUNTIF(C82:AN82,"")+COUNTIF(C82:AN82,"●")</f>
        <v>35</v>
      </c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</row>
    <row r="81" spans="1:70" s="22" customFormat="1" ht="14.25" hidden="1" thickBot="1">
      <c r="B81" s="6" t="s">
        <v>3</v>
      </c>
      <c r="C81" s="13"/>
      <c r="D81" s="13" t="s">
        <v>28</v>
      </c>
      <c r="E81" s="13" t="s">
        <v>28</v>
      </c>
      <c r="F81" s="13"/>
      <c r="G81" s="13"/>
      <c r="H81" s="13"/>
      <c r="I81" s="13"/>
      <c r="J81" s="13"/>
      <c r="K81" s="13" t="s">
        <v>28</v>
      </c>
      <c r="L81" s="13" t="s">
        <v>28</v>
      </c>
      <c r="M81" s="13"/>
      <c r="N81" s="13"/>
      <c r="O81" s="13"/>
      <c r="P81" s="13"/>
      <c r="Q81" s="13"/>
      <c r="R81" s="13" t="s">
        <v>28</v>
      </c>
      <c r="S81" s="13" t="s">
        <v>28</v>
      </c>
      <c r="T81" s="13"/>
      <c r="U81" s="13"/>
      <c r="V81" s="13"/>
      <c r="W81" s="13"/>
      <c r="X81" s="13"/>
      <c r="Y81" s="13" t="s">
        <v>28</v>
      </c>
      <c r="Z81" s="13" t="s">
        <v>28</v>
      </c>
      <c r="AA81" s="13"/>
      <c r="AB81" s="13"/>
      <c r="AC81" s="13"/>
      <c r="AD81" s="13"/>
      <c r="AE81" s="27" t="s">
        <v>26</v>
      </c>
      <c r="AF81" s="27" t="s">
        <v>26</v>
      </c>
      <c r="AG81" s="27"/>
      <c r="AH81" s="27"/>
      <c r="AI81" s="27"/>
      <c r="AJ81" s="27"/>
      <c r="AK81" s="27"/>
      <c r="AL81" s="27"/>
      <c r="AM81" s="27"/>
      <c r="AN81" s="27" t="s">
        <v>26</v>
      </c>
      <c r="AO81" s="9">
        <f>COUNTIF(C81:AN81,"○")</f>
        <v>8</v>
      </c>
      <c r="AP81" s="11">
        <f>+AO81+AP73</f>
        <v>58</v>
      </c>
      <c r="AR81" s="127"/>
      <c r="AS81" s="30" t="s">
        <v>23</v>
      </c>
      <c r="AT81" s="63">
        <f>COUNTIF(C82:AN82,"●")</f>
        <v>8</v>
      </c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  <c r="BM81" s="79"/>
      <c r="BN81" s="79"/>
      <c r="BO81" s="79"/>
      <c r="BP81" s="79"/>
      <c r="BQ81" s="79"/>
      <c r="BR81" s="79"/>
    </row>
    <row r="82" spans="1:70" s="22" customFormat="1" ht="14.25" hidden="1" thickBot="1">
      <c r="B82" s="7" t="s">
        <v>4</v>
      </c>
      <c r="C82" s="15"/>
      <c r="D82" s="15" t="s">
        <v>7</v>
      </c>
      <c r="E82" s="15" t="s">
        <v>7</v>
      </c>
      <c r="F82" s="15"/>
      <c r="G82" s="15"/>
      <c r="H82" s="15"/>
      <c r="I82" s="15"/>
      <c r="J82" s="15"/>
      <c r="K82" s="15" t="s">
        <v>7</v>
      </c>
      <c r="L82" s="15" t="s">
        <v>7</v>
      </c>
      <c r="M82" s="15"/>
      <c r="N82" s="15"/>
      <c r="O82" s="15"/>
      <c r="P82" s="15"/>
      <c r="Q82" s="15"/>
      <c r="R82" s="15" t="s">
        <v>7</v>
      </c>
      <c r="S82" s="15" t="s">
        <v>7</v>
      </c>
      <c r="T82" s="15"/>
      <c r="U82" s="15"/>
      <c r="V82" s="15"/>
      <c r="W82" s="15"/>
      <c r="X82" s="15"/>
      <c r="Y82" s="15" t="s">
        <v>7</v>
      </c>
      <c r="Z82" s="15" t="s">
        <v>7</v>
      </c>
      <c r="AA82" s="15"/>
      <c r="AB82" s="15"/>
      <c r="AC82" s="15"/>
      <c r="AD82" s="15"/>
      <c r="AE82" s="29" t="s">
        <v>26</v>
      </c>
      <c r="AF82" s="29" t="s">
        <v>26</v>
      </c>
      <c r="AG82" s="29"/>
      <c r="AH82" s="29"/>
      <c r="AI82" s="29"/>
      <c r="AJ82" s="29"/>
      <c r="AK82" s="29"/>
      <c r="AL82" s="29"/>
      <c r="AM82" s="29"/>
      <c r="AN82" s="29" t="s">
        <v>26</v>
      </c>
      <c r="AO82" s="10">
        <f>COUNTIF(C82:AN82,"●")</f>
        <v>8</v>
      </c>
      <c r="AP82" s="12">
        <f>+AO82+AP74</f>
        <v>51</v>
      </c>
      <c r="AR82" s="127"/>
      <c r="AS82" s="30" t="s">
        <v>24</v>
      </c>
      <c r="AT82" s="65">
        <f>IFERROR(+AT81/AT80,"")</f>
        <v>0.22857142857142856</v>
      </c>
      <c r="AU82" s="34" t="str">
        <f>IF(AT82="","",IF(AT82&gt;=0.285,"4週8休以上",IF(AT82&gt;=0.25,"4週7休以上4週8休未満",IF(AT82&gt;=0.214,"4週6休以上4週7休未満",IF(0.214&gt;AT82,"4週6休未満")))))</f>
        <v>4週6休以上4週7休未満</v>
      </c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</row>
    <row r="83" spans="1:70" s="22" customFormat="1" hidden="1"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0"/>
      <c r="AP83" s="101"/>
      <c r="AR83" s="84"/>
      <c r="AS83" s="102"/>
      <c r="AT83" s="103"/>
      <c r="AU83" s="84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</row>
    <row r="84" spans="1:70" ht="14.25" hidden="1" thickBot="1"/>
    <row r="85" spans="1:70" ht="13.5" hidden="1" customHeight="1">
      <c r="A85" s="90">
        <f>DATE(M6+1,C77+1,1)</f>
        <v>46143</v>
      </c>
      <c r="B85" s="5" t="s">
        <v>1</v>
      </c>
      <c r="C85" s="114">
        <f>MONTH(A85)</f>
        <v>5</v>
      </c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22"/>
      <c r="AO85" s="123" t="s">
        <v>12</v>
      </c>
      <c r="AP85" s="119" t="s">
        <v>13</v>
      </c>
      <c r="AR85" s="126" t="s">
        <v>3</v>
      </c>
      <c r="AS85" s="30" t="s">
        <v>16</v>
      </c>
      <c r="AT85" s="32">
        <f>COUNTIF(C89:AN89,"")+COUNTIF(C89:AN89,"○")</f>
        <v>35</v>
      </c>
    </row>
    <row r="86" spans="1:70" ht="14.25" hidden="1" thickBot="1">
      <c r="B86" s="6" t="s">
        <v>2</v>
      </c>
      <c r="C86" s="26">
        <f>DATE($M$6+1,C85,1)</f>
        <v>46143</v>
      </c>
      <c r="D86" s="26">
        <f>C86+1</f>
        <v>46144</v>
      </c>
      <c r="E86" s="26">
        <f t="shared" ref="E86:AF86" si="70">D86+1</f>
        <v>46145</v>
      </c>
      <c r="F86" s="23">
        <f t="shared" si="70"/>
        <v>46146</v>
      </c>
      <c r="G86" s="23">
        <f t="shared" si="70"/>
        <v>46147</v>
      </c>
      <c r="H86" s="23">
        <f t="shared" si="70"/>
        <v>46148</v>
      </c>
      <c r="I86" s="23">
        <f t="shared" si="70"/>
        <v>46149</v>
      </c>
      <c r="J86" s="23">
        <f t="shared" si="70"/>
        <v>46150</v>
      </c>
      <c r="K86" s="23">
        <f t="shared" si="70"/>
        <v>46151</v>
      </c>
      <c r="L86" s="23">
        <f t="shared" si="70"/>
        <v>46152</v>
      </c>
      <c r="M86" s="23">
        <f t="shared" si="70"/>
        <v>46153</v>
      </c>
      <c r="N86" s="23">
        <f t="shared" si="70"/>
        <v>46154</v>
      </c>
      <c r="O86" s="23">
        <f t="shared" si="70"/>
        <v>46155</v>
      </c>
      <c r="P86" s="23">
        <f t="shared" si="70"/>
        <v>46156</v>
      </c>
      <c r="Q86" s="23">
        <f t="shared" si="70"/>
        <v>46157</v>
      </c>
      <c r="R86" s="23">
        <f t="shared" si="70"/>
        <v>46158</v>
      </c>
      <c r="S86" s="23">
        <f t="shared" si="70"/>
        <v>46159</v>
      </c>
      <c r="T86" s="23">
        <f t="shared" si="70"/>
        <v>46160</v>
      </c>
      <c r="U86" s="23">
        <f t="shared" si="70"/>
        <v>46161</v>
      </c>
      <c r="V86" s="23">
        <f t="shared" si="70"/>
        <v>46162</v>
      </c>
      <c r="W86" s="23">
        <f t="shared" si="70"/>
        <v>46163</v>
      </c>
      <c r="X86" s="23">
        <f t="shared" si="70"/>
        <v>46164</v>
      </c>
      <c r="Y86" s="23">
        <f t="shared" si="70"/>
        <v>46165</v>
      </c>
      <c r="Z86" s="23">
        <f t="shared" si="70"/>
        <v>46166</v>
      </c>
      <c r="AA86" s="23">
        <f t="shared" si="70"/>
        <v>46167</v>
      </c>
      <c r="AB86" s="23">
        <f t="shared" si="70"/>
        <v>46168</v>
      </c>
      <c r="AC86" s="23">
        <f t="shared" si="70"/>
        <v>46169</v>
      </c>
      <c r="AD86" s="23">
        <f t="shared" si="70"/>
        <v>46170</v>
      </c>
      <c r="AE86" s="23">
        <f t="shared" si="70"/>
        <v>46171</v>
      </c>
      <c r="AF86" s="23">
        <f t="shared" si="70"/>
        <v>46172</v>
      </c>
      <c r="AG86" s="23"/>
      <c r="AH86" s="23"/>
      <c r="AI86" s="23"/>
      <c r="AJ86" s="23"/>
      <c r="AK86" s="23"/>
      <c r="AL86" s="23"/>
      <c r="AM86" s="23"/>
      <c r="AN86" s="23">
        <f>AF86+1</f>
        <v>46173</v>
      </c>
      <c r="AO86" s="124"/>
      <c r="AP86" s="120"/>
      <c r="AR86" s="126"/>
      <c r="AS86" s="30" t="s">
        <v>23</v>
      </c>
      <c r="AT86" s="63">
        <f>COUNTIF(C89:AN89,"○")</f>
        <v>8</v>
      </c>
    </row>
    <row r="87" spans="1:70" ht="14.25" hidden="1" thickBot="1">
      <c r="B87" s="6" t="s">
        <v>5</v>
      </c>
      <c r="C87" s="27" t="str">
        <f>TEXT(WEEKDAY(+C86),"aaa")</f>
        <v>金</v>
      </c>
      <c r="D87" s="27" t="str">
        <f t="shared" ref="D87:AN87" si="71">TEXT(WEEKDAY(+D86),"aaa")</f>
        <v>土</v>
      </c>
      <c r="E87" s="27" t="str">
        <f t="shared" si="71"/>
        <v>日</v>
      </c>
      <c r="F87" s="13" t="str">
        <f t="shared" si="71"/>
        <v>月</v>
      </c>
      <c r="G87" s="13" t="str">
        <f t="shared" si="71"/>
        <v>火</v>
      </c>
      <c r="H87" s="13" t="str">
        <f t="shared" si="71"/>
        <v>水</v>
      </c>
      <c r="I87" s="13" t="str">
        <f t="shared" si="71"/>
        <v>木</v>
      </c>
      <c r="J87" s="13" t="str">
        <f t="shared" si="71"/>
        <v>金</v>
      </c>
      <c r="K87" s="13" t="str">
        <f t="shared" si="71"/>
        <v>土</v>
      </c>
      <c r="L87" s="13" t="str">
        <f t="shared" si="71"/>
        <v>日</v>
      </c>
      <c r="M87" s="13" t="str">
        <f t="shared" si="71"/>
        <v>月</v>
      </c>
      <c r="N87" s="13" t="str">
        <f t="shared" si="71"/>
        <v>火</v>
      </c>
      <c r="O87" s="13" t="str">
        <f t="shared" si="71"/>
        <v>水</v>
      </c>
      <c r="P87" s="13" t="str">
        <f t="shared" si="71"/>
        <v>木</v>
      </c>
      <c r="Q87" s="13" t="str">
        <f t="shared" si="71"/>
        <v>金</v>
      </c>
      <c r="R87" s="13" t="str">
        <f t="shared" si="71"/>
        <v>土</v>
      </c>
      <c r="S87" s="13" t="str">
        <f t="shared" si="71"/>
        <v>日</v>
      </c>
      <c r="T87" s="13" t="str">
        <f t="shared" si="71"/>
        <v>月</v>
      </c>
      <c r="U87" s="13" t="str">
        <f t="shared" si="71"/>
        <v>火</v>
      </c>
      <c r="V87" s="13" t="str">
        <f t="shared" si="71"/>
        <v>水</v>
      </c>
      <c r="W87" s="13" t="str">
        <f t="shared" si="71"/>
        <v>木</v>
      </c>
      <c r="X87" s="13" t="str">
        <f t="shared" si="71"/>
        <v>金</v>
      </c>
      <c r="Y87" s="13" t="str">
        <f t="shared" si="71"/>
        <v>土</v>
      </c>
      <c r="Z87" s="13" t="str">
        <f t="shared" si="71"/>
        <v>日</v>
      </c>
      <c r="AA87" s="13" t="str">
        <f t="shared" si="71"/>
        <v>月</v>
      </c>
      <c r="AB87" s="13" t="str">
        <f t="shared" si="71"/>
        <v>火</v>
      </c>
      <c r="AC87" s="13" t="str">
        <f t="shared" si="71"/>
        <v>水</v>
      </c>
      <c r="AD87" s="13" t="str">
        <f t="shared" si="71"/>
        <v>木</v>
      </c>
      <c r="AE87" s="13" t="str">
        <f t="shared" si="71"/>
        <v>金</v>
      </c>
      <c r="AF87" s="13" t="str">
        <f t="shared" si="71"/>
        <v>土</v>
      </c>
      <c r="AG87" s="13"/>
      <c r="AH87" s="13"/>
      <c r="AI87" s="13"/>
      <c r="AJ87" s="13"/>
      <c r="AK87" s="13"/>
      <c r="AL87" s="13"/>
      <c r="AM87" s="13"/>
      <c r="AN87" s="13" t="str">
        <f t="shared" si="71"/>
        <v>日</v>
      </c>
      <c r="AO87" s="124"/>
      <c r="AP87" s="120"/>
      <c r="AR87" s="126"/>
      <c r="AS87" s="30" t="s">
        <v>24</v>
      </c>
      <c r="AT87" s="65">
        <f>IFERROR(+AT86/AT85,"")</f>
        <v>0.22857142857142856</v>
      </c>
      <c r="AU87" s="34" t="str">
        <f>IF(AT87="","",IF(AT87&gt;=0.285,"4週8休以上",IF(AT87&gt;=0.25,"4週7休以上4週8休未満",IF(AT87&gt;=0.214,"4週6休以上4週7休未満",IF(0.214&gt;AT87,"4週6休未満")))))</f>
        <v>4週6休以上4週7休未満</v>
      </c>
    </row>
    <row r="88" spans="1:70" s="1" customFormat="1" ht="60" hidden="1" customHeight="1">
      <c r="B88" s="8" t="s">
        <v>6</v>
      </c>
      <c r="C88" s="28"/>
      <c r="D88" s="28"/>
      <c r="E88" s="28"/>
      <c r="F88" s="14"/>
      <c r="G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25"/>
      <c r="AP88" s="121"/>
      <c r="AR88" s="127" t="s">
        <v>4</v>
      </c>
      <c r="AS88" s="31" t="s">
        <v>16</v>
      </c>
      <c r="AT88" s="64">
        <f>COUNTIF(C90:AN90,"")+COUNTIF(C90:AN90,"●")</f>
        <v>35</v>
      </c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8"/>
      <c r="BR88" s="78"/>
    </row>
    <row r="89" spans="1:70" s="22" customFormat="1" ht="14.25" hidden="1" thickBot="1">
      <c r="B89" s="6" t="s">
        <v>3</v>
      </c>
      <c r="C89" s="27" t="s">
        <v>26</v>
      </c>
      <c r="D89" s="27" t="s">
        <v>26</v>
      </c>
      <c r="E89" s="27" t="s">
        <v>26</v>
      </c>
      <c r="F89" s="13"/>
      <c r="G89" s="13"/>
      <c r="H89" s="13" t="s">
        <v>28</v>
      </c>
      <c r="I89" s="13" t="s">
        <v>28</v>
      </c>
      <c r="J89" s="13"/>
      <c r="K89" s="13"/>
      <c r="L89" s="13"/>
      <c r="M89" s="13"/>
      <c r="N89" s="13"/>
      <c r="O89" s="13" t="s">
        <v>28</v>
      </c>
      <c r="P89" s="13" t="s">
        <v>28</v>
      </c>
      <c r="Q89" s="13"/>
      <c r="R89" s="13"/>
      <c r="S89" s="13"/>
      <c r="T89" s="13"/>
      <c r="U89" s="13"/>
      <c r="V89" s="13" t="s">
        <v>28</v>
      </c>
      <c r="W89" s="13" t="s">
        <v>28</v>
      </c>
      <c r="X89" s="13"/>
      <c r="Y89" s="13"/>
      <c r="Z89" s="13"/>
      <c r="AA89" s="13"/>
      <c r="AB89" s="13"/>
      <c r="AC89" s="13" t="s">
        <v>28</v>
      </c>
      <c r="AD89" s="13" t="s">
        <v>28</v>
      </c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9">
        <f>COUNTIF(C89:AN89,"○")</f>
        <v>8</v>
      </c>
      <c r="AP89" s="11">
        <f>+AO89+AP81</f>
        <v>66</v>
      </c>
      <c r="AR89" s="127"/>
      <c r="AS89" s="30" t="s">
        <v>23</v>
      </c>
      <c r="AT89" s="63">
        <f>COUNTIF(C90:AN90,"●")</f>
        <v>8</v>
      </c>
      <c r="AW89" s="79"/>
      <c r="AX89" s="79"/>
      <c r="AY89" s="79"/>
      <c r="AZ89" s="79"/>
      <c r="BA89" s="79"/>
      <c r="BB89" s="79"/>
      <c r="BC89" s="79"/>
      <c r="BD89" s="79"/>
      <c r="BE89" s="79"/>
      <c r="BF89" s="79"/>
      <c r="BG89" s="79"/>
      <c r="BH89" s="79"/>
      <c r="BI89" s="79"/>
      <c r="BJ89" s="79"/>
      <c r="BK89" s="79"/>
      <c r="BL89" s="79"/>
      <c r="BM89" s="79"/>
      <c r="BN89" s="79"/>
      <c r="BO89" s="79"/>
      <c r="BP89" s="79"/>
      <c r="BQ89" s="79"/>
      <c r="BR89" s="79"/>
    </row>
    <row r="90" spans="1:70" s="22" customFormat="1" ht="14.25" hidden="1" thickBot="1">
      <c r="B90" s="7" t="s">
        <v>4</v>
      </c>
      <c r="C90" s="29" t="s">
        <v>26</v>
      </c>
      <c r="D90" s="29" t="s">
        <v>26</v>
      </c>
      <c r="E90" s="29" t="s">
        <v>26</v>
      </c>
      <c r="F90" s="15"/>
      <c r="G90" s="15"/>
      <c r="H90" s="15" t="s">
        <v>7</v>
      </c>
      <c r="I90" s="15" t="s">
        <v>7</v>
      </c>
      <c r="J90" s="15"/>
      <c r="K90" s="15"/>
      <c r="L90" s="15"/>
      <c r="M90" s="15"/>
      <c r="N90" s="15"/>
      <c r="O90" s="15" t="s">
        <v>7</v>
      </c>
      <c r="P90" s="15" t="s">
        <v>7</v>
      </c>
      <c r="Q90" s="15"/>
      <c r="R90" s="15"/>
      <c r="S90" s="15"/>
      <c r="T90" s="15"/>
      <c r="U90" s="15"/>
      <c r="V90" s="15" t="s">
        <v>7</v>
      </c>
      <c r="W90" s="15" t="s">
        <v>7</v>
      </c>
      <c r="X90" s="15"/>
      <c r="Y90" s="15"/>
      <c r="Z90" s="15"/>
      <c r="AA90" s="15"/>
      <c r="AB90" s="15"/>
      <c r="AC90" s="15" t="s">
        <v>7</v>
      </c>
      <c r="AD90" s="15" t="s">
        <v>7</v>
      </c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0">
        <f>COUNTIF(C90:AN90,"●")</f>
        <v>8</v>
      </c>
      <c r="AP90" s="12">
        <f>+AO90+AP82</f>
        <v>59</v>
      </c>
      <c r="AR90" s="127"/>
      <c r="AS90" s="30" t="s">
        <v>24</v>
      </c>
      <c r="AT90" s="65">
        <f>IFERROR(+AT89/AT88,"")</f>
        <v>0.22857142857142856</v>
      </c>
      <c r="AU90" s="34" t="str">
        <f>IF(AT90="","",IF(AT90&gt;=0.285,"4週8休以上",IF(AT90&gt;=0.25,"4週7休以上4週8休未満",IF(AT90&gt;=0.214,"4週6休以上4週7休未満",IF(0.214&gt;AT90,"4週6休未満")))))</f>
        <v>4週6休以上4週7休未満</v>
      </c>
      <c r="AW90" s="79"/>
      <c r="AX90" s="79"/>
      <c r="AY90" s="79"/>
      <c r="AZ90" s="79"/>
      <c r="BA90" s="79"/>
      <c r="BB90" s="79"/>
      <c r="BC90" s="79"/>
      <c r="BD90" s="79"/>
      <c r="BE90" s="79"/>
      <c r="BF90" s="79"/>
      <c r="BG90" s="79"/>
      <c r="BH90" s="79"/>
      <c r="BI90" s="79"/>
      <c r="BJ90" s="79"/>
      <c r="BK90" s="79"/>
      <c r="BL90" s="79"/>
      <c r="BM90" s="79"/>
      <c r="BN90" s="79"/>
      <c r="BO90" s="79"/>
      <c r="BP90" s="79"/>
      <c r="BQ90" s="79"/>
      <c r="BR90" s="79"/>
    </row>
    <row r="91" spans="1:70" s="22" customFormat="1" hidden="1">
      <c r="C91" s="104"/>
      <c r="D91" s="104"/>
      <c r="E91" s="104"/>
      <c r="AO91" s="100"/>
      <c r="AP91" s="101"/>
      <c r="AR91" s="84"/>
      <c r="AS91" s="102"/>
      <c r="AT91" s="103"/>
      <c r="AU91" s="84"/>
      <c r="AW91" s="79"/>
      <c r="AX91" s="79"/>
      <c r="AY91" s="79"/>
      <c r="AZ91" s="79"/>
      <c r="BA91" s="79"/>
      <c r="BB91" s="79"/>
      <c r="BC91" s="79"/>
      <c r="BD91" s="79"/>
      <c r="BE91" s="79"/>
      <c r="BF91" s="79"/>
      <c r="BG91" s="79"/>
      <c r="BH91" s="79"/>
      <c r="BI91" s="79"/>
      <c r="BJ91" s="79"/>
      <c r="BK91" s="79"/>
      <c r="BL91" s="79"/>
      <c r="BM91" s="79"/>
      <c r="BN91" s="79"/>
      <c r="BO91" s="79"/>
      <c r="BP91" s="79"/>
      <c r="BQ91" s="79"/>
      <c r="BR91" s="79"/>
    </row>
    <row r="92" spans="1:70" ht="14.25" hidden="1" thickBot="1"/>
    <row r="93" spans="1:70" ht="13.5" hidden="1" customHeight="1">
      <c r="A93" s="90">
        <f>DATE(M6+1,C85+1,1)</f>
        <v>46174</v>
      </c>
      <c r="B93" s="5" t="s">
        <v>1</v>
      </c>
      <c r="C93" s="114">
        <f>MONTH(A93)</f>
        <v>6</v>
      </c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15"/>
      <c r="AL93" s="115"/>
      <c r="AM93" s="115"/>
      <c r="AN93" s="115"/>
      <c r="AO93" s="123" t="s">
        <v>12</v>
      </c>
      <c r="AP93" s="119" t="s">
        <v>13</v>
      </c>
      <c r="AR93" s="126" t="s">
        <v>3</v>
      </c>
      <c r="AS93" s="30" t="s">
        <v>16</v>
      </c>
      <c r="AT93" s="32">
        <f>COUNTIF(C97:AN97,"")+COUNTIF(C97:AN97,"○")</f>
        <v>36</v>
      </c>
    </row>
    <row r="94" spans="1:70" ht="14.25" hidden="1" thickBot="1">
      <c r="B94" s="6" t="s">
        <v>2</v>
      </c>
      <c r="C94" s="23">
        <f>DATE($M$6+1,C93,1)</f>
        <v>46174</v>
      </c>
      <c r="D94" s="23">
        <f>C94+1</f>
        <v>46175</v>
      </c>
      <c r="E94" s="23">
        <f t="shared" ref="E94:AE94" si="72">D94+1</f>
        <v>46176</v>
      </c>
      <c r="F94" s="23">
        <f t="shared" si="72"/>
        <v>46177</v>
      </c>
      <c r="G94" s="23">
        <f t="shared" si="72"/>
        <v>46178</v>
      </c>
      <c r="H94" s="23">
        <f t="shared" si="72"/>
        <v>46179</v>
      </c>
      <c r="I94" s="23">
        <f t="shared" si="72"/>
        <v>46180</v>
      </c>
      <c r="J94" s="23">
        <f t="shared" si="72"/>
        <v>46181</v>
      </c>
      <c r="K94" s="23">
        <f t="shared" si="72"/>
        <v>46182</v>
      </c>
      <c r="L94" s="23">
        <f t="shared" si="72"/>
        <v>46183</v>
      </c>
      <c r="M94" s="23">
        <f t="shared" si="72"/>
        <v>46184</v>
      </c>
      <c r="N94" s="23">
        <f t="shared" si="72"/>
        <v>46185</v>
      </c>
      <c r="O94" s="23">
        <f t="shared" si="72"/>
        <v>46186</v>
      </c>
      <c r="P94" s="23">
        <f t="shared" si="72"/>
        <v>46187</v>
      </c>
      <c r="Q94" s="23">
        <f t="shared" si="72"/>
        <v>46188</v>
      </c>
      <c r="R94" s="23">
        <f t="shared" si="72"/>
        <v>46189</v>
      </c>
      <c r="S94" s="23">
        <f t="shared" si="72"/>
        <v>46190</v>
      </c>
      <c r="T94" s="23">
        <f t="shared" si="72"/>
        <v>46191</v>
      </c>
      <c r="U94" s="23">
        <f t="shared" si="72"/>
        <v>46192</v>
      </c>
      <c r="V94" s="23">
        <f t="shared" si="72"/>
        <v>46193</v>
      </c>
      <c r="W94" s="23">
        <f t="shared" si="72"/>
        <v>46194</v>
      </c>
      <c r="X94" s="23">
        <f t="shared" si="72"/>
        <v>46195</v>
      </c>
      <c r="Y94" s="23">
        <f t="shared" si="72"/>
        <v>46196</v>
      </c>
      <c r="Z94" s="23">
        <f t="shared" si="72"/>
        <v>46197</v>
      </c>
      <c r="AA94" s="23">
        <f t="shared" si="72"/>
        <v>46198</v>
      </c>
      <c r="AB94" s="23">
        <f t="shared" si="72"/>
        <v>46199</v>
      </c>
      <c r="AC94" s="23">
        <f t="shared" si="72"/>
        <v>46200</v>
      </c>
      <c r="AD94" s="23">
        <f t="shared" si="72"/>
        <v>46201</v>
      </c>
      <c r="AE94" s="23">
        <f t="shared" si="72"/>
        <v>46202</v>
      </c>
      <c r="AF94" s="13" t="s">
        <v>18</v>
      </c>
      <c r="AG94" s="13"/>
      <c r="AH94" s="13"/>
      <c r="AI94" s="13"/>
      <c r="AJ94" s="13"/>
      <c r="AK94" s="13"/>
      <c r="AL94" s="13"/>
      <c r="AM94" s="13"/>
      <c r="AN94" s="13" t="s">
        <v>18</v>
      </c>
      <c r="AO94" s="124"/>
      <c r="AP94" s="120"/>
      <c r="AR94" s="126"/>
      <c r="AS94" s="30" t="s">
        <v>23</v>
      </c>
      <c r="AT94" s="63">
        <f>COUNTIF(C97:AN97,"○")</f>
        <v>8</v>
      </c>
    </row>
    <row r="95" spans="1:70" ht="14.25" hidden="1" thickBot="1">
      <c r="B95" s="6" t="s">
        <v>5</v>
      </c>
      <c r="C95" s="13" t="str">
        <f>TEXT(WEEKDAY(+C94),"aaa")</f>
        <v>月</v>
      </c>
      <c r="D95" s="13" t="str">
        <f t="shared" ref="D95:AE95" si="73">TEXT(WEEKDAY(+D94),"aaa")</f>
        <v>火</v>
      </c>
      <c r="E95" s="13" t="str">
        <f t="shared" si="73"/>
        <v>水</v>
      </c>
      <c r="F95" s="13" t="str">
        <f t="shared" si="73"/>
        <v>木</v>
      </c>
      <c r="G95" s="13" t="str">
        <f t="shared" si="73"/>
        <v>金</v>
      </c>
      <c r="H95" s="13" t="str">
        <f t="shared" si="73"/>
        <v>土</v>
      </c>
      <c r="I95" s="13" t="str">
        <f t="shared" si="73"/>
        <v>日</v>
      </c>
      <c r="J95" s="13" t="str">
        <f t="shared" si="73"/>
        <v>月</v>
      </c>
      <c r="K95" s="13" t="str">
        <f t="shared" si="73"/>
        <v>火</v>
      </c>
      <c r="L95" s="13" t="str">
        <f t="shared" si="73"/>
        <v>水</v>
      </c>
      <c r="M95" s="13" t="str">
        <f t="shared" si="73"/>
        <v>木</v>
      </c>
      <c r="N95" s="13" t="str">
        <f t="shared" si="73"/>
        <v>金</v>
      </c>
      <c r="O95" s="13" t="str">
        <f t="shared" si="73"/>
        <v>土</v>
      </c>
      <c r="P95" s="13" t="str">
        <f t="shared" si="73"/>
        <v>日</v>
      </c>
      <c r="Q95" s="13" t="str">
        <f t="shared" si="73"/>
        <v>月</v>
      </c>
      <c r="R95" s="13" t="str">
        <f t="shared" si="73"/>
        <v>火</v>
      </c>
      <c r="S95" s="13" t="str">
        <f t="shared" si="73"/>
        <v>水</v>
      </c>
      <c r="T95" s="13" t="str">
        <f t="shared" si="73"/>
        <v>木</v>
      </c>
      <c r="U95" s="13" t="str">
        <f t="shared" si="73"/>
        <v>金</v>
      </c>
      <c r="V95" s="13" t="str">
        <f t="shared" si="73"/>
        <v>土</v>
      </c>
      <c r="W95" s="13" t="str">
        <f t="shared" si="73"/>
        <v>日</v>
      </c>
      <c r="X95" s="13" t="str">
        <f t="shared" si="73"/>
        <v>月</v>
      </c>
      <c r="Y95" s="13" t="str">
        <f t="shared" si="73"/>
        <v>火</v>
      </c>
      <c r="Z95" s="13" t="str">
        <f t="shared" si="73"/>
        <v>水</v>
      </c>
      <c r="AA95" s="13" t="str">
        <f t="shared" si="73"/>
        <v>木</v>
      </c>
      <c r="AB95" s="13" t="str">
        <f t="shared" si="73"/>
        <v>金</v>
      </c>
      <c r="AC95" s="13" t="str">
        <f t="shared" si="73"/>
        <v>土</v>
      </c>
      <c r="AD95" s="13" t="str">
        <f t="shared" si="73"/>
        <v>日</v>
      </c>
      <c r="AE95" s="13" t="str">
        <f t="shared" si="73"/>
        <v>月</v>
      </c>
      <c r="AF95" s="13" t="s">
        <v>18</v>
      </c>
      <c r="AG95" s="13"/>
      <c r="AH95" s="13"/>
      <c r="AI95" s="13"/>
      <c r="AJ95" s="13"/>
      <c r="AK95" s="13"/>
      <c r="AL95" s="13"/>
      <c r="AM95" s="13"/>
      <c r="AN95" s="13" t="s">
        <v>18</v>
      </c>
      <c r="AO95" s="124"/>
      <c r="AP95" s="120"/>
      <c r="AR95" s="126"/>
      <c r="AS95" s="30" t="s">
        <v>24</v>
      </c>
      <c r="AT95" s="65">
        <f>IFERROR(+AT94/AT93,"")</f>
        <v>0.22222222222222221</v>
      </c>
      <c r="AU95" s="34" t="str">
        <f>IF(AT95="","",IF(AT95&gt;=0.285,"4週8休以上",IF(AT95&gt;=0.25,"4週7休以上4週8休未満",IF(AT95&gt;=0.214,"4週6休以上4週7休未満",IF(0.214&gt;AT95,"4週6休未満")))))</f>
        <v>4週6休以上4週7休未満</v>
      </c>
    </row>
    <row r="96" spans="1:70" s="1" customFormat="1" ht="60" hidden="1" customHeight="1">
      <c r="B96" s="8" t="s">
        <v>6</v>
      </c>
      <c r="C96" s="14"/>
      <c r="D96" s="14"/>
      <c r="E96" s="14"/>
      <c r="F96" s="14"/>
      <c r="G96" s="14"/>
      <c r="H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25"/>
      <c r="AP96" s="121"/>
      <c r="AR96" s="127" t="s">
        <v>4</v>
      </c>
      <c r="AS96" s="31" t="s">
        <v>16</v>
      </c>
      <c r="AT96" s="64">
        <f>COUNTIF(C98:AN98,"")+COUNTIF(C98:AN98,"●")</f>
        <v>36</v>
      </c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  <c r="BO96" s="78"/>
      <c r="BP96" s="78"/>
      <c r="BQ96" s="78"/>
      <c r="BR96" s="78"/>
    </row>
    <row r="97" spans="1:70" s="22" customFormat="1" ht="14.25" hidden="1" thickBot="1">
      <c r="B97" s="6" t="s">
        <v>3</v>
      </c>
      <c r="C97" s="13"/>
      <c r="D97" s="13"/>
      <c r="E97" s="13" t="s">
        <v>28</v>
      </c>
      <c r="F97" s="13" t="s">
        <v>28</v>
      </c>
      <c r="G97" s="13"/>
      <c r="H97" s="13"/>
      <c r="I97" s="13"/>
      <c r="J97" s="13"/>
      <c r="K97" s="13"/>
      <c r="L97" s="13" t="s">
        <v>28</v>
      </c>
      <c r="M97" s="13" t="s">
        <v>28</v>
      </c>
      <c r="N97" s="13"/>
      <c r="O97" s="13"/>
      <c r="P97" s="13"/>
      <c r="Q97" s="13"/>
      <c r="R97" s="13"/>
      <c r="S97" s="13" t="s">
        <v>28</v>
      </c>
      <c r="T97" s="13" t="s">
        <v>28</v>
      </c>
      <c r="U97" s="13"/>
      <c r="V97" s="13"/>
      <c r="W97" s="13"/>
      <c r="X97" s="13"/>
      <c r="Y97" s="13"/>
      <c r="Z97" s="13" t="s">
        <v>28</v>
      </c>
      <c r="AA97" s="13" t="s">
        <v>28</v>
      </c>
      <c r="AB97" s="13"/>
      <c r="AC97" s="13"/>
      <c r="AD97" s="13"/>
      <c r="AE97" s="13"/>
      <c r="AF97" s="13" t="s">
        <v>18</v>
      </c>
      <c r="AG97" s="13"/>
      <c r="AH97" s="13"/>
      <c r="AI97" s="13"/>
      <c r="AJ97" s="13"/>
      <c r="AK97" s="13"/>
      <c r="AL97" s="13"/>
      <c r="AM97" s="13"/>
      <c r="AN97" s="13" t="s">
        <v>18</v>
      </c>
      <c r="AO97" s="9">
        <f>COUNTIF(C97:AN97,"○")</f>
        <v>8</v>
      </c>
      <c r="AP97" s="11">
        <f>+AO97+AP89</f>
        <v>74</v>
      </c>
      <c r="AR97" s="127"/>
      <c r="AS97" s="30" t="s">
        <v>23</v>
      </c>
      <c r="AT97" s="63">
        <f>COUNTIF(C98:AN98,"●")</f>
        <v>7</v>
      </c>
      <c r="AW97" s="79"/>
      <c r="AX97" s="79"/>
      <c r="AY97" s="79"/>
      <c r="AZ97" s="79"/>
      <c r="BA97" s="79"/>
      <c r="BB97" s="79"/>
      <c r="BC97" s="79"/>
      <c r="BD97" s="79"/>
      <c r="BE97" s="79"/>
      <c r="BF97" s="79"/>
      <c r="BG97" s="79"/>
      <c r="BH97" s="79"/>
      <c r="BI97" s="79"/>
      <c r="BJ97" s="79"/>
      <c r="BK97" s="79"/>
      <c r="BL97" s="79"/>
      <c r="BM97" s="79"/>
      <c r="BN97" s="79"/>
      <c r="BO97" s="79"/>
      <c r="BP97" s="79"/>
      <c r="BQ97" s="79"/>
      <c r="BR97" s="79"/>
    </row>
    <row r="98" spans="1:70" s="22" customFormat="1" ht="14.25" hidden="1" thickBot="1">
      <c r="B98" s="7" t="s">
        <v>4</v>
      </c>
      <c r="C98" s="15"/>
      <c r="D98" s="15"/>
      <c r="E98" s="15" t="s">
        <v>7</v>
      </c>
      <c r="F98" s="15" t="s">
        <v>7</v>
      </c>
      <c r="G98" s="15"/>
      <c r="H98" s="15"/>
      <c r="I98" s="15"/>
      <c r="J98" s="15"/>
      <c r="K98" s="15"/>
      <c r="L98" s="15" t="s">
        <v>7</v>
      </c>
      <c r="M98" s="15" t="s">
        <v>7</v>
      </c>
      <c r="N98" s="15"/>
      <c r="O98" s="15"/>
      <c r="P98" s="15"/>
      <c r="Q98" s="15"/>
      <c r="R98" s="15"/>
      <c r="S98" s="15" t="s">
        <v>7</v>
      </c>
      <c r="T98" s="15" t="s">
        <v>7</v>
      </c>
      <c r="U98" s="15"/>
      <c r="V98" s="15"/>
      <c r="W98" s="15"/>
      <c r="X98" s="15"/>
      <c r="Y98" s="15"/>
      <c r="Z98" s="15"/>
      <c r="AA98" s="15" t="s">
        <v>7</v>
      </c>
      <c r="AB98" s="15"/>
      <c r="AC98" s="15"/>
      <c r="AD98" s="15"/>
      <c r="AE98" s="15"/>
      <c r="AF98" s="15" t="s">
        <v>18</v>
      </c>
      <c r="AG98" s="83"/>
      <c r="AH98" s="83"/>
      <c r="AI98" s="83"/>
      <c r="AJ98" s="83"/>
      <c r="AK98" s="83"/>
      <c r="AL98" s="83"/>
      <c r="AM98" s="83"/>
      <c r="AN98" s="36" t="s">
        <v>18</v>
      </c>
      <c r="AO98" s="10">
        <f>COUNTIF(C98:AN98,"●")</f>
        <v>7</v>
      </c>
      <c r="AP98" s="12">
        <f>+AO98+AP90</f>
        <v>66</v>
      </c>
      <c r="AR98" s="127"/>
      <c r="AS98" s="30" t="s">
        <v>24</v>
      </c>
      <c r="AT98" s="65">
        <f>IFERROR(+AT97/AT96,"")</f>
        <v>0.19444444444444445</v>
      </c>
      <c r="AU98" s="34" t="str">
        <f>IF(AT98="","",IF(AT98&gt;=0.285,"4週8休以上",IF(AT98&gt;=0.25,"4週7休以上4週8休未満",IF(AT98&gt;=0.214,"4週6休以上4週7休未満",IF(0.214&gt;AT98,"4週6休未満")))))</f>
        <v>4週6休未満</v>
      </c>
      <c r="AW98" s="79"/>
      <c r="AX98" s="79"/>
      <c r="AY98" s="79"/>
      <c r="AZ98" s="79"/>
      <c r="BA98" s="79"/>
      <c r="BB98" s="79"/>
      <c r="BC98" s="79"/>
      <c r="BD98" s="79"/>
      <c r="BE98" s="79"/>
      <c r="BF98" s="79"/>
      <c r="BG98" s="79"/>
      <c r="BH98" s="79"/>
      <c r="BI98" s="79"/>
      <c r="BJ98" s="79"/>
      <c r="BK98" s="79"/>
      <c r="BL98" s="79"/>
      <c r="BM98" s="79"/>
      <c r="BN98" s="79"/>
      <c r="BO98" s="79"/>
      <c r="BP98" s="79"/>
      <c r="BQ98" s="79"/>
      <c r="BR98" s="79"/>
    </row>
    <row r="99" spans="1:70" s="22" customFormat="1" hidden="1">
      <c r="AO99" s="100"/>
      <c r="AP99" s="101"/>
      <c r="AR99" s="84"/>
      <c r="AS99" s="102"/>
      <c r="AT99" s="103"/>
      <c r="AU99" s="84"/>
      <c r="AW99" s="79"/>
      <c r="AX99" s="79"/>
      <c r="AY99" s="79"/>
      <c r="AZ99" s="79"/>
      <c r="BA99" s="79"/>
      <c r="BB99" s="79"/>
      <c r="BC99" s="79"/>
      <c r="BD99" s="79"/>
      <c r="BE99" s="79"/>
      <c r="BF99" s="79"/>
      <c r="BG99" s="79"/>
      <c r="BH99" s="79"/>
      <c r="BI99" s="79"/>
      <c r="BJ99" s="79"/>
      <c r="BK99" s="79"/>
      <c r="BL99" s="79"/>
      <c r="BM99" s="79"/>
      <c r="BN99" s="79"/>
      <c r="BO99" s="79"/>
      <c r="BP99" s="79"/>
      <c r="BQ99" s="79"/>
      <c r="BR99" s="79"/>
    </row>
    <row r="100" spans="1:70" ht="14.25" hidden="1" thickBot="1"/>
    <row r="101" spans="1:70" ht="13.5" hidden="1" customHeight="1">
      <c r="A101" s="90">
        <f>DATE(M6+1,C93+1,1)</f>
        <v>46204</v>
      </c>
      <c r="B101" s="5" t="s">
        <v>1</v>
      </c>
      <c r="C101" s="114">
        <f>MONTH(A101)</f>
        <v>7</v>
      </c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23" t="s">
        <v>12</v>
      </c>
      <c r="AP101" s="119" t="s">
        <v>13</v>
      </c>
      <c r="AR101" s="126" t="s">
        <v>3</v>
      </c>
      <c r="AS101" s="30" t="s">
        <v>16</v>
      </c>
      <c r="AT101" s="32">
        <f>COUNTIF(C105:AN105,"")+COUNTIF(C105:AN105,"○")</f>
        <v>11</v>
      </c>
    </row>
    <row r="102" spans="1:70" ht="14.25" hidden="1" thickBot="1">
      <c r="B102" s="6" t="s">
        <v>2</v>
      </c>
      <c r="C102" s="23">
        <f>DATE($M$6+1,C101,1)</f>
        <v>46204</v>
      </c>
      <c r="D102" s="23">
        <f>C102+1</f>
        <v>46205</v>
      </c>
      <c r="E102" s="23">
        <f t="shared" ref="E102:AF102" si="74">D102+1</f>
        <v>46206</v>
      </c>
      <c r="F102" s="23">
        <f t="shared" si="74"/>
        <v>46207</v>
      </c>
      <c r="G102" s="23">
        <f t="shared" si="74"/>
        <v>46208</v>
      </c>
      <c r="H102" s="23">
        <f t="shared" si="74"/>
        <v>46209</v>
      </c>
      <c r="I102" s="23">
        <f t="shared" si="74"/>
        <v>46210</v>
      </c>
      <c r="J102" s="23">
        <f t="shared" si="74"/>
        <v>46211</v>
      </c>
      <c r="K102" s="23">
        <f t="shared" si="74"/>
        <v>46212</v>
      </c>
      <c r="L102" s="23">
        <f t="shared" si="74"/>
        <v>46213</v>
      </c>
      <c r="M102" s="23">
        <f t="shared" si="74"/>
        <v>46214</v>
      </c>
      <c r="N102" s="23">
        <f t="shared" si="74"/>
        <v>46215</v>
      </c>
      <c r="O102" s="23">
        <f t="shared" si="74"/>
        <v>46216</v>
      </c>
      <c r="P102" s="23">
        <f t="shared" si="74"/>
        <v>46217</v>
      </c>
      <c r="Q102" s="23">
        <f t="shared" si="74"/>
        <v>46218</v>
      </c>
      <c r="R102" s="23">
        <f t="shared" si="74"/>
        <v>46219</v>
      </c>
      <c r="S102" s="23">
        <f t="shared" si="74"/>
        <v>46220</v>
      </c>
      <c r="T102" s="23">
        <f t="shared" si="74"/>
        <v>46221</v>
      </c>
      <c r="U102" s="23">
        <f t="shared" si="74"/>
        <v>46222</v>
      </c>
      <c r="V102" s="23">
        <f t="shared" si="74"/>
        <v>46223</v>
      </c>
      <c r="W102" s="23">
        <f t="shared" si="74"/>
        <v>46224</v>
      </c>
      <c r="X102" s="23">
        <f t="shared" si="74"/>
        <v>46225</v>
      </c>
      <c r="Y102" s="23">
        <f t="shared" si="74"/>
        <v>46226</v>
      </c>
      <c r="Z102" s="23">
        <f t="shared" si="74"/>
        <v>46227</v>
      </c>
      <c r="AA102" s="23">
        <f t="shared" si="74"/>
        <v>46228</v>
      </c>
      <c r="AB102" s="23">
        <f t="shared" si="74"/>
        <v>46229</v>
      </c>
      <c r="AC102" s="23">
        <f t="shared" si="74"/>
        <v>46230</v>
      </c>
      <c r="AD102" s="23">
        <f t="shared" si="74"/>
        <v>46231</v>
      </c>
      <c r="AE102" s="23">
        <f t="shared" si="74"/>
        <v>46232</v>
      </c>
      <c r="AF102" s="23">
        <f t="shared" si="74"/>
        <v>46233</v>
      </c>
      <c r="AG102" s="23"/>
      <c r="AH102" s="23"/>
      <c r="AI102" s="23"/>
      <c r="AJ102" s="23"/>
      <c r="AK102" s="23"/>
      <c r="AL102" s="23"/>
      <c r="AM102" s="23"/>
      <c r="AN102" s="23">
        <f>AF102+1</f>
        <v>46234</v>
      </c>
      <c r="AO102" s="124"/>
      <c r="AP102" s="120"/>
      <c r="AR102" s="126"/>
      <c r="AS102" s="30" t="s">
        <v>23</v>
      </c>
      <c r="AT102" s="63">
        <f>COUNTIF(C105:AN105,"○")</f>
        <v>2</v>
      </c>
    </row>
    <row r="103" spans="1:70" ht="14.25" hidden="1" thickBot="1">
      <c r="B103" s="6" t="s">
        <v>5</v>
      </c>
      <c r="C103" s="13" t="str">
        <f>TEXT(WEEKDAY(+C102),"aaa")</f>
        <v>水</v>
      </c>
      <c r="D103" s="13" t="str">
        <f t="shared" ref="D103:AN103" si="75">TEXT(WEEKDAY(+D102),"aaa")</f>
        <v>木</v>
      </c>
      <c r="E103" s="13" t="str">
        <f t="shared" si="75"/>
        <v>金</v>
      </c>
      <c r="F103" s="13" t="str">
        <f t="shared" si="75"/>
        <v>土</v>
      </c>
      <c r="G103" s="13" t="str">
        <f t="shared" si="75"/>
        <v>日</v>
      </c>
      <c r="H103" s="13" t="str">
        <f t="shared" si="75"/>
        <v>月</v>
      </c>
      <c r="I103" s="13" t="str">
        <f t="shared" si="75"/>
        <v>火</v>
      </c>
      <c r="J103" s="13" t="str">
        <f t="shared" si="75"/>
        <v>水</v>
      </c>
      <c r="K103" s="13" t="str">
        <f t="shared" si="75"/>
        <v>木</v>
      </c>
      <c r="L103" s="13" t="str">
        <f t="shared" si="75"/>
        <v>金</v>
      </c>
      <c r="M103" s="13" t="str">
        <f t="shared" si="75"/>
        <v>土</v>
      </c>
      <c r="N103" s="13" t="str">
        <f t="shared" si="75"/>
        <v>日</v>
      </c>
      <c r="O103" s="13" t="str">
        <f t="shared" si="75"/>
        <v>月</v>
      </c>
      <c r="P103" s="13" t="str">
        <f t="shared" si="75"/>
        <v>火</v>
      </c>
      <c r="Q103" s="13" t="str">
        <f t="shared" si="75"/>
        <v>水</v>
      </c>
      <c r="R103" s="13" t="str">
        <f t="shared" si="75"/>
        <v>木</v>
      </c>
      <c r="S103" s="13" t="str">
        <f t="shared" si="75"/>
        <v>金</v>
      </c>
      <c r="T103" s="13" t="str">
        <f t="shared" si="75"/>
        <v>土</v>
      </c>
      <c r="U103" s="13" t="str">
        <f t="shared" si="75"/>
        <v>日</v>
      </c>
      <c r="V103" s="13" t="str">
        <f t="shared" si="75"/>
        <v>月</v>
      </c>
      <c r="W103" s="13" t="str">
        <f t="shared" si="75"/>
        <v>火</v>
      </c>
      <c r="X103" s="13" t="str">
        <f t="shared" si="75"/>
        <v>水</v>
      </c>
      <c r="Y103" s="13" t="str">
        <f t="shared" si="75"/>
        <v>木</v>
      </c>
      <c r="Z103" s="13" t="str">
        <f t="shared" si="75"/>
        <v>金</v>
      </c>
      <c r="AA103" s="13" t="str">
        <f t="shared" si="75"/>
        <v>土</v>
      </c>
      <c r="AB103" s="13" t="str">
        <f t="shared" si="75"/>
        <v>日</v>
      </c>
      <c r="AC103" s="13" t="str">
        <f t="shared" si="75"/>
        <v>月</v>
      </c>
      <c r="AD103" s="13" t="str">
        <f t="shared" si="75"/>
        <v>火</v>
      </c>
      <c r="AE103" s="13" t="str">
        <f t="shared" si="75"/>
        <v>水</v>
      </c>
      <c r="AF103" s="13" t="str">
        <f t="shared" si="75"/>
        <v>木</v>
      </c>
      <c r="AG103" s="13"/>
      <c r="AH103" s="13"/>
      <c r="AI103" s="13"/>
      <c r="AJ103" s="13"/>
      <c r="AK103" s="13"/>
      <c r="AL103" s="13"/>
      <c r="AM103" s="13"/>
      <c r="AN103" s="13" t="str">
        <f t="shared" si="75"/>
        <v>金</v>
      </c>
      <c r="AO103" s="124"/>
      <c r="AP103" s="120"/>
      <c r="AR103" s="126"/>
      <c r="AS103" s="30" t="s">
        <v>24</v>
      </c>
      <c r="AT103" s="65">
        <f>IFERROR(+AT102/AT101,"")</f>
        <v>0.18181818181818182</v>
      </c>
      <c r="AU103" s="34" t="str">
        <f>IF(AT103="","",IF(AT103&gt;=0.285,"4週8休以上",IF(AT103&gt;=0.25,"4週7休以上4週8休未満",IF(AT103&gt;=0.214,"4週6休以上4週7休未満",IF(0.214&gt;AT103,"4週6休未満")))))</f>
        <v>4週6休未満</v>
      </c>
    </row>
    <row r="104" spans="1:70" s="1" customFormat="1" ht="60" hidden="1" customHeight="1">
      <c r="B104" s="8" t="s">
        <v>6</v>
      </c>
      <c r="C104" s="14"/>
      <c r="D104" s="14"/>
      <c r="E104" s="17"/>
      <c r="F104" s="18" t="s">
        <v>19</v>
      </c>
      <c r="G104" s="14"/>
      <c r="H104" s="14"/>
      <c r="I104" s="14"/>
      <c r="J104" s="14"/>
      <c r="K104" s="14"/>
      <c r="L104" s="17"/>
      <c r="M104" s="14"/>
      <c r="N104" s="14"/>
      <c r="O104" s="14"/>
      <c r="P104" s="14"/>
      <c r="Q104" s="14"/>
      <c r="R104" s="14"/>
      <c r="S104" s="14"/>
      <c r="T104" s="14"/>
      <c r="U104" s="14"/>
      <c r="V104" s="16" t="s">
        <v>10</v>
      </c>
      <c r="W104" s="14"/>
      <c r="X104" s="14" t="s">
        <v>15</v>
      </c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25"/>
      <c r="AP104" s="121"/>
      <c r="AR104" s="127" t="s">
        <v>4</v>
      </c>
      <c r="AS104" s="31" t="s">
        <v>16</v>
      </c>
      <c r="AT104" s="64">
        <f>COUNTIF(C106:AN106,"")+COUNTIF(C106:AN106,"●")</f>
        <v>11</v>
      </c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8"/>
      <c r="BK104" s="78"/>
      <c r="BL104" s="78"/>
      <c r="BM104" s="78"/>
      <c r="BN104" s="78"/>
      <c r="BO104" s="78"/>
      <c r="BP104" s="78"/>
      <c r="BQ104" s="78"/>
      <c r="BR104" s="78"/>
    </row>
    <row r="105" spans="1:70" s="22" customFormat="1" ht="14.25" hidden="1" thickBot="1">
      <c r="B105" s="6" t="s">
        <v>3</v>
      </c>
      <c r="C105" s="13"/>
      <c r="D105" s="13" t="s">
        <v>28</v>
      </c>
      <c r="E105" s="13" t="s">
        <v>28</v>
      </c>
      <c r="F105" s="13"/>
      <c r="G105" s="13" t="s">
        <v>26</v>
      </c>
      <c r="H105" s="13" t="s">
        <v>26</v>
      </c>
      <c r="I105" s="13" t="s">
        <v>26</v>
      </c>
      <c r="J105" s="13" t="s">
        <v>26</v>
      </c>
      <c r="K105" s="13" t="s">
        <v>26</v>
      </c>
      <c r="L105" s="13" t="s">
        <v>26</v>
      </c>
      <c r="M105" s="13" t="s">
        <v>26</v>
      </c>
      <c r="N105" s="13" t="s">
        <v>26</v>
      </c>
      <c r="O105" s="13" t="s">
        <v>26</v>
      </c>
      <c r="P105" s="13" t="s">
        <v>26</v>
      </c>
      <c r="Q105" s="13" t="s">
        <v>26</v>
      </c>
      <c r="R105" s="13" t="s">
        <v>26</v>
      </c>
      <c r="S105" s="13" t="s">
        <v>26</v>
      </c>
      <c r="T105" s="13" t="s">
        <v>26</v>
      </c>
      <c r="U105" s="13" t="s">
        <v>26</v>
      </c>
      <c r="V105" s="13" t="s">
        <v>26</v>
      </c>
      <c r="W105" s="13" t="s">
        <v>26</v>
      </c>
      <c r="X105" s="13" t="s">
        <v>26</v>
      </c>
      <c r="Y105" s="13" t="s">
        <v>26</v>
      </c>
      <c r="Z105" s="13" t="s">
        <v>26</v>
      </c>
      <c r="AA105" s="13" t="s">
        <v>26</v>
      </c>
      <c r="AB105" s="13" t="s">
        <v>26</v>
      </c>
      <c r="AC105" s="13" t="s">
        <v>26</v>
      </c>
      <c r="AD105" s="13" t="s">
        <v>26</v>
      </c>
      <c r="AE105" s="13" t="s">
        <v>26</v>
      </c>
      <c r="AF105" s="13" t="s">
        <v>26</v>
      </c>
      <c r="AG105" s="13"/>
      <c r="AH105" s="13"/>
      <c r="AI105" s="13"/>
      <c r="AJ105" s="13"/>
      <c r="AK105" s="13"/>
      <c r="AL105" s="13"/>
      <c r="AM105" s="13"/>
      <c r="AN105" s="13" t="s">
        <v>26</v>
      </c>
      <c r="AO105" s="9">
        <f>COUNTIF(C105:AN105,"○")</f>
        <v>2</v>
      </c>
      <c r="AP105" s="11">
        <f>+AO105+AP97</f>
        <v>76</v>
      </c>
      <c r="AR105" s="127"/>
      <c r="AS105" s="30" t="s">
        <v>23</v>
      </c>
      <c r="AT105" s="63">
        <f>COUNTIF(C106:AN106,"●")</f>
        <v>3</v>
      </c>
      <c r="AW105" s="79"/>
      <c r="AX105" s="79"/>
      <c r="AY105" s="79"/>
      <c r="AZ105" s="79"/>
      <c r="BA105" s="79"/>
      <c r="BB105" s="79"/>
      <c r="BC105" s="79"/>
      <c r="BD105" s="79"/>
      <c r="BE105" s="79"/>
      <c r="BF105" s="79"/>
      <c r="BG105" s="79"/>
      <c r="BH105" s="79"/>
      <c r="BI105" s="79"/>
      <c r="BJ105" s="79"/>
      <c r="BK105" s="79"/>
      <c r="BL105" s="79"/>
      <c r="BM105" s="79"/>
      <c r="BN105" s="79"/>
      <c r="BO105" s="79"/>
      <c r="BP105" s="79"/>
      <c r="BQ105" s="79"/>
      <c r="BR105" s="79"/>
    </row>
    <row r="106" spans="1:70" s="22" customFormat="1" ht="14.25" hidden="1" thickBot="1">
      <c r="B106" s="7" t="s">
        <v>4</v>
      </c>
      <c r="C106" s="15" t="s">
        <v>7</v>
      </c>
      <c r="D106" s="15" t="s">
        <v>7</v>
      </c>
      <c r="E106" s="15" t="s">
        <v>7</v>
      </c>
      <c r="F106" s="15"/>
      <c r="G106" s="15" t="s">
        <v>26</v>
      </c>
      <c r="H106" s="15" t="s">
        <v>26</v>
      </c>
      <c r="I106" s="15" t="s">
        <v>26</v>
      </c>
      <c r="J106" s="15" t="s">
        <v>26</v>
      </c>
      <c r="K106" s="15" t="s">
        <v>26</v>
      </c>
      <c r="L106" s="15" t="s">
        <v>26</v>
      </c>
      <c r="M106" s="15" t="s">
        <v>26</v>
      </c>
      <c r="N106" s="15" t="s">
        <v>26</v>
      </c>
      <c r="O106" s="15" t="s">
        <v>26</v>
      </c>
      <c r="P106" s="15" t="s">
        <v>26</v>
      </c>
      <c r="Q106" s="15" t="s">
        <v>26</v>
      </c>
      <c r="R106" s="15" t="s">
        <v>26</v>
      </c>
      <c r="S106" s="15" t="s">
        <v>26</v>
      </c>
      <c r="T106" s="15" t="s">
        <v>26</v>
      </c>
      <c r="U106" s="15" t="s">
        <v>26</v>
      </c>
      <c r="V106" s="15" t="s">
        <v>26</v>
      </c>
      <c r="W106" s="15" t="s">
        <v>26</v>
      </c>
      <c r="X106" s="15" t="s">
        <v>26</v>
      </c>
      <c r="Y106" s="15" t="s">
        <v>26</v>
      </c>
      <c r="Z106" s="15" t="s">
        <v>26</v>
      </c>
      <c r="AA106" s="15" t="s">
        <v>26</v>
      </c>
      <c r="AB106" s="15" t="s">
        <v>26</v>
      </c>
      <c r="AC106" s="15" t="s">
        <v>26</v>
      </c>
      <c r="AD106" s="15" t="s">
        <v>26</v>
      </c>
      <c r="AE106" s="15" t="s">
        <v>26</v>
      </c>
      <c r="AF106" s="15" t="s">
        <v>26</v>
      </c>
      <c r="AG106" s="15"/>
      <c r="AH106" s="15"/>
      <c r="AI106" s="15"/>
      <c r="AJ106" s="15"/>
      <c r="AK106" s="15"/>
      <c r="AL106" s="15"/>
      <c r="AM106" s="15"/>
      <c r="AN106" s="15" t="s">
        <v>26</v>
      </c>
      <c r="AO106" s="10">
        <f>COUNTIF(C106:AN106,"●")</f>
        <v>3</v>
      </c>
      <c r="AP106" s="12">
        <f>+AO106+AP98</f>
        <v>69</v>
      </c>
      <c r="AR106" s="127"/>
      <c r="AS106" s="30" t="s">
        <v>24</v>
      </c>
      <c r="AT106" s="65">
        <f>IFERROR(+AT105/AT104,"")</f>
        <v>0.27272727272727271</v>
      </c>
      <c r="AU106" s="34" t="str">
        <f>IF(AT106="","",IF(AT106&gt;=0.285,"4週8休以上",IF(AT106&gt;=0.25,"4週7休以上4週8休未満",IF(AT106&gt;=0.214,"4週6休以上4週7休未満",IF(0.214&gt;AT106,"4週6休未満")))))</f>
        <v>4週7休以上4週8休未満</v>
      </c>
      <c r="AW106" s="79"/>
      <c r="AX106" s="79"/>
      <c r="AY106" s="79"/>
      <c r="AZ106" s="79"/>
      <c r="BA106" s="79"/>
      <c r="BB106" s="79"/>
      <c r="BC106" s="79"/>
      <c r="BD106" s="79"/>
      <c r="BE106" s="79"/>
      <c r="BF106" s="79"/>
      <c r="BG106" s="79"/>
      <c r="BH106" s="79"/>
      <c r="BI106" s="79"/>
      <c r="BJ106" s="79"/>
      <c r="BK106" s="79"/>
      <c r="BL106" s="79"/>
      <c r="BM106" s="79"/>
      <c r="BN106" s="79"/>
      <c r="BO106" s="79"/>
      <c r="BP106" s="79"/>
      <c r="BQ106" s="79"/>
      <c r="BR106" s="79"/>
    </row>
    <row r="107" spans="1:70" s="22" customFormat="1" hidden="1">
      <c r="AO107" s="100"/>
      <c r="AP107" s="101"/>
      <c r="AR107" s="84"/>
      <c r="AS107" s="102"/>
      <c r="AT107" s="103"/>
      <c r="AU107" s="84"/>
      <c r="AW107" s="79"/>
      <c r="AX107" s="79"/>
      <c r="AY107" s="79"/>
      <c r="AZ107" s="79"/>
      <c r="BA107" s="79"/>
      <c r="BB107" s="79"/>
      <c r="BC107" s="79"/>
      <c r="BD107" s="79"/>
      <c r="BE107" s="79"/>
      <c r="BF107" s="79"/>
      <c r="BG107" s="79"/>
      <c r="BH107" s="79"/>
      <c r="BI107" s="79"/>
      <c r="BJ107" s="79"/>
      <c r="BK107" s="79"/>
      <c r="BL107" s="79"/>
      <c r="BM107" s="79"/>
      <c r="BN107" s="79"/>
      <c r="BO107" s="79"/>
      <c r="BP107" s="79"/>
      <c r="BQ107" s="79"/>
      <c r="BR107" s="79"/>
    </row>
    <row r="108" spans="1:70" ht="24" customHeight="1" thickBot="1"/>
    <row r="109" spans="1:70" ht="11.25" customHeight="1"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72"/>
      <c r="AR109" s="37"/>
      <c r="AS109" s="37"/>
      <c r="AT109" s="37"/>
      <c r="AU109" s="37"/>
      <c r="AV109" s="38"/>
    </row>
    <row r="110" spans="1:70" ht="21.75" customHeight="1">
      <c r="B110" s="19" t="s">
        <v>44</v>
      </c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73"/>
      <c r="AR110" t="s">
        <v>40</v>
      </c>
      <c r="AV110" s="40"/>
    </row>
    <row r="111" spans="1:70" ht="20.100000000000001" customHeight="1">
      <c r="B111" s="118" t="s">
        <v>45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73"/>
      <c r="AR111" s="136" t="s">
        <v>38</v>
      </c>
      <c r="AS111" s="70" t="s">
        <v>31</v>
      </c>
      <c r="AT111" s="66">
        <f>SUM(AT13,AT21,AT29,AT37,AT45,AT53,AT61,AT69)</f>
        <v>173</v>
      </c>
      <c r="AV111" s="40"/>
    </row>
    <row r="112" spans="1:70" ht="20.100000000000001" customHeight="1"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39"/>
      <c r="AR112" s="136"/>
      <c r="AS112" s="70" t="s">
        <v>35</v>
      </c>
      <c r="AT112" s="66">
        <f>SUM(AT14,AT22,AT30,AT38,AT46,AT54,AT62,AT70)</f>
        <v>50</v>
      </c>
      <c r="AV112" s="40"/>
    </row>
    <row r="113" spans="2:48" ht="20.100000000000001" customHeight="1">
      <c r="B113" s="61" t="s">
        <v>21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74"/>
      <c r="AR113" s="136"/>
      <c r="AS113" s="71" t="s">
        <v>24</v>
      </c>
      <c r="AT113" s="65">
        <f>IFERROR(+AT112/AT111,"")</f>
        <v>0.28901734104046245</v>
      </c>
      <c r="AU113" s="69" t="str">
        <f>IF(AT113="","",IF(AT113&gt;=0.285,"4週8休以上",IF(AT113&gt;=0.25,"4週7休以上4週8休未満",IF(AT113&gt;=0.214,"4週6休以上4週7休未満",IF(0.214&gt;AT113,"4週6休未満")))))</f>
        <v>4週8休以上</v>
      </c>
      <c r="AV113" s="40"/>
    </row>
    <row r="114" spans="2:48" ht="20.100000000000001" customHeight="1">
      <c r="B114" s="118" t="s">
        <v>46</v>
      </c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75"/>
      <c r="AR114" s="136" t="s">
        <v>39</v>
      </c>
      <c r="AS114" s="70" t="s">
        <v>31</v>
      </c>
      <c r="AT114" s="66">
        <f>SUM(AT16,AT24,AT32,AT40,AT48,AT56,AT64,AT72)</f>
        <v>173</v>
      </c>
      <c r="AV114" s="40"/>
    </row>
    <row r="115" spans="2:48" ht="20.100000000000001" customHeight="1"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39"/>
      <c r="AR115" s="136"/>
      <c r="AS115" s="70" t="s">
        <v>35</v>
      </c>
      <c r="AT115" s="66">
        <f>SUM(AT17,AT25,AT33,AT41,AT49,AT57,AT65,AT73)</f>
        <v>50</v>
      </c>
      <c r="AV115" s="40"/>
    </row>
    <row r="116" spans="2:48" ht="20.100000000000001" customHeight="1"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39"/>
      <c r="AR116" s="136"/>
      <c r="AS116" s="71" t="s">
        <v>24</v>
      </c>
      <c r="AT116" s="65">
        <f>IFERROR(+AT115/AT114,"")</f>
        <v>0.28901734104046245</v>
      </c>
      <c r="AU116" s="69" t="str">
        <f>IF(AT116="","",IF(AT116&gt;=0.285,"4週8休以上",IF(AT116&gt;=0.25,"4週7休以上4週8休未満",IF(AT116&gt;=0.214,"4週6休以上4週7休未満",IF(0.214&gt;AT116,"4週6休未満")))))</f>
        <v>4週8休以上</v>
      </c>
      <c r="AV116" s="40"/>
    </row>
    <row r="117" spans="2:48" ht="17.25" customHeight="1" thickBot="1"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118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41"/>
      <c r="AR117" s="76"/>
      <c r="AS117" s="76"/>
      <c r="AT117" s="76"/>
      <c r="AU117" s="76"/>
      <c r="AV117" s="42"/>
    </row>
    <row r="118" spans="2:48" ht="32.25" customHeight="1">
      <c r="B118" s="118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8"/>
      <c r="AP118" s="118"/>
    </row>
    <row r="125" spans="2:48" s="45" customFormat="1"/>
    <row r="126" spans="2:48" s="45" customFormat="1"/>
    <row r="127" spans="2:48" s="45" customFormat="1">
      <c r="B127" s="77" t="s">
        <v>22</v>
      </c>
    </row>
    <row r="128" spans="2:48" s="45" customFormat="1"/>
    <row r="129" s="45" customFormat="1"/>
    <row r="130" s="45" customFormat="1"/>
    <row r="131" s="45" customFormat="1"/>
    <row r="132" s="45" customFormat="1"/>
    <row r="133" s="45" customFormat="1"/>
    <row r="134" s="45" customFormat="1"/>
    <row r="135" s="45" customFormat="1"/>
    <row r="136" s="45" customFormat="1"/>
    <row r="137" s="45" customFormat="1"/>
    <row r="138" s="45" customFormat="1"/>
    <row r="139" s="45" customFormat="1"/>
    <row r="140" s="45" customFormat="1"/>
    <row r="141" s="45" customFormat="1"/>
    <row r="142" s="45" customFormat="1"/>
    <row r="143" s="45" customFormat="1"/>
    <row r="144" s="45" customFormat="1"/>
  </sheetData>
  <mergeCells count="108">
    <mergeCell ref="AR111:AR113"/>
    <mergeCell ref="AR114:AR116"/>
    <mergeCell ref="B111:AP112"/>
    <mergeCell ref="AO21:AO24"/>
    <mergeCell ref="AP21:AP24"/>
    <mergeCell ref="AR21:AR23"/>
    <mergeCell ref="AR24:AR27"/>
    <mergeCell ref="AO29:AO32"/>
    <mergeCell ref="AP29:AP32"/>
    <mergeCell ref="AR29:AR31"/>
    <mergeCell ref="AR32:AR34"/>
    <mergeCell ref="N27:P27"/>
    <mergeCell ref="Q27:W27"/>
    <mergeCell ref="C29:AG29"/>
    <mergeCell ref="AO37:AO40"/>
    <mergeCell ref="AP37:AP40"/>
    <mergeCell ref="AC35:AI35"/>
    <mergeCell ref="AG37:AN37"/>
    <mergeCell ref="C37:AF37"/>
    <mergeCell ref="E43:K43"/>
    <mergeCell ref="L43:R43"/>
    <mergeCell ref="S43:Y43"/>
    <mergeCell ref="Z43:AF43"/>
    <mergeCell ref="AG43:AM43"/>
    <mergeCell ref="AR37:AR39"/>
    <mergeCell ref="AR40:AR42"/>
    <mergeCell ref="AO45:AO48"/>
    <mergeCell ref="AP45:AP48"/>
    <mergeCell ref="AR45:AR47"/>
    <mergeCell ref="AR48:AR50"/>
    <mergeCell ref="G6:J6"/>
    <mergeCell ref="M6:P6"/>
    <mergeCell ref="G7:J7"/>
    <mergeCell ref="AO13:AO16"/>
    <mergeCell ref="C13:AG13"/>
    <mergeCell ref="AH13:AN13"/>
    <mergeCell ref="C43:D43"/>
    <mergeCell ref="AR16:AR19"/>
    <mergeCell ref="C21:AF21"/>
    <mergeCell ref="AE27:AK27"/>
    <mergeCell ref="X27:AD27"/>
    <mergeCell ref="AP13:AP16"/>
    <mergeCell ref="AG21:AN21"/>
    <mergeCell ref="AR13:AR15"/>
    <mergeCell ref="AH29:AN29"/>
    <mergeCell ref="C35:G35"/>
    <mergeCell ref="H35:N35"/>
    <mergeCell ref="O35:U35"/>
    <mergeCell ref="AR53:AR55"/>
    <mergeCell ref="AR56:AR58"/>
    <mergeCell ref="AO61:AO64"/>
    <mergeCell ref="AP61:AP64"/>
    <mergeCell ref="AR61:AR63"/>
    <mergeCell ref="AR64:AR66"/>
    <mergeCell ref="AH53:AN53"/>
    <mergeCell ref="C53:AG53"/>
    <mergeCell ref="C61:AD61"/>
    <mergeCell ref="AE61:AN61"/>
    <mergeCell ref="AO53:AO56"/>
    <mergeCell ref="AP53:AP56"/>
    <mergeCell ref="AP101:AP104"/>
    <mergeCell ref="AR101:AR103"/>
    <mergeCell ref="AR104:AR106"/>
    <mergeCell ref="C93:AN93"/>
    <mergeCell ref="AO93:AO96"/>
    <mergeCell ref="AP93:AP96"/>
    <mergeCell ref="AR93:AR95"/>
    <mergeCell ref="AR96:AR98"/>
    <mergeCell ref="AR77:AR79"/>
    <mergeCell ref="AR80:AR82"/>
    <mergeCell ref="AR85:AR87"/>
    <mergeCell ref="AR88:AR90"/>
    <mergeCell ref="C77:AN77"/>
    <mergeCell ref="AO77:AO80"/>
    <mergeCell ref="C59:F59"/>
    <mergeCell ref="G59:M59"/>
    <mergeCell ref="N59:T59"/>
    <mergeCell ref="U59:AA59"/>
    <mergeCell ref="AB59:AH59"/>
    <mergeCell ref="C69:AN69"/>
    <mergeCell ref="AO69:AO72"/>
    <mergeCell ref="AP69:AP72"/>
    <mergeCell ref="AR69:AR71"/>
    <mergeCell ref="AR72:AR74"/>
    <mergeCell ref="V35:AB35"/>
    <mergeCell ref="C45:AG45"/>
    <mergeCell ref="AH45:AN45"/>
    <mergeCell ref="C51:I51"/>
    <mergeCell ref="J51:P51"/>
    <mergeCell ref="Q51:W51"/>
    <mergeCell ref="X51:AD51"/>
    <mergeCell ref="AE51:AK51"/>
    <mergeCell ref="B114:AP118"/>
    <mergeCell ref="D75:J75"/>
    <mergeCell ref="K75:Q75"/>
    <mergeCell ref="R75:X75"/>
    <mergeCell ref="Y75:AE75"/>
    <mergeCell ref="D67:J67"/>
    <mergeCell ref="K67:Q67"/>
    <mergeCell ref="R67:X67"/>
    <mergeCell ref="Y67:AE67"/>
    <mergeCell ref="AF67:AL67"/>
    <mergeCell ref="AP77:AP80"/>
    <mergeCell ref="C85:AN85"/>
    <mergeCell ref="AO85:AO88"/>
    <mergeCell ref="AP85:AP88"/>
    <mergeCell ref="C101:AN101"/>
    <mergeCell ref="AO101:AO104"/>
  </mergeCells>
  <phoneticPr fontId="1"/>
  <conditionalFormatting sqref="C35">
    <cfRule type="containsText" dxfId="150" priority="189" operator="containsText" text="土">
      <formula>NOT(ISERROR(SEARCH("土",C35)))</formula>
    </cfRule>
    <cfRule type="containsText" dxfId="149" priority="188" operator="containsText" text="日">
      <formula>NOT(ISERROR(SEARCH("日",C35)))</formula>
    </cfRule>
  </conditionalFormatting>
  <conditionalFormatting sqref="C43">
    <cfRule type="containsText" dxfId="148" priority="142" operator="containsText" text="土">
      <formula>NOT(ISERROR(SEARCH("土",C43)))</formula>
    </cfRule>
    <cfRule type="containsText" dxfId="147" priority="141" operator="containsText" text="日">
      <formula>NOT(ISERROR(SEARCH("日",C43)))</formula>
    </cfRule>
  </conditionalFormatting>
  <conditionalFormatting sqref="C51">
    <cfRule type="containsText" dxfId="146" priority="73" operator="containsText" text="日">
      <formula>NOT(ISERROR(SEARCH("日",C51)))</formula>
    </cfRule>
    <cfRule type="containsText" dxfId="145" priority="74" operator="containsText" text="土">
      <formula>NOT(ISERROR(SEARCH("土",C51)))</formula>
    </cfRule>
  </conditionalFormatting>
  <conditionalFormatting sqref="C59">
    <cfRule type="containsText" dxfId="144" priority="90" operator="containsText" text="土">
      <formula>NOT(ISERROR(SEARCH("土",C59)))</formula>
    </cfRule>
    <cfRule type="containsText" dxfId="143" priority="89" operator="containsText" text="日">
      <formula>NOT(ISERROR(SEARCH("日",C59)))</formula>
    </cfRule>
  </conditionalFormatting>
  <conditionalFormatting sqref="C67:D67">
    <cfRule type="containsText" dxfId="142" priority="23" operator="containsText" text="日">
      <formula>NOT(ISERROR(SEARCH("日",C67)))</formula>
    </cfRule>
    <cfRule type="containsText" dxfId="141" priority="24" operator="containsText" text="土">
      <formula>NOT(ISERROR(SEARCH("土",C67)))</formula>
    </cfRule>
  </conditionalFormatting>
  <conditionalFormatting sqref="C75:D75">
    <cfRule type="containsText" dxfId="140" priority="11" operator="containsText" text="日">
      <formula>NOT(ISERROR(SEARCH("日",C75)))</formula>
    </cfRule>
    <cfRule type="containsText" dxfId="139" priority="12" operator="containsText" text="土">
      <formula>NOT(ISERROR(SEARCH("土",C75)))</formula>
    </cfRule>
  </conditionalFormatting>
  <conditionalFormatting sqref="C17:AN20">
    <cfRule type="containsText" dxfId="138" priority="195" operator="containsText" text="日">
      <formula>NOT(ISERROR(SEARCH("日",C17)))</formula>
    </cfRule>
    <cfRule type="containsText" dxfId="137" priority="196" operator="containsText" text="土">
      <formula>NOT(ISERROR(SEARCH("土",C17)))</formula>
    </cfRule>
  </conditionalFormatting>
  <conditionalFormatting sqref="C25:AN26">
    <cfRule type="containsText" dxfId="136" priority="217" operator="containsText" text="土">
      <formula>NOT(ISERROR(SEARCH("土",C25)))</formula>
    </cfRule>
    <cfRule type="containsText" dxfId="135" priority="216" operator="containsText" text="日">
      <formula>NOT(ISERROR(SEARCH("日",C25)))</formula>
    </cfRule>
  </conditionalFormatting>
  <conditionalFormatting sqref="C30:AN34">
    <cfRule type="containsText" dxfId="134" priority="166" operator="containsText" text="土">
      <formula>NOT(ISERROR(SEARCH("土",C30)))</formula>
    </cfRule>
    <cfRule type="containsText" dxfId="133" priority="165" operator="containsText" text="日">
      <formula>NOT(ISERROR(SEARCH("日",C30)))</formula>
    </cfRule>
  </conditionalFormatting>
  <conditionalFormatting sqref="C36:AN36 C37 C44:AN44 C45 C52:AN52 C53 C60:AN60 C61 AE61 C62:AN66 C68:AN71 C72:G74 AI72:AN74 C76:AN103">
    <cfRule type="containsText" dxfId="132" priority="327" operator="containsText" text="土">
      <formula>NOT(ISERROR(SEARCH("土",C36)))</formula>
    </cfRule>
    <cfRule type="containsText" dxfId="131" priority="326" operator="containsText" text="日">
      <formula>NOT(ISERROR(SEARCH("日",C36)))</formula>
    </cfRule>
  </conditionalFormatting>
  <conditionalFormatting sqref="C38:AN42">
    <cfRule type="containsText" dxfId="130" priority="143" operator="containsText" text="日">
      <formula>NOT(ISERROR(SEARCH("日",C38)))</formula>
    </cfRule>
    <cfRule type="containsText" dxfId="129" priority="144" operator="containsText" text="土">
      <formula>NOT(ISERROR(SEARCH("土",C38)))</formula>
    </cfRule>
  </conditionalFormatting>
  <conditionalFormatting sqref="C46:AN50">
    <cfRule type="containsText" dxfId="128" priority="98" operator="containsText" text="土">
      <formula>NOT(ISERROR(SEARCH("土",C46)))</formula>
    </cfRule>
    <cfRule type="containsText" dxfId="127" priority="97" operator="containsText" text="日">
      <formula>NOT(ISERROR(SEARCH("日",C46)))</formula>
    </cfRule>
  </conditionalFormatting>
  <conditionalFormatting sqref="C54:AN58">
    <cfRule type="containsText" dxfId="126" priority="76" operator="containsText" text="土">
      <formula>NOT(ISERROR(SEARCH("土",C54)))</formula>
    </cfRule>
    <cfRule type="containsText" dxfId="125" priority="75" operator="containsText" text="日">
      <formula>NOT(ISERROR(SEARCH("日",C54)))</formula>
    </cfRule>
  </conditionalFormatting>
  <conditionalFormatting sqref="E43 L43 S43 Z43 AG43">
    <cfRule type="containsText" dxfId="124" priority="126" operator="containsText" text="土">
      <formula>NOT(ISERROR(SEARCH("土",E43)))</formula>
    </cfRule>
    <cfRule type="containsText" dxfId="123" priority="125" operator="containsText" text="日">
      <formula>NOT(ISERROR(SEARCH("日",E43)))</formula>
    </cfRule>
  </conditionalFormatting>
  <conditionalFormatting sqref="G6">
    <cfRule type="cellIs" dxfId="122" priority="256" operator="equal">
      <formula>"休"</formula>
    </cfRule>
    <cfRule type="cellIs" dxfId="121" priority="255" operator="equal">
      <formula>"雨"</formula>
    </cfRule>
  </conditionalFormatting>
  <conditionalFormatting sqref="G59">
    <cfRule type="containsText" dxfId="120" priority="64" operator="containsText" text="土">
      <formula>NOT(ISERROR(SEARCH("土",G59)))</formula>
    </cfRule>
    <cfRule type="containsText" dxfId="119" priority="63" operator="containsText" text="日">
      <formula>NOT(ISERROR(SEARCH("日",G59)))</formula>
    </cfRule>
  </conditionalFormatting>
  <conditionalFormatting sqref="H35">
    <cfRule type="containsText" dxfId="118" priority="163" operator="containsText" text="日">
      <formula>NOT(ISERROR(SEARCH("日",H35)))</formula>
    </cfRule>
    <cfRule type="containsText" dxfId="117" priority="164" operator="containsText" text="土">
      <formula>NOT(ISERROR(SEARCH("土",H35)))</formula>
    </cfRule>
  </conditionalFormatting>
  <conditionalFormatting sqref="I72:W72 Y72 AA72:AH72 H73:AH74">
    <cfRule type="containsText" dxfId="116" priority="13" operator="containsText" text="日">
      <formula>NOT(ISERROR(SEARCH("日",H72)))</formula>
    </cfRule>
    <cfRule type="containsText" dxfId="115" priority="14" operator="containsText" text="土">
      <formula>NOT(ISERROR(SEARCH("土",H72)))</formula>
    </cfRule>
  </conditionalFormatting>
  <conditionalFormatting sqref="J51">
    <cfRule type="containsText" dxfId="114" priority="71" operator="containsText" text="日">
      <formula>NOT(ISERROR(SEARCH("日",J51)))</formula>
    </cfRule>
    <cfRule type="containsText" dxfId="113" priority="72" operator="containsText" text="土">
      <formula>NOT(ISERROR(SEARCH("土",J51)))</formula>
    </cfRule>
  </conditionalFormatting>
  <conditionalFormatting sqref="K6">
    <cfRule type="cellIs" dxfId="112" priority="342" operator="equal">
      <formula>"休"</formula>
    </cfRule>
    <cfRule type="cellIs" dxfId="111" priority="341" operator="equal">
      <formula>"雨"</formula>
    </cfRule>
  </conditionalFormatting>
  <conditionalFormatting sqref="K67">
    <cfRule type="containsText" dxfId="110" priority="22" operator="containsText" text="土">
      <formula>NOT(ISERROR(SEARCH("土",K67)))</formula>
    </cfRule>
    <cfRule type="containsText" dxfId="109" priority="21" operator="containsText" text="日">
      <formula>NOT(ISERROR(SEARCH("日",K67)))</formula>
    </cfRule>
  </conditionalFormatting>
  <conditionalFormatting sqref="K75">
    <cfRule type="containsText" dxfId="108" priority="10" operator="containsText" text="土">
      <formula>NOT(ISERROR(SEARCH("土",K75)))</formula>
    </cfRule>
    <cfRule type="containsText" dxfId="107" priority="9" operator="containsText" text="日">
      <formula>NOT(ISERROR(SEARCH("日",K75)))</formula>
    </cfRule>
  </conditionalFormatting>
  <conditionalFormatting sqref="N59">
    <cfRule type="containsText" dxfId="106" priority="62" operator="containsText" text="土">
      <formula>NOT(ISERROR(SEARCH("土",N59)))</formula>
    </cfRule>
    <cfRule type="containsText" dxfId="105" priority="61" operator="containsText" text="日">
      <formula>NOT(ISERROR(SEARCH("日",N59)))</formula>
    </cfRule>
  </conditionalFormatting>
  <conditionalFormatting sqref="O35">
    <cfRule type="containsText" dxfId="104" priority="162" operator="containsText" text="土">
      <formula>NOT(ISERROR(SEARCH("土",O35)))</formula>
    </cfRule>
    <cfRule type="containsText" dxfId="103" priority="161" operator="containsText" text="日">
      <formula>NOT(ISERROR(SEARCH("日",O35)))</formula>
    </cfRule>
  </conditionalFormatting>
  <conditionalFormatting sqref="Q12 C13 AH13 C14:AN15 C16:Y16 AA16:AN16 C21 AG21 C22:AN23 C24:M24 O24:AN24 C27:N27 C28:AN28 C29 C104:E104 G104:U104 W104 Y104:AN104 C105:AN107">
    <cfRule type="containsText" dxfId="102" priority="339" operator="containsText" text="日">
      <formula>NOT(ISERROR(SEARCH("日",C12)))</formula>
    </cfRule>
    <cfRule type="containsText" dxfId="101" priority="340" operator="containsText" text="土">
      <formula>NOT(ISERROR(SEARCH("土",C12)))</formula>
    </cfRule>
  </conditionalFormatting>
  <conditionalFormatting sqref="Q27">
    <cfRule type="containsText" dxfId="100" priority="173" operator="containsText" text="日">
      <formula>NOT(ISERROR(SEARCH("日",Q27)))</formula>
    </cfRule>
    <cfRule type="containsText" dxfId="99" priority="174" operator="containsText" text="土">
      <formula>NOT(ISERROR(SEARCH("土",Q27)))</formula>
    </cfRule>
  </conditionalFormatting>
  <conditionalFormatting sqref="Q51">
    <cfRule type="containsText" dxfId="98" priority="70" operator="containsText" text="土">
      <formula>NOT(ISERROR(SEARCH("土",Q51)))</formula>
    </cfRule>
    <cfRule type="containsText" dxfId="97" priority="69" operator="containsText" text="日">
      <formula>NOT(ISERROR(SEARCH("日",Q51)))</formula>
    </cfRule>
  </conditionalFormatting>
  <conditionalFormatting sqref="R67">
    <cfRule type="containsText" dxfId="96" priority="20" operator="containsText" text="土">
      <formula>NOT(ISERROR(SEARCH("土",R67)))</formula>
    </cfRule>
    <cfRule type="containsText" dxfId="95" priority="19" operator="containsText" text="日">
      <formula>NOT(ISERROR(SEARCH("日",R67)))</formula>
    </cfRule>
  </conditionalFormatting>
  <conditionalFormatting sqref="R75">
    <cfRule type="containsText" dxfId="94" priority="7" operator="containsText" text="日">
      <formula>NOT(ISERROR(SEARCH("日",R75)))</formula>
    </cfRule>
    <cfRule type="containsText" dxfId="93" priority="8" operator="containsText" text="土">
      <formula>NOT(ISERROR(SEARCH("土",R75)))</formula>
    </cfRule>
  </conditionalFormatting>
  <conditionalFormatting sqref="U59">
    <cfRule type="containsText" dxfId="92" priority="59" operator="containsText" text="日">
      <formula>NOT(ISERROR(SEARCH("日",U59)))</formula>
    </cfRule>
    <cfRule type="containsText" dxfId="91" priority="60" operator="containsText" text="土">
      <formula>NOT(ISERROR(SEARCH("土",U59)))</formula>
    </cfRule>
  </conditionalFormatting>
  <conditionalFormatting sqref="V35">
    <cfRule type="containsText" dxfId="90" priority="160" operator="containsText" text="土">
      <formula>NOT(ISERROR(SEARCH("土",V35)))</formula>
    </cfRule>
    <cfRule type="containsText" dxfId="89" priority="159" operator="containsText" text="日">
      <formula>NOT(ISERROR(SEARCH("日",V35)))</formula>
    </cfRule>
  </conditionalFormatting>
  <conditionalFormatting sqref="X27">
    <cfRule type="containsText" dxfId="88" priority="171" operator="containsText" text="日">
      <formula>NOT(ISERROR(SEARCH("日",X27)))</formula>
    </cfRule>
    <cfRule type="containsText" dxfId="87" priority="172" operator="containsText" text="土">
      <formula>NOT(ISERROR(SEARCH("土",X27)))</formula>
    </cfRule>
  </conditionalFormatting>
  <conditionalFormatting sqref="X51">
    <cfRule type="containsText" dxfId="86" priority="68" operator="containsText" text="土">
      <formula>NOT(ISERROR(SEARCH("土",X51)))</formula>
    </cfRule>
    <cfRule type="containsText" dxfId="85" priority="67" operator="containsText" text="日">
      <formula>NOT(ISERROR(SEARCH("日",X51)))</formula>
    </cfRule>
  </conditionalFormatting>
  <conditionalFormatting sqref="Y67">
    <cfRule type="containsText" dxfId="84" priority="17" operator="containsText" text="日">
      <formula>NOT(ISERROR(SEARCH("日",Y67)))</formula>
    </cfRule>
    <cfRule type="containsText" dxfId="83" priority="18" operator="containsText" text="土">
      <formula>NOT(ISERROR(SEARCH("土",Y67)))</formula>
    </cfRule>
  </conditionalFormatting>
  <conditionalFormatting sqref="Y75">
    <cfRule type="containsText" dxfId="82" priority="5" operator="containsText" text="日">
      <formula>NOT(ISERROR(SEARCH("日",Y75)))</formula>
    </cfRule>
    <cfRule type="containsText" dxfId="81" priority="6" operator="containsText" text="土">
      <formula>NOT(ISERROR(SEARCH("土",Y75)))</formula>
    </cfRule>
  </conditionalFormatting>
  <conditionalFormatting sqref="AA9:AA11">
    <cfRule type="containsText" dxfId="80" priority="258" operator="containsText" text="土">
      <formula>NOT(ISERROR(SEARCH("土",AA9)))</formula>
    </cfRule>
    <cfRule type="containsText" dxfId="79" priority="257" operator="containsText" text="日">
      <formula>NOT(ISERROR(SEARCH("日",AA9)))</formula>
    </cfRule>
  </conditionalFormatting>
  <conditionalFormatting sqref="AB59">
    <cfRule type="containsText" dxfId="78" priority="57" operator="containsText" text="日">
      <formula>NOT(ISERROR(SEARCH("日",AB59)))</formula>
    </cfRule>
    <cfRule type="containsText" dxfId="77" priority="58" operator="containsText" text="土">
      <formula>NOT(ISERROR(SEARCH("土",AB59)))</formula>
    </cfRule>
  </conditionalFormatting>
  <conditionalFormatting sqref="AC35">
    <cfRule type="containsText" dxfId="76" priority="158" operator="containsText" text="土">
      <formula>NOT(ISERROR(SEARCH("土",AC35)))</formula>
    </cfRule>
    <cfRule type="containsText" dxfId="75" priority="157" operator="containsText" text="日">
      <formula>NOT(ISERROR(SEARCH("日",AC35)))</formula>
    </cfRule>
  </conditionalFormatting>
  <conditionalFormatting sqref="AE8:AE11">
    <cfRule type="containsText" dxfId="74" priority="338" operator="containsText" text="土">
      <formula>NOT(ISERROR(SEARCH("土",AE8)))</formula>
    </cfRule>
    <cfRule type="containsText" dxfId="73" priority="337" operator="containsText" text="日">
      <formula>NOT(ISERROR(SEARCH("日",AE8)))</formula>
    </cfRule>
  </conditionalFormatting>
  <conditionalFormatting sqref="AE27">
    <cfRule type="containsText" dxfId="72" priority="169" operator="containsText" text="日">
      <formula>NOT(ISERROR(SEARCH("日",AE27)))</formula>
    </cfRule>
    <cfRule type="containsText" dxfId="71" priority="170" operator="containsText" text="土">
      <formula>NOT(ISERROR(SEARCH("土",AE27)))</formula>
    </cfRule>
  </conditionalFormatting>
  <conditionalFormatting sqref="AE51">
    <cfRule type="containsText" dxfId="70" priority="66" operator="containsText" text="土">
      <formula>NOT(ISERROR(SEARCH("土",AE51)))</formula>
    </cfRule>
    <cfRule type="containsText" dxfId="69" priority="65" operator="containsText" text="日">
      <formula>NOT(ISERROR(SEARCH("日",AE51)))</formula>
    </cfRule>
  </conditionalFormatting>
  <conditionalFormatting sqref="AF67">
    <cfRule type="containsText" dxfId="68" priority="15" operator="containsText" text="日">
      <formula>NOT(ISERROR(SEARCH("日",AF67)))</formula>
    </cfRule>
    <cfRule type="containsText" dxfId="67" priority="16" operator="containsText" text="土">
      <formula>NOT(ISERROR(SEARCH("土",AF67)))</formula>
    </cfRule>
  </conditionalFormatting>
  <conditionalFormatting sqref="AG37">
    <cfRule type="containsText" dxfId="66" priority="146" operator="containsText" text="土">
      <formula>NOT(ISERROR(SEARCH("土",AG37)))</formula>
    </cfRule>
    <cfRule type="containsText" dxfId="65" priority="145" operator="containsText" text="日">
      <formula>NOT(ISERROR(SEARCH("日",AG37)))</formula>
    </cfRule>
  </conditionalFormatting>
  <conditionalFormatting sqref="AH29">
    <cfRule type="containsText" dxfId="64" priority="167" operator="containsText" text="日">
      <formula>NOT(ISERROR(SEARCH("日",AH29)))</formula>
    </cfRule>
    <cfRule type="containsText" dxfId="63" priority="168" operator="containsText" text="土">
      <formula>NOT(ISERROR(SEARCH("土",AH29)))</formula>
    </cfRule>
  </conditionalFormatting>
  <conditionalFormatting sqref="AH45">
    <cfRule type="containsText" dxfId="62" priority="124" operator="containsText" text="土">
      <formula>NOT(ISERROR(SEARCH("土",AH45)))</formula>
    </cfRule>
    <cfRule type="containsText" dxfId="61" priority="123" operator="containsText" text="日">
      <formula>NOT(ISERROR(SEARCH("日",AH45)))</formula>
    </cfRule>
  </conditionalFormatting>
  <conditionalFormatting sqref="AH53">
    <cfRule type="containsText" dxfId="60" priority="78" operator="containsText" text="土">
      <formula>NOT(ISERROR(SEARCH("土",AH53)))</formula>
    </cfRule>
    <cfRule type="containsText" dxfId="59" priority="77" operator="containsText" text="日">
      <formula>NOT(ISERROR(SEARCH("日",AH53)))</formula>
    </cfRule>
  </conditionalFormatting>
  <conditionalFormatting sqref="AR1:AT1 AV1 AR10:AV16 AR20:AV26 AR28:AV34 AR36:AV42 AR44:AV50 AR52:AV58 AR60:AV66 AR68:AV74 AR76:AV109 AT110:AV110 AR111 AS111:AU113 AV112:AV1048576 AR114 AR117:AU1048576 AV27">
    <cfRule type="containsText" dxfId="58" priority="333" operator="containsText" text="4週7休以上4週8休未満">
      <formula>NOT(ISERROR(SEARCH("4週7休以上4週8休未満",AR1)))</formula>
    </cfRule>
  </conditionalFormatting>
  <conditionalFormatting sqref="AR1:AT1 AV1 AR10:AV16 AT110:AV110 AR111 AS111:AU113 AV112:AV1048576 AR114 AR117:AU1048576 AR20:AV26 AR28:AV34 AR36:AV42 AR44:AV50 AR52:AV58 AR60:AV66 AR68:AV74 AR76:AV109">
    <cfRule type="containsText" dxfId="57" priority="332" operator="containsText" text="4週8休以上">
      <formula>NOT(ISERROR(SEARCH("4週8休以上",AR1)))</formula>
    </cfRule>
  </conditionalFormatting>
  <conditionalFormatting sqref="AR1:AT1 AV1 AR10:AV16 AT110:AV110 AR111 AS111:AU113 AV112:AV1048576 AR114 AR117:AU1048576">
    <cfRule type="containsText" dxfId="56" priority="331" operator="containsText" text="4週6休以上4週7休未満">
      <formula>NOT(ISERROR(SEARCH("4週6休以上4週7休未満",AR1)))</formula>
    </cfRule>
  </conditionalFormatting>
  <conditionalFormatting sqref="AR27:AU27">
    <cfRule type="containsText" dxfId="55" priority="4" operator="containsText" text="4週7休以上4週8休未満">
      <formula>NOT(ISERROR(SEARCH("4週7休以上4週8休未満",AR27)))</formula>
    </cfRule>
    <cfRule type="containsText" dxfId="54" priority="3" operator="containsText" text="4週8休以上">
      <formula>NOT(ISERROR(SEARCH("4週8休以上",AR27)))</formula>
    </cfRule>
  </conditionalFormatting>
  <conditionalFormatting sqref="AR35:AU35">
    <cfRule type="containsText" dxfId="53" priority="181" operator="containsText" text="4週8休以上">
      <formula>NOT(ISERROR(SEARCH("4週8休以上",AR35)))</formula>
    </cfRule>
    <cfRule type="containsText" dxfId="52" priority="182" operator="containsText" text="4週7休以上4週8休未満">
      <formula>NOT(ISERROR(SEARCH("4週7休以上4週8休未満",AR35)))</formula>
    </cfRule>
  </conditionalFormatting>
  <conditionalFormatting sqref="AR43:AU43">
    <cfRule type="containsText" dxfId="51" priority="137" operator="containsText" text="4週8休以上">
      <formula>NOT(ISERROR(SEARCH("4週8休以上",AR43)))</formula>
    </cfRule>
    <cfRule type="containsText" dxfId="50" priority="138" operator="containsText" text="4週7休以上4週8休未満">
      <formula>NOT(ISERROR(SEARCH("4週7休以上4週8休未満",AR43)))</formula>
    </cfRule>
  </conditionalFormatting>
  <conditionalFormatting sqref="AR51:AU51">
    <cfRule type="containsText" dxfId="49" priority="116" operator="containsText" text="4週7休以上4週8休未満">
      <formula>NOT(ISERROR(SEARCH("4週7休以上4週8休未満",AR51)))</formula>
    </cfRule>
    <cfRule type="containsText" dxfId="48" priority="115" operator="containsText" text="4週8休以上">
      <formula>NOT(ISERROR(SEARCH("4週8休以上",AR51)))</formula>
    </cfRule>
  </conditionalFormatting>
  <conditionalFormatting sqref="AR59:AU59">
    <cfRule type="containsText" dxfId="47" priority="94" operator="containsText" text="4週7休以上4週8休未満">
      <formula>NOT(ISERROR(SEARCH("4週7休以上4週8休未満",AR59)))</formula>
    </cfRule>
    <cfRule type="containsText" dxfId="46" priority="93" operator="containsText" text="4週8休以上">
      <formula>NOT(ISERROR(SEARCH("4週8休以上",AR59)))</formula>
    </cfRule>
  </conditionalFormatting>
  <conditionalFormatting sqref="AR67:AU67">
    <cfRule type="containsText" dxfId="45" priority="54" operator="containsText" text="4週7休以上4週8休未満">
      <formula>NOT(ISERROR(SEARCH("4週7休以上4週8休未満",AR67)))</formula>
    </cfRule>
    <cfRule type="containsText" dxfId="44" priority="53" operator="containsText" text="4週8休以上">
      <formula>NOT(ISERROR(SEARCH("4週8休以上",AR67)))</formula>
    </cfRule>
  </conditionalFormatting>
  <conditionalFormatting sqref="AR75:AU75">
    <cfRule type="containsText" dxfId="43" priority="37" operator="containsText" text="4週8休以上">
      <formula>NOT(ISERROR(SEARCH("4週8休以上",AR75)))</formula>
    </cfRule>
    <cfRule type="containsText" dxfId="42" priority="38" operator="containsText" text="4週7休以上4週8休未満">
      <formula>NOT(ISERROR(SEARCH("4週7休以上4週8休未満",AR75)))</formula>
    </cfRule>
  </conditionalFormatting>
  <conditionalFormatting sqref="AR2:AV3 AR4">
    <cfRule type="containsText" dxfId="41" priority="235" operator="containsText" text="4週7休以上4週8休未満">
      <formula>NOT(ISERROR(SEARCH("4週7休以上4週8休未満",AR2)))</formula>
    </cfRule>
    <cfRule type="containsText" dxfId="40" priority="234" operator="containsText" text="4週8休以上">
      <formula>NOT(ISERROR(SEARCH("4週8休以上",AR2)))</formula>
    </cfRule>
    <cfRule type="containsText" dxfId="39" priority="233" operator="containsText" text="4週6休以上4週7休未満">
      <formula>NOT(ISERROR(SEARCH("4週6休以上4週7休未満",AR2)))</formula>
    </cfRule>
    <cfRule type="containsText" dxfId="38" priority="232" operator="containsText" text="4週6休未満">
      <formula>NOT(ISERROR(SEARCH("4週6休未満",AR2)))</formula>
    </cfRule>
  </conditionalFormatting>
  <conditionalFormatting sqref="AR7:AV8 AR9">
    <cfRule type="containsText" dxfId="37" priority="246" operator="containsText" text="4週7休以上4週8休未満">
      <formula>NOT(ISERROR(SEARCH("4週7休以上4週8休未満",AR7)))</formula>
    </cfRule>
    <cfRule type="containsText" dxfId="36" priority="245" operator="containsText" text="4週8休以上">
      <formula>NOT(ISERROR(SEARCH("4週8休以上",AR7)))</formula>
    </cfRule>
    <cfRule type="containsText" dxfId="35" priority="244" operator="containsText" text="4週6休以上4週7休未満">
      <formula>NOT(ISERROR(SEARCH("4週6休以上4週7休未満",AR7)))</formula>
    </cfRule>
    <cfRule type="containsText" dxfId="34" priority="243" operator="containsText" text="4週6休未満">
      <formula>NOT(ISERROR(SEARCH("4週6休未満",AR7)))</formula>
    </cfRule>
  </conditionalFormatting>
  <conditionalFormatting sqref="AR20:AV109">
    <cfRule type="containsText" dxfId="33" priority="1" operator="containsText" text="4週6休未満">
      <formula>NOT(ISERROR(SEARCH("4週6休未満",AR20)))</formula>
    </cfRule>
    <cfRule type="containsText" dxfId="32" priority="2" operator="containsText" text="4週6休以上4週7休未満">
      <formula>NOT(ISERROR(SEARCH("4週6休以上4週7休未満",AR20)))</formula>
    </cfRule>
  </conditionalFormatting>
  <conditionalFormatting sqref="AS114:AT116">
    <cfRule type="containsText" dxfId="31" priority="219" operator="containsText" text="4週6休以上4週7休未満">
      <formula>NOT(ISERROR(SEARCH("4週6休以上4週7休未満",AS114)))</formula>
    </cfRule>
    <cfRule type="containsText" dxfId="30" priority="220" operator="containsText" text="4週8休以上">
      <formula>NOT(ISERROR(SEARCH("4週8休以上",AS114)))</formula>
    </cfRule>
    <cfRule type="containsText" dxfId="29" priority="221" operator="containsText" text="4週7休以上4週8休未満">
      <formula>NOT(ISERROR(SEARCH("4週7休以上4週8休未満",AS114)))</formula>
    </cfRule>
    <cfRule type="containsText" dxfId="28" priority="218" operator="containsText" text="4週6休未満">
      <formula>NOT(ISERROR(SEARCH("4週6休未満",AS114)))</formula>
    </cfRule>
  </conditionalFormatting>
  <conditionalFormatting sqref="AS111:AU113 AR1:AT1 AV1 AR10:AV16 AT110:AV110 AR111 AV112:AV1048576 AR114 AR117:AU1048576">
    <cfRule type="containsText" dxfId="27" priority="330" operator="containsText" text="4週6休未満">
      <formula>NOT(ISERROR(SEARCH("4週6休未満",AR1)))</formula>
    </cfRule>
  </conditionalFormatting>
  <conditionalFormatting sqref="AS17:AV19">
    <cfRule type="containsText" dxfId="26" priority="178" operator="containsText" text="4週7休以上4週8休未満">
      <formula>NOT(ISERROR(SEARCH("4週7休以上4週8休未満",AS17)))</formula>
    </cfRule>
    <cfRule type="containsText" dxfId="25" priority="177" operator="containsText" text="4週8休以上">
      <formula>NOT(ISERROR(SEARCH("4週8休以上",AS17)))</formula>
    </cfRule>
    <cfRule type="containsText" dxfId="24" priority="176" operator="containsText" text="4週6休以上4週7休未満">
      <formula>NOT(ISERROR(SEARCH("4週6休以上4週7休未満",AS17)))</formula>
    </cfRule>
    <cfRule type="containsText" dxfId="23" priority="175" operator="containsText" text="4週6休未満">
      <formula>NOT(ISERROR(SEARCH("4週6休未満",AS17)))</formula>
    </cfRule>
  </conditionalFormatting>
  <conditionalFormatting sqref="AU2:AU3">
    <cfRule type="containsText" dxfId="22" priority="237" operator="containsText" text="4週8休以上">
      <formula>NOT(ISERROR(SEARCH("4週8休以上",AU2)))</formula>
    </cfRule>
  </conditionalFormatting>
  <conditionalFormatting sqref="AU7:AU8">
    <cfRule type="containsText" dxfId="21" priority="248" operator="containsText" text="4週8休以上">
      <formula>NOT(ISERROR(SEARCH("4週8休以上",AU7)))</formula>
    </cfRule>
  </conditionalFormatting>
  <conditionalFormatting sqref="AU10:AU18 AU20:AU26 AU28:AU34 AU36:AU42 AU44:AU50 AU52:AU58 AU60:AU66 AU68:AU74 AU76:AU112 AU117:AU1048576">
    <cfRule type="containsText" dxfId="20" priority="336" operator="containsText" text="4週8休以上">
      <formula>NOT(ISERROR(SEARCH("4週8休以上",AU10)))</formula>
    </cfRule>
  </conditionalFormatting>
  <conditionalFormatting sqref="AU19">
    <cfRule type="containsText" dxfId="19" priority="213" operator="containsText" text="4週8休以上">
      <formula>NOT(ISERROR(SEARCH("4週8休以上",AU19)))</formula>
    </cfRule>
  </conditionalFormatting>
  <conditionalFormatting sqref="AU113:AU115">
    <cfRule type="containsText" dxfId="18" priority="231" operator="containsText" text="4週8休以上">
      <formula>NOT(ISERROR(SEARCH("4週8休以上",AU113)))</formula>
    </cfRule>
  </conditionalFormatting>
  <conditionalFormatting sqref="AU114:AU116">
    <cfRule type="containsText" dxfId="17" priority="227" operator="containsText" text="4週6休未満">
      <formula>NOT(ISERROR(SEARCH("4週6休未満",AU114)))</formula>
    </cfRule>
    <cfRule type="containsText" dxfId="16" priority="228" operator="containsText" text="4週6休以上4週7休未満">
      <formula>NOT(ISERROR(SEARCH("4週6休以上4週7休未満",AU114)))</formula>
    </cfRule>
    <cfRule type="containsText" dxfId="15" priority="229" operator="containsText" text="4週8休以上">
      <formula>NOT(ISERROR(SEARCH("4週8休以上",AU114)))</formula>
    </cfRule>
    <cfRule type="containsText" dxfId="14" priority="230" operator="containsText" text="4週7休以上4週8休未満">
      <formula>NOT(ISERROR(SEARCH("4週7休以上4週8休未満",AU114)))</formula>
    </cfRule>
  </conditionalFormatting>
  <conditionalFormatting sqref="AU116">
    <cfRule type="containsText" dxfId="13" priority="226" operator="containsText" text="4週8休以上">
      <formula>NOT(ISERROR(SEARCH("4週8休以上",AU116)))</formula>
    </cfRule>
  </conditionalFormatting>
  <conditionalFormatting sqref="AU27:AV27">
    <cfRule type="containsText" dxfId="12" priority="194" operator="containsText" text="4週8休以上">
      <formula>NOT(ISERROR(SEARCH("4週8休以上",AU27)))</formula>
    </cfRule>
  </conditionalFormatting>
  <conditionalFormatting sqref="AU35:AV35">
    <cfRule type="containsText" dxfId="11" priority="183" operator="containsText" text="4週8休以上">
      <formula>NOT(ISERROR(SEARCH("4週8休以上",AU35)))</formula>
    </cfRule>
  </conditionalFormatting>
  <conditionalFormatting sqref="AU43:AV43">
    <cfRule type="containsText" dxfId="10" priority="139" operator="containsText" text="4週8休以上">
      <formula>NOT(ISERROR(SEARCH("4週8休以上",AU43)))</formula>
    </cfRule>
  </conditionalFormatting>
  <conditionalFormatting sqref="AU51:AV51">
    <cfRule type="containsText" dxfId="9" priority="117" operator="containsText" text="4週8休以上">
      <formula>NOT(ISERROR(SEARCH("4週8休以上",AU51)))</formula>
    </cfRule>
  </conditionalFormatting>
  <conditionalFormatting sqref="AU59:AV59">
    <cfRule type="containsText" dxfId="8" priority="95" operator="containsText" text="4週8休以上">
      <formula>NOT(ISERROR(SEARCH("4週8休以上",AU59)))</formula>
    </cfRule>
  </conditionalFormatting>
  <conditionalFormatting sqref="AU67:AV67">
    <cfRule type="containsText" dxfId="7" priority="55" operator="containsText" text="4週8休以上">
      <formula>NOT(ISERROR(SEARCH("4週8休以上",AU67)))</formula>
    </cfRule>
  </conditionalFormatting>
  <conditionalFormatting sqref="AU75:AV75">
    <cfRule type="containsText" dxfId="6" priority="39" operator="containsText" text="4週8休以上">
      <formula>NOT(ISERROR(SEARCH("4週8休以上",AU75)))</formula>
    </cfRule>
  </conditionalFormatting>
  <conditionalFormatting sqref="AV35">
    <cfRule type="containsText" dxfId="5" priority="187" operator="containsText" text="4週7休以上4週8休未満">
      <formula>NOT(ISERROR(SEARCH("4週7休以上4週8休未満",AV35)))</formula>
    </cfRule>
  </conditionalFormatting>
  <conditionalFormatting sqref="AV43">
    <cfRule type="containsText" dxfId="4" priority="140" operator="containsText" text="4週7休以上4週8休未満">
      <formula>NOT(ISERROR(SEARCH("4週7休以上4週8休未満",AV43)))</formula>
    </cfRule>
  </conditionalFormatting>
  <conditionalFormatting sqref="AV51">
    <cfRule type="containsText" dxfId="3" priority="118" operator="containsText" text="4週7休以上4週8休未満">
      <formula>NOT(ISERROR(SEARCH("4週7休以上4週8休未満",AV51)))</formula>
    </cfRule>
  </conditionalFormatting>
  <conditionalFormatting sqref="AV59">
    <cfRule type="containsText" dxfId="2" priority="96" operator="containsText" text="4週7休以上4週8休未満">
      <formula>NOT(ISERROR(SEARCH("4週7休以上4週8休未満",AV59)))</formula>
    </cfRule>
  </conditionalFormatting>
  <conditionalFormatting sqref="AV67">
    <cfRule type="containsText" dxfId="1" priority="56" operator="containsText" text="4週7休以上4週8休未満">
      <formula>NOT(ISERROR(SEARCH("4週7休以上4週8休未満",AV67)))</formula>
    </cfRule>
  </conditionalFormatting>
  <conditionalFormatting sqref="AV75">
    <cfRule type="containsText" dxfId="0" priority="40" operator="containsText" text="4週7休以上4週8休未満">
      <formula>NOT(ISERROR(SEARCH("4週7休以上4週8休未満",AV75)))</formula>
    </cfRule>
  </conditionalFormatting>
  <dataValidations count="2">
    <dataValidation type="list" allowBlank="1" showInputMessage="1" showErrorMessage="1" sqref="C97:AE97 C17:AN17 AH25:AN25 C105:AN105 C33:AN33 AH41:AN41 C49:AN49 C65:AN65 C57:AN57 C81:AN81 C89:AN89 C25:AF25 C41:AF41 C73:AN73" xr:uid="{00000000-0002-0000-0000-000000000000}">
      <formula1>"○,／"</formula1>
    </dataValidation>
    <dataValidation type="list" allowBlank="1" showInputMessage="1" showErrorMessage="1" sqref="N26:AN26 C98:AE99 C18:AN19 C106:AN107 C34:AN34 C42:AN42 C50:AN50 C58:AN58 C66:AN66 C82:AN83 C90:AN91 C26:M27 C74:AN74" xr:uid="{00000000-0002-0000-0000-000001000000}">
      <formula1>"●,／"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44" fitToWidth="0" fitToHeight="0" orientation="portrait" r:id="rId1"/>
  <rowBreaks count="1" manualBreakCount="1">
    <brk id="123" max="4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別紙４(現場閉所型）記入例</vt:lpstr>
      <vt:lpstr>'別紙４(現場閉所型）記入例'!Print_Area</vt:lpstr>
      <vt:lpstr>'別紙４(現場閉所型）記入例'!Print_Titles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2023-03-17T10:30:37Z</dcterms:created>
  <dcterms:modified xsi:type="dcterms:W3CDTF">2025-08-21T04:44:57Z</dcterms:modified>
</cp:coreProperties>
</file>