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72.16.126.187\share\令和７年度\03 普通会計決算統計（R6決算）\13_お尋ね\250717_千葉県在住者からの問い合わせ\0722～_相良村とのやりとり\0723回答\"/>
    </mc:Choice>
  </mc:AlternateContent>
  <xr:revisionPtr revIDLastSave="0" documentId="8_{2BE472F9-9222-45BA-8265-C00BFF8E40B5}" xr6:coauthVersionLast="47" xr6:coauthVersionMax="47" xr10:uidLastSave="{00000000-0000-0000-0000-000000000000}"/>
  <bookViews>
    <workbookView xWindow="-18945" yWindow="2460" windowWidth="14295" windowHeight="7425"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AM34" i="10"/>
  <c r="C34" i="10"/>
  <c r="U34" i="10" l="1"/>
  <c r="U35" i="10" s="1"/>
  <c r="U36"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CO34" i="10" s="1"/>
  <c r="CO35" i="10" s="1"/>
</calcChain>
</file>

<file path=xl/sharedStrings.xml><?xml version="1.0" encoding="utf-8"?>
<sst xmlns="http://schemas.openxmlformats.org/spreadsheetml/2006/main" count="1094" uniqueCount="559">
  <si>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</si>
  <si>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</si>
  <si>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</si>
  <si>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</si>
  <si>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</si>
  <si>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</si>
  <si>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</si>
  <si>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</si>
  <si>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</si>
  <si>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</si>
  <si>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</si>
  <si>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</si>
  <si>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</si>
  <si>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</si>
  <si>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</si>
  <si>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</si>
  <si>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</si>
  <si>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</si>
  <si>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</si>
  <si>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</si>
  <si>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</si>
  <si>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</si>
  <si>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</si>
  <si>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</si>
  <si>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</si>
  <si>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</si>
  <si>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</si>
  <si>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</si>
  <si>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</si>
  <si>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</si>
  <si>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</si>
  <si>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</si>
  <si>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</si>
  <si>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</si>
  <si>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</si>
  <si>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</si>
  <si>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</si>
  <si>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</si>
  <si>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</si>
  <si>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</si>
  <si>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</si>
  <si>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</si>
  <si>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</si>
  <si>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</si>
  <si>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</si>
  <si>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</si>
  <si>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</si>
  <si>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</si>
  <si>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</si>
  <si>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</si>
  <si>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</si>
  <si>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</si>
  <si>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</si>
  <si>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</si>
  <si>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</si>
  <si>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</si>
  <si>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</si>
  <si>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</si>
  <si>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</si>
  <si>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</si>
  <si>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</si>
  <si>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</si>
  <si>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</si>
  <si>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</si>
  <si>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</si>
  <si>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</si>
  <si>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</si>
  <si>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</si>
  <si>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</si>
  <si>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</si>
  <si>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</si>
  <si>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</si>
  <si>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</si>
  <si>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</si>
  <si>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</si>
  <si>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</si>
  <si>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</si>
  <si>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</si>
  <si>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</si>
  <si>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</si>
  <si>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</si>
  <si>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</si>
  <si>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</si>
  <si>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</si>
  <si>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</si>
  <si>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</si>
  <si>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</si>
  <si>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</si>
  <si>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</si>
  <si>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</si>
  <si>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</si>
  <si>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</si>
  <si>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</si>
  <si>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</si>
  <si>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相良村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</si>
  <si>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</si>
  <si>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</si>
  <si>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</si>
  <si>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</si>
  <si>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</si>
  <si>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</si>
  <si>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</si>
  <si>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</si>
  <si>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</si>
  <si>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</si>
  <si>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</si>
  <si>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</si>
  <si>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</si>
  <si>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</si>
  <si>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</si>
  <si>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</si>
  <si>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</si>
  <si>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</si>
  <si>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</si>
  <si>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</si>
  <si>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</si>
  <si>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</si>
  <si>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</si>
  <si>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</si>
  <si>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</si>
  <si>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</si>
  <si>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</si>
  <si>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</si>
  <si>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</si>
  <si>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</si>
  <si>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</si>
  <si>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</si>
  <si>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</si>
  <si>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</si>
  <si>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</si>
  <si>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</si>
  <si>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</si>
  <si>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</si>
  <si>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</si>
  <si>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</si>
  <si>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</si>
  <si>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</si>
  <si>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</si>
  <si>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</si>
  <si>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</si>
  <si>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</si>
  <si>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</si>
  <si>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6"/>
  </si>
  <si>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</si>
  <si>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</si>
  <si>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</si>
  <si>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</si>
  <si>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</si>
  <si>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</si>
  <si>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</si>
  <si>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</si>
  <si>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</si>
  <si>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</si>
  <si>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</si>
  <si>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</si>
  <si>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</si>
  <si>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</si>
  <si>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</si>
  <si>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</si>
  <si>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</si>
  <si>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</si>
  <si>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</si>
  <si>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</si>
  <si>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</si>
  <si>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</si>
  <si>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</si>
  <si>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</si>
  <si>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</si>
  <si>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</si>
  <si>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</si>
  <si>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</si>
  <si>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</si>
  <si>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</si>
  <si>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</si>
  <si>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</si>
  <si>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</si>
  <si>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</si>
  <si>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</si>
  <si>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</si>
  <si>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</si>
  <si>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</si>
  <si>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</si>
  <si>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</si>
  <si>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</si>
  <si>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</si>
  <si>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</si>
  <si>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</si>
  <si>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</si>
  <si>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</si>
  <si>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</si>
  <si>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</si>
  <si>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</si>
  <si>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</si>
  <si>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</si>
  <si>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</si>
  <si>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</si>
  <si>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</si>
  <si>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</si>
  <si>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</si>
  <si>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</si>
  <si>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</si>
  <si>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</si>
  <si>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</si>
  <si>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熊本県相良村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</si>
  <si>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</si>
  <si>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</si>
  <si>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</si>
  <si>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</si>
  <si>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</si>
  <si>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</si>
  <si>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</si>
  <si>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</si>
  <si>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</si>
  <si>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</si>
  <si>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</si>
  <si>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</si>
  <si>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</si>
  <si>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</si>
  <si>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</si>
  <si>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</si>
  <si>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</si>
  <si>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</si>
  <si>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</si>
  <si>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</si>
  <si>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</si>
  <si>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</si>
  <si>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</si>
  <si>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</si>
  <si>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</si>
  <si>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</si>
  <si>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</si>
  <si>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</si>
  <si>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</si>
  <si>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</si>
  <si>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</si>
  <si>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</si>
  <si>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</si>
  <si>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</si>
  <si>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</si>
  <si>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</si>
  <si>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</si>
  <si>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</si>
  <si>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</si>
  <si>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</si>
  <si>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</si>
  <si>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</si>
  <si>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</si>
  <si>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</si>
  <si>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</si>
  <si>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</si>
  <si>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</si>
  <si>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</si>
  <si>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</si>
  <si>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</si>
  <si>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</si>
  <si>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</si>
  <si>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</si>
  <si>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</si>
  <si>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</si>
  <si>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</si>
  <si>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</si>
  <si>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</si>
  <si>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</si>
  <si>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</si>
  <si>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</si>
  <si>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</si>
  <si>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</si>
  <si>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</si>
  <si>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</si>
  <si>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</si>
  <si>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</si>
  <si>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</si>
  <si>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</si>
  <si>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</si>
  <si>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</si>
  <si>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</si>
  <si>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</si>
  <si>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</si>
  <si>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</si>
  <si>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</si>
  <si>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</si>
  <si>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</si>
  <si>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</si>
  <si>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</si>
  <si>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</si>
  <si>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</si>
  <si>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</si>
  <si>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</si>
  <si>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</si>
  <si>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</si>
  <si>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</si>
  <si>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</si>
  <si>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</si>
  <si>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</si>
  <si>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</si>
  <si>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</si>
  <si>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</si>
  <si>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</si>
  <si>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</si>
  <si>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</si>
  <si>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</si>
  <si>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</si>
  <si>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</si>
  <si>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</si>
  <si>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</si>
  <si>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</si>
  <si>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</si>
  <si>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</si>
  <si>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</si>
  <si>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</si>
  <si>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</si>
  <si>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</si>
  <si>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</si>
  <si>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</si>
  <si>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</si>
  <si>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</si>
  <si>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</si>
  <si>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</si>
  <si>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</si>
  <si>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</si>
  <si>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</si>
  <si>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</si>
  <si>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</si>
  <si>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</si>
  <si>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</si>
  <si>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</si>
  <si>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</si>
  <si>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</si>
  <si>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</si>
  <si>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</si>
  <si>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</si>
  <si>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</si>
  <si>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</si>
  <si>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</si>
  <si>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</si>
  <si>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</si>
  <si>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</si>
  <si>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</si>
  <si>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</si>
  <si>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</si>
  <si>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</si>
  <si>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</si>
  <si>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</si>
  <si>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</si>
  <si>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</si>
  <si>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</si>
  <si>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</si>
  <si>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</si>
  <si>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</si>
  <si>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</si>
  <si>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</si>
  <si>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</si>
  <si>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</si>
  <si>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</si>
  <si>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熊本県相良村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</si>
  <si>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</si>
  <si>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</si>
  <si>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</si>
  <si>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</si>
  <si>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</si>
  <si>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</si>
  <si>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</si>
  <si>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</si>
  <si>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</si>
  <si>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</si>
  <si>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</si>
  <si>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</si>
  <si>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</si>
  <si>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</si>
  <si>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</si>
  <si>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</si>
  <si>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</si>
  <si>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</si>
  <si>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</si>
  <si>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</si>
  <si>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</si>
  <si>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</si>
  <si>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</si>
  <si>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</si>
  <si>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</si>
  <si>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</si>
  <si>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</si>
  <si>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</si>
  <si>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</si>
  <si>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</si>
  <si>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</si>
  <si>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</si>
  <si>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</si>
  <si>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相良村国民健康保険特別会計</t>
    <phoneticPr fontId="5"/>
  </si>
  <si>
    <t>相良村介護保険特別会計</t>
    <phoneticPr fontId="5"/>
  </si>
  <si>
    <t>相良村後期高齢者医療特別会計</t>
    <phoneticPr fontId="5"/>
  </si>
  <si>
    <t>相良村簡易水道特別会計</t>
    <phoneticPr fontId="5"/>
  </si>
  <si>
    <t>法非適用企業</t>
    <phoneticPr fontId="5"/>
  </si>
  <si>
    <t>相良村農業集落排水特別会計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</si>
  <si>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</si>
  <si>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</si>
  <si>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</si>
  <si>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</si>
  <si>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</si>
  <si>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</si>
  <si>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</si>
  <si>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</si>
  <si>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</si>
  <si>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</si>
  <si>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</si>
  <si>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</si>
  <si>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</si>
  <si>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</si>
  <si>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</si>
  <si>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</si>
  <si>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</si>
  <si>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</si>
  <si>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</si>
  <si>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</si>
  <si>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</si>
  <si>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</si>
  <si>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</si>
  <si>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</si>
  <si>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</si>
  <si>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</si>
  <si>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</si>
  <si>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</si>
  <si>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</si>
  <si>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</si>
  <si>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</si>
  <si>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</si>
  <si>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</si>
  <si>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</si>
  <si>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</si>
  <si>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</si>
  <si>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</si>
  <si>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</si>
  <si>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</si>
  <si>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</si>
  <si>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</si>
  <si>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</si>
  <si>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</si>
  <si>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</si>
  <si>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</si>
  <si>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</si>
  <si>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</si>
  <si>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</si>
  <si>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</si>
  <si>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</si>
  <si>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</si>
  <si>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</si>
  <si>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</si>
  <si>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</si>
  <si>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</si>
  <si>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</si>
  <si>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</si>
  <si>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</si>
  <si>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</si>
  <si>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</si>
  <si>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</si>
  <si>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</si>
  <si>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</si>
  <si>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</si>
  <si>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</si>
  <si>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</si>
  <si>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</si>
  <si>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</si>
  <si>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</si>
  <si>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</si>
  <si>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</si>
  <si>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</si>
  <si>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</si>
  <si>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</si>
  <si>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</si>
  <si>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</si>
  <si>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</si>
  <si>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</si>
  <si>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</si>
  <si>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</si>
  <si>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</si>
  <si>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</si>
  <si>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</si>
  <si>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</si>
  <si>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</si>
  <si>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</si>
  <si>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</si>
  <si>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</si>
  <si>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</si>
  <si>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</si>
  <si>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</si>
  <si>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</si>
  <si>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</si>
  <si>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</si>
  <si>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</si>
  <si>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</si>
  <si>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</si>
  <si>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</si>
  <si>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</si>
  <si>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</si>
  <si>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</si>
  <si>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</si>
  <si>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</si>
  <si>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</si>
  <si>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</si>
  <si>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</si>
  <si>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</si>
  <si>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</si>
  <si>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</si>
  <si>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</si>
  <si>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</si>
  <si>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</si>
  <si>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</si>
  <si>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</si>
  <si>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</si>
  <si>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</si>
  <si>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</si>
  <si>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</si>
  <si>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</si>
  <si>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</si>
  <si>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</si>
  <si>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</si>
  <si>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</si>
  <si>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</si>
  <si>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</si>
  <si>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</si>
  <si>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</si>
  <si>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</si>
  <si>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</si>
  <si>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</si>
  <si>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</si>
  <si>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</si>
  <si>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</si>
  <si>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</si>
  <si>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</si>
  <si>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1.55</t>
  </si>
  <si>
    <t>相良村介護保険特別会計</t>
  </si>
  <si>
    <t>一般会計</t>
  </si>
  <si>
    <t>相良村国民健康保険特別会計</t>
  </si>
  <si>
    <t>相良村農業集落排水特別会計</t>
  </si>
  <si>
    <t>相良村簡易水道特別会計</t>
  </si>
  <si>
    <t>相良村後期高齢者医療特別会計</t>
  </si>
  <si>
    <t>その他会計（赤字）</t>
  </si>
  <si>
    <t>その他会計（黒字）</t>
  </si>
  <si>
    <t>R01</t>
    <phoneticPr fontId="5"/>
  </si>
  <si>
    <t>R02</t>
    <phoneticPr fontId="5"/>
  </si>
  <si>
    <t>R03</t>
    <phoneticPr fontId="5"/>
  </si>
  <si>
    <t>R04</t>
    <phoneticPr fontId="5"/>
  </si>
  <si>
    <t>R05</t>
    <phoneticPr fontId="5"/>
  </si>
  <si>
    <t>地域振興基金</t>
    <rPh sb="0" eb="2">
      <t>チイキ</t>
    </rPh>
    <rPh sb="2" eb="4">
      <t>シンコウ</t>
    </rPh>
    <rPh sb="4" eb="6">
      <t>キキン</t>
    </rPh>
    <phoneticPr fontId="5"/>
  </si>
  <si>
    <t>学校建設等基金</t>
    <rPh sb="0" eb="2">
      <t>ガッコウ</t>
    </rPh>
    <rPh sb="2" eb="4">
      <t>ケンセツ</t>
    </rPh>
    <rPh sb="4" eb="5">
      <t>トウ</t>
    </rPh>
    <rPh sb="5" eb="7">
      <t>キキン</t>
    </rPh>
    <phoneticPr fontId="2"/>
  </si>
  <si>
    <t>奨学基金</t>
    <rPh sb="0" eb="2">
      <t>ショウガク</t>
    </rPh>
    <rPh sb="2" eb="4">
      <t>キキン</t>
    </rPh>
    <phoneticPr fontId="2"/>
  </si>
  <si>
    <t>土地改良事業基金</t>
    <rPh sb="0" eb="2">
      <t>トチ</t>
    </rPh>
    <rPh sb="2" eb="4">
      <t>カイリョウ</t>
    </rPh>
    <rPh sb="4" eb="6">
      <t>ジギョウ</t>
    </rPh>
    <rPh sb="6" eb="8">
      <t>キキン</t>
    </rPh>
    <phoneticPr fontId="2"/>
  </si>
  <si>
    <t>災害復興基金</t>
    <rPh sb="0" eb="2">
      <t>サイガイ</t>
    </rPh>
    <rPh sb="2" eb="4">
      <t>フッコウ</t>
    </rPh>
    <rPh sb="4" eb="6">
      <t>キキン</t>
    </rPh>
    <phoneticPr fontId="2"/>
  </si>
  <si>
    <t>熊本県市町村総合事務組合</t>
    <rPh sb="0" eb="3">
      <t>クマモトケン</t>
    </rPh>
    <rPh sb="3" eb="6">
      <t>シチョウソン</t>
    </rPh>
    <rPh sb="6" eb="8">
      <t>ソウゴウ</t>
    </rPh>
    <rPh sb="8" eb="10">
      <t>ジム</t>
    </rPh>
    <rPh sb="10" eb="12">
      <t>クミアイ</t>
    </rPh>
    <phoneticPr fontId="10"/>
  </si>
  <si>
    <t>人吉下球磨消防組合</t>
    <rPh sb="0" eb="2">
      <t>ヒトヨシ</t>
    </rPh>
    <rPh sb="2" eb="3">
      <t>シタ</t>
    </rPh>
    <rPh sb="3" eb="5">
      <t>クマ</t>
    </rPh>
    <rPh sb="5" eb="7">
      <t>ショウボウ</t>
    </rPh>
    <rPh sb="7" eb="9">
      <t>クミアイ</t>
    </rPh>
    <phoneticPr fontId="10"/>
  </si>
  <si>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10"/>
  </si>
  <si>
    <t>人吉球磨広域行政組合（人吉球磨ふるさと市町村圏特別会計）</t>
    <rPh sb="0" eb="2">
      <t>ヒトヨシ</t>
    </rPh>
    <rPh sb="2" eb="4">
      <t>クマ</t>
    </rPh>
    <rPh sb="4" eb="6">
      <t>コウイキ</t>
    </rPh>
    <rPh sb="6" eb="8">
      <t>ギョウセイ</t>
    </rPh>
    <rPh sb="8" eb="10">
      <t>クミアイ</t>
    </rPh>
    <rPh sb="11" eb="13">
      <t>ヒトヨシ</t>
    </rPh>
    <rPh sb="13" eb="15">
      <t>クマ</t>
    </rPh>
    <rPh sb="19" eb="22">
      <t>シチョウソン</t>
    </rPh>
    <rPh sb="22" eb="23">
      <t>ケン</t>
    </rPh>
    <rPh sb="23" eb="25">
      <t>トクベツ</t>
    </rPh>
    <rPh sb="25" eb="27">
      <t>カイケイ</t>
    </rPh>
    <phoneticPr fontId="10"/>
  </si>
  <si>
    <t>人吉球磨広域行政組合（特別養護老人ホーム会計）</t>
    <rPh sb="0" eb="2">
      <t>ヒトヨシ</t>
    </rPh>
    <rPh sb="2" eb="4">
      <t>クマ</t>
    </rPh>
    <rPh sb="4" eb="6">
      <t>コウイキ</t>
    </rPh>
    <rPh sb="6" eb="8">
      <t>ギョウセイ</t>
    </rPh>
    <rPh sb="8" eb="10">
      <t>クミアイ</t>
    </rPh>
    <rPh sb="11" eb="13">
      <t>トクベツ</t>
    </rPh>
    <rPh sb="13" eb="15">
      <t>ヨウゴ</t>
    </rPh>
    <rPh sb="15" eb="17">
      <t>ロウジン</t>
    </rPh>
    <rPh sb="20" eb="22">
      <t>カイケイ</t>
    </rPh>
    <phoneticPr fontId="10"/>
  </si>
  <si>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10"/>
  </si>
  <si>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</si>
  <si>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t>
    <phoneticPr fontId="10"/>
  </si>
  <si>
    <t>特別会計（交通災害共済事業）分を含む</t>
    <rPh sb="0" eb="2">
      <t>トクベツ</t>
    </rPh>
    <rPh sb="2" eb="4">
      <t>カイケイ</t>
    </rPh>
    <rPh sb="5" eb="7">
      <t>コウツウ</t>
    </rPh>
    <rPh sb="7" eb="9">
      <t>サイガイ</t>
    </rPh>
    <rPh sb="9" eb="11">
      <t>キョウサイ</t>
    </rPh>
    <rPh sb="11" eb="13">
      <t>ジギョウ</t>
    </rPh>
    <rPh sb="14" eb="15">
      <t>ブン</t>
    </rPh>
    <rPh sb="16" eb="17">
      <t>フク</t>
    </rPh>
    <phoneticPr fontId="2"/>
  </si>
  <si>
    <t>株式会社　さがら</t>
    <rPh sb="0" eb="2">
      <t>カブシキ</t>
    </rPh>
    <rPh sb="2" eb="4">
      <t>カイシャ</t>
    </rPh>
    <phoneticPr fontId="10"/>
  </si>
  <si>
    <t>くま川鉄道　株式会社</t>
    <rPh sb="2" eb="3">
      <t>カワ</t>
    </rPh>
    <rPh sb="3" eb="5">
      <t>テツドウ</t>
    </rPh>
    <rPh sb="6" eb="8">
      <t>カブシキ</t>
    </rPh>
    <rPh sb="8" eb="10">
      <t>カイシャ</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</si>
</sst>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F757-4313-A8BA-0C7F84C69FE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68447</c:v>
                </c:pt>
                <c:pt idx="1">
                  <c:v>71065</c:v>
                </c:pt>
                <c:pt idx="2">
                  <c:v>122264</c:v>
                </c:pt>
                <c:pt idx="3">
                  <c:v>222547</c:v>
                </c:pt>
                <c:pt idx="4">
                  <c:v>148843</c:v>
                </c:pt>
              </c:numCache>
            </c:numRef>
          </c:val>
          <c:smooth val="0"/>
          <c:extLst>
            <c:ext xmlns:c16="http://schemas.microsoft.com/office/drawing/2014/chart" uri="{C3380CC4-5D6E-409C-BE32-E72D297353CC}">
              <c16:uniqueId val="{00000001-F757-4313-A8BA-0C7F84C69FE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5.12</c:v>
                </c:pt>
                <c:pt idx="1">
                  <c:v>6.25</c:v>
                </c:pt>
                <c:pt idx="2">
                  <c:v>0.11</c:v>
                </c:pt>
                <c:pt idx="3">
                  <c:v>11.67</c:v>
                </c:pt>
                <c:pt idx="4">
                  <c:v>1.86</c:v>
                </c:pt>
              </c:numCache>
            </c:numRef>
          </c:val>
          <c:extLst>
            <c:ext xmlns:c16="http://schemas.microsoft.com/office/drawing/2014/chart" uri="{C3380CC4-5D6E-409C-BE32-E72D297353CC}">
              <c16:uniqueId val="{00000000-7E4F-4AAE-B0BF-1144794E57B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56.51</c:v>
                </c:pt>
                <c:pt idx="1">
                  <c:v>59.74</c:v>
                </c:pt>
                <c:pt idx="2">
                  <c:v>65.88</c:v>
                </c:pt>
                <c:pt idx="3">
                  <c:v>66.260000000000005</c:v>
                </c:pt>
                <c:pt idx="4">
                  <c:v>78.430000000000007</c:v>
                </c:pt>
              </c:numCache>
            </c:numRef>
          </c:val>
          <c:extLst>
            <c:ext xmlns:c16="http://schemas.microsoft.com/office/drawing/2014/chart" uri="{C3380CC4-5D6E-409C-BE32-E72D297353CC}">
              <c16:uniqueId val="{00000001-7E4F-4AAE-B0BF-1144794E57B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-1.55</c:v>
                </c:pt>
                <c:pt idx="1">
                  <c:v>7.42</c:v>
                </c:pt>
                <c:pt idx="2">
                  <c:v>7.01</c:v>
                </c:pt>
                <c:pt idx="3">
                  <c:v>10.79</c:v>
                </c:pt>
                <c:pt idx="4">
                  <c:v>3.59</c:v>
                </c:pt>
              </c:numCache>
            </c:numRef>
          </c:val>
          <c:smooth val="0"/>
          <c:extLst>
            <c:ext xmlns:c16="http://schemas.microsoft.com/office/drawing/2014/chart" uri="{C3380CC4-5D6E-409C-BE32-E72D297353CC}">
              <c16:uniqueId val="{00000002-7E4F-4AAE-B0BF-1144794E57B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7BB-4534-9C5C-C62F73660E6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7BB-4534-9C5C-C62F73660E6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7BB-4534-9C5C-C62F73660E6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7BB-4534-9C5C-C62F73660E61}"/>
            </c:ext>
          </c:extLst>
        </c:ser>
        <c:ser>
          <c:idx val="4"/>
          <c:order val="4"/>
          <c:tx>
            <c:strRef>
              <c:f>データシート!$A$31</c:f>
              <c:strCache>
                <c:ptCount val="1"/>
                <c:pt idx="0">
                  <c:v>相良村後期高齢者医療特別会計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0.03</c:v>
                </c:pt>
                <c:pt idx="4">
                  <c:v>#N/A</c:v>
                </c:pt>
                <c:pt idx="5">
                  <c:v>0.02</c:v>
                </c:pt>
                <c:pt idx="6">
                  <c:v>#N/A</c:v>
                </c:pt>
                <c:pt idx="7">
                  <c:v>0.02</c:v>
                </c:pt>
                <c:pt idx="8">
                  <c:v>#N/A</c:v>
                </c:pt>
                <c:pt idx="9">
                  <c:v>0.02</c:v>
                </c:pt>
              </c:numCache>
            </c:numRef>
          </c:val>
          <c:extLst>
            <c:ext xmlns:c16="http://schemas.microsoft.com/office/drawing/2014/chart" uri="{C3380CC4-5D6E-409C-BE32-E72D297353CC}">
              <c16:uniqueId val="{00000004-D7BB-4534-9C5C-C62F73660E61}"/>
            </c:ext>
          </c:extLst>
        </c:ser>
        <c:ser>
          <c:idx val="5"/>
          <c:order val="5"/>
          <c:tx>
            <c:strRef>
              <c:f>データシート!$A$32</c:f>
              <c:strCache>
                <c:ptCount val="1"/>
                <c:pt idx="0">
                  <c:v>相良村簡易水道特別会計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0.16</c:v>
                </c:pt>
                <c:pt idx="2">
                  <c:v>#N/A</c:v>
                </c:pt>
                <c:pt idx="3">
                  <c:v>0.17</c:v>
                </c:pt>
                <c:pt idx="4">
                  <c:v>#N/A</c:v>
                </c:pt>
                <c:pt idx="5">
                  <c:v>0.08</c:v>
                </c:pt>
                <c:pt idx="6">
                  <c:v>#N/A</c:v>
                </c:pt>
                <c:pt idx="7">
                  <c:v>0.26</c:v>
                </c:pt>
                <c:pt idx="8">
                  <c:v>#N/A</c:v>
                </c:pt>
                <c:pt idx="9">
                  <c:v>0.09</c:v>
                </c:pt>
              </c:numCache>
            </c:numRef>
          </c:val>
          <c:extLst>
            <c:ext xmlns:c16="http://schemas.microsoft.com/office/drawing/2014/chart" uri="{C3380CC4-5D6E-409C-BE32-E72D297353CC}">
              <c16:uniqueId val="{00000005-D7BB-4534-9C5C-C62F73660E61}"/>
            </c:ext>
          </c:extLst>
        </c:ser>
        <c:ser>
          <c:idx val="6"/>
          <c:order val="6"/>
          <c:tx>
            <c:strRef>
              <c:f>データシート!$A$33</c:f>
              <c:strCache>
                <c:ptCount val="1"/>
                <c:pt idx="0">
                  <c:v>相良村農業集落排水特別会計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0.21</c:v>
                </c:pt>
                <c:pt idx="2">
                  <c:v>#N/A</c:v>
                </c:pt>
                <c:pt idx="3">
                  <c:v>0.02</c:v>
                </c:pt>
                <c:pt idx="4">
                  <c:v>#N/A</c:v>
                </c:pt>
                <c:pt idx="5">
                  <c:v>0.1</c:v>
                </c:pt>
                <c:pt idx="6">
                  <c:v>#N/A</c:v>
                </c:pt>
                <c:pt idx="7">
                  <c:v>0.37</c:v>
                </c:pt>
                <c:pt idx="8">
                  <c:v>#N/A</c:v>
                </c:pt>
                <c:pt idx="9">
                  <c:v>0.12</c:v>
                </c:pt>
              </c:numCache>
            </c:numRef>
          </c:val>
          <c:extLst>
            <c:ext xmlns:c16="http://schemas.microsoft.com/office/drawing/2014/chart" uri="{C3380CC4-5D6E-409C-BE32-E72D297353CC}">
              <c16:uniqueId val="{00000006-D7BB-4534-9C5C-C62F73660E61}"/>
            </c:ext>
          </c:extLst>
        </c:ser>
        <c:ser>
          <c:idx val="7"/>
          <c:order val="7"/>
          <c:tx>
            <c:strRef>
              <c:f>データシート!$A$34</c:f>
              <c:strCache>
                <c:ptCount val="1"/>
                <c:pt idx="0">
                  <c:v>相良村国民健康保険特別会計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2.08</c:v>
                </c:pt>
                <c:pt idx="2">
                  <c:v>#N/A</c:v>
                </c:pt>
                <c:pt idx="3">
                  <c:v>1.58</c:v>
                </c:pt>
                <c:pt idx="4">
                  <c:v>#N/A</c:v>
                </c:pt>
                <c:pt idx="5">
                  <c:v>1.17</c:v>
                </c:pt>
                <c:pt idx="6">
                  <c:v>#N/A</c:v>
                </c:pt>
                <c:pt idx="7">
                  <c:v>0.96</c:v>
                </c:pt>
                <c:pt idx="8">
                  <c:v>#N/A</c:v>
                </c:pt>
                <c:pt idx="9">
                  <c:v>0.74</c:v>
                </c:pt>
              </c:numCache>
            </c:numRef>
          </c:val>
          <c:extLst>
            <c:ext xmlns:c16="http://schemas.microsoft.com/office/drawing/2014/chart" uri="{C3380CC4-5D6E-409C-BE32-E72D297353CC}">
              <c16:uniqueId val="{00000007-D7BB-4534-9C5C-C62F73660E6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5.12</c:v>
                </c:pt>
                <c:pt idx="2">
                  <c:v>#N/A</c:v>
                </c:pt>
                <c:pt idx="3">
                  <c:v>6.25</c:v>
                </c:pt>
                <c:pt idx="4">
                  <c:v>#N/A</c:v>
                </c:pt>
                <c:pt idx="5">
                  <c:v>0.1</c:v>
                </c:pt>
                <c:pt idx="6">
                  <c:v>#N/A</c:v>
                </c:pt>
                <c:pt idx="7">
                  <c:v>11.96</c:v>
                </c:pt>
                <c:pt idx="8">
                  <c:v>#N/A</c:v>
                </c:pt>
                <c:pt idx="9">
                  <c:v>2.42</c:v>
                </c:pt>
              </c:numCache>
            </c:numRef>
          </c:val>
          <c:extLst>
            <c:ext xmlns:c16="http://schemas.microsoft.com/office/drawing/2014/chart" uri="{C3380CC4-5D6E-409C-BE32-E72D297353CC}">
              <c16:uniqueId val="{00000008-D7BB-4534-9C5C-C62F73660E61}"/>
            </c:ext>
          </c:extLst>
        </c:ser>
        <c:ser>
          <c:idx val="9"/>
          <c:order val="9"/>
          <c:tx>
            <c:strRef>
              <c:f>データシート!$A$36</c:f>
              <c:strCache>
                <c:ptCount val="1"/>
                <c:pt idx="0">
                  <c:v>相良村介護保険特別会計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2.2999999999999998</c:v>
                </c:pt>
                <c:pt idx="2">
                  <c:v>#N/A</c:v>
                </c:pt>
                <c:pt idx="3">
                  <c:v>2.0299999999999998</c:v>
                </c:pt>
                <c:pt idx="4">
                  <c:v>#N/A</c:v>
                </c:pt>
                <c:pt idx="5">
                  <c:v>2.04</c:v>
                </c:pt>
                <c:pt idx="6">
                  <c:v>#N/A</c:v>
                </c:pt>
                <c:pt idx="7">
                  <c:v>3.08</c:v>
                </c:pt>
                <c:pt idx="8">
                  <c:v>#N/A</c:v>
                </c:pt>
                <c:pt idx="9">
                  <c:v>2.4300000000000002</c:v>
                </c:pt>
              </c:numCache>
            </c:numRef>
          </c:val>
          <c:extLst>
            <c:ext xmlns:c16="http://schemas.microsoft.com/office/drawing/2014/chart" uri="{C3380CC4-5D6E-409C-BE32-E72D297353CC}">
              <c16:uniqueId val="{00000009-D7BB-4534-9C5C-C62F73660E6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274</c:v>
                </c:pt>
                <c:pt idx="5">
                  <c:v>269</c:v>
                </c:pt>
                <c:pt idx="8">
                  <c:v>311</c:v>
                </c:pt>
                <c:pt idx="11">
                  <c:v>315</c:v>
                </c:pt>
                <c:pt idx="14">
                  <c:v>327</c:v>
                </c:pt>
              </c:numCache>
            </c:numRef>
          </c:val>
          <c:extLst>
            <c:ext xmlns:c16="http://schemas.microsoft.com/office/drawing/2014/chart" uri="{C3380CC4-5D6E-409C-BE32-E72D297353CC}">
              <c16:uniqueId val="{00000000-7527-465B-BD90-8C118E0E0F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527-465B-BD90-8C118E0E0F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527-465B-BD90-8C118E0E0F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29</c:v>
                </c:pt>
                <c:pt idx="3">
                  <c:v>27</c:v>
                </c:pt>
                <c:pt idx="6">
                  <c:v>31</c:v>
                </c:pt>
                <c:pt idx="9">
                  <c:v>13</c:v>
                </c:pt>
                <c:pt idx="12">
                  <c:v>9</c:v>
                </c:pt>
              </c:numCache>
            </c:numRef>
          </c:val>
          <c:extLst>
            <c:ext xmlns:c16="http://schemas.microsoft.com/office/drawing/2014/chart" uri="{C3380CC4-5D6E-409C-BE32-E72D297353CC}">
              <c16:uniqueId val="{00000003-7527-465B-BD90-8C118E0E0F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123</c:v>
                </c:pt>
                <c:pt idx="3">
                  <c:v>127</c:v>
                </c:pt>
                <c:pt idx="6">
                  <c:v>132</c:v>
                </c:pt>
                <c:pt idx="9">
                  <c:v>134</c:v>
                </c:pt>
                <c:pt idx="12">
                  <c:v>140</c:v>
                </c:pt>
              </c:numCache>
            </c:numRef>
          </c:val>
          <c:extLst>
            <c:ext xmlns:c16="http://schemas.microsoft.com/office/drawing/2014/chart" uri="{C3380CC4-5D6E-409C-BE32-E72D297353CC}">
              <c16:uniqueId val="{00000004-7527-465B-BD90-8C118E0E0F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27-465B-BD90-8C118E0E0F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27-465B-BD90-8C118E0E0F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267</c:v>
                </c:pt>
                <c:pt idx="3">
                  <c:v>269</c:v>
                </c:pt>
                <c:pt idx="6">
                  <c:v>337</c:v>
                </c:pt>
                <c:pt idx="9">
                  <c:v>350</c:v>
                </c:pt>
                <c:pt idx="12">
                  <c:v>368</c:v>
                </c:pt>
              </c:numCache>
            </c:numRef>
          </c:val>
          <c:extLst>
            <c:ext xmlns:c16="http://schemas.microsoft.com/office/drawing/2014/chart" uri="{C3380CC4-5D6E-409C-BE32-E72D297353CC}">
              <c16:uniqueId val="{00000007-7527-465B-BD90-8C118E0E0FD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145</c:v>
                </c:pt>
                <c:pt idx="2">
                  <c:v>#N/A</c:v>
                </c:pt>
                <c:pt idx="3">
                  <c:v>#N/A</c:v>
                </c:pt>
                <c:pt idx="4">
                  <c:v>154</c:v>
                </c:pt>
                <c:pt idx="5">
                  <c:v>#N/A</c:v>
                </c:pt>
                <c:pt idx="6">
                  <c:v>#N/A</c:v>
                </c:pt>
                <c:pt idx="7">
                  <c:v>189</c:v>
                </c:pt>
                <c:pt idx="8">
                  <c:v>#N/A</c:v>
                </c:pt>
                <c:pt idx="9">
                  <c:v>#N/A</c:v>
                </c:pt>
                <c:pt idx="10">
                  <c:v>182</c:v>
                </c:pt>
                <c:pt idx="11">
                  <c:v>#N/A</c:v>
                </c:pt>
                <c:pt idx="12">
                  <c:v>#N/A</c:v>
                </c:pt>
                <c:pt idx="13">
                  <c:v>190</c:v>
                </c:pt>
                <c:pt idx="14">
                  <c:v>#N/A</c:v>
                </c:pt>
              </c:numCache>
            </c:numRef>
          </c:val>
          <c:smooth val="0"/>
          <c:extLst>
            <c:ext xmlns:c16="http://schemas.microsoft.com/office/drawing/2014/chart" uri="{C3380CC4-5D6E-409C-BE32-E72D297353CC}">
              <c16:uniqueId val="{00000008-7527-465B-BD90-8C118E0E0FD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2753</c:v>
                </c:pt>
                <c:pt idx="5">
                  <c:v>2892</c:v>
                </c:pt>
                <c:pt idx="8">
                  <c:v>2996</c:v>
                </c:pt>
                <c:pt idx="11">
                  <c:v>3130</c:v>
                </c:pt>
                <c:pt idx="14">
                  <c:v>3107</c:v>
                </c:pt>
              </c:numCache>
            </c:numRef>
          </c:val>
          <c:extLst>
            <c:ext xmlns:c16="http://schemas.microsoft.com/office/drawing/2014/chart" uri="{C3380CC4-5D6E-409C-BE32-E72D297353CC}">
              <c16:uniqueId val="{00000000-E5B3-4047-A929-2542A2B3F1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131</c:v>
                </c:pt>
                <c:pt idx="5">
                  <c:v>120</c:v>
                </c:pt>
                <c:pt idx="8">
                  <c:v>103</c:v>
                </c:pt>
                <c:pt idx="11">
                  <c:v>97</c:v>
                </c:pt>
                <c:pt idx="14">
                  <c:v>78</c:v>
                </c:pt>
              </c:numCache>
            </c:numRef>
          </c:val>
          <c:extLst>
            <c:ext xmlns:c16="http://schemas.microsoft.com/office/drawing/2014/chart" uri="{C3380CC4-5D6E-409C-BE32-E72D297353CC}">
              <c16:uniqueId val="{00000001-E5B3-4047-A929-2542A2B3F1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1746</c:v>
                </c:pt>
                <c:pt idx="5">
                  <c:v>1919</c:v>
                </c:pt>
                <c:pt idx="8">
                  <c:v>2342</c:v>
                </c:pt>
                <c:pt idx="11">
                  <c:v>2385</c:v>
                </c:pt>
                <c:pt idx="14">
                  <c:v>2960</c:v>
                </c:pt>
              </c:numCache>
            </c:numRef>
          </c:val>
          <c:extLst>
            <c:ext xmlns:c16="http://schemas.microsoft.com/office/drawing/2014/chart" uri="{C3380CC4-5D6E-409C-BE32-E72D297353CC}">
              <c16:uniqueId val="{00000002-E5B3-4047-A929-2542A2B3F1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5B3-4047-A929-2542A2B3F1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5B3-4047-A929-2542A2B3F1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5B3-4047-A929-2542A2B3F1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540</c:v>
                </c:pt>
                <c:pt idx="3">
                  <c:v>518</c:v>
                </c:pt>
                <c:pt idx="6">
                  <c:v>481</c:v>
                </c:pt>
                <c:pt idx="9">
                  <c:v>502</c:v>
                </c:pt>
                <c:pt idx="12">
                  <c:v>507</c:v>
                </c:pt>
              </c:numCache>
            </c:numRef>
          </c:val>
          <c:extLst>
            <c:ext xmlns:c16="http://schemas.microsoft.com/office/drawing/2014/chart" uri="{C3380CC4-5D6E-409C-BE32-E72D297353CC}">
              <c16:uniqueId val="{00000006-E5B3-4047-A929-2542A2B3F1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81</c:v>
                </c:pt>
                <c:pt idx="3">
                  <c:v>80</c:v>
                </c:pt>
                <c:pt idx="6">
                  <c:v>55</c:v>
                </c:pt>
                <c:pt idx="9">
                  <c:v>65</c:v>
                </c:pt>
                <c:pt idx="12">
                  <c:v>83</c:v>
                </c:pt>
              </c:numCache>
            </c:numRef>
          </c:val>
          <c:extLst>
            <c:ext xmlns:c16="http://schemas.microsoft.com/office/drawing/2014/chart" uri="{C3380CC4-5D6E-409C-BE32-E72D297353CC}">
              <c16:uniqueId val="{00000007-E5B3-4047-A929-2542A2B3F1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1216</c:v>
                </c:pt>
                <c:pt idx="3">
                  <c:v>1163</c:v>
                </c:pt>
                <c:pt idx="6">
                  <c:v>1067</c:v>
                </c:pt>
                <c:pt idx="9">
                  <c:v>1002</c:v>
                </c:pt>
                <c:pt idx="12">
                  <c:v>904</c:v>
                </c:pt>
              </c:numCache>
            </c:numRef>
          </c:val>
          <c:extLst>
            <c:ext xmlns:c16="http://schemas.microsoft.com/office/drawing/2014/chart" uri="{C3380CC4-5D6E-409C-BE32-E72D297353CC}">
              <c16:uniqueId val="{00000008-E5B3-4047-A929-2542A2B3F1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3</c:v>
                </c:pt>
                <c:pt idx="6">
                  <c:v>3</c:v>
                </c:pt>
                <c:pt idx="9">
                  <c:v>3</c:v>
                </c:pt>
                <c:pt idx="12">
                  <c:v>3</c:v>
                </c:pt>
              </c:numCache>
            </c:numRef>
          </c:val>
          <c:extLst>
            <c:ext xmlns:c16="http://schemas.microsoft.com/office/drawing/2014/chart" uri="{C3380CC4-5D6E-409C-BE32-E72D297353CC}">
              <c16:uniqueId val="{00000009-E5B3-4047-A929-2542A2B3F1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3123</c:v>
                </c:pt>
                <c:pt idx="3">
                  <c:v>3220</c:v>
                </c:pt>
                <c:pt idx="6">
                  <c:v>3399</c:v>
                </c:pt>
                <c:pt idx="9">
                  <c:v>3617</c:v>
                </c:pt>
                <c:pt idx="12">
                  <c:v>3559</c:v>
                </c:pt>
              </c:numCache>
            </c:numRef>
          </c:val>
          <c:extLst>
            <c:ext xmlns:c16="http://schemas.microsoft.com/office/drawing/2014/chart" uri="{C3380CC4-5D6E-409C-BE32-E72D297353CC}">
              <c16:uniqueId val="{0000000A-E5B3-4047-A929-2542A2B3F17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331</c:v>
                </c:pt>
                <c:pt idx="2">
                  <c:v>#N/A</c:v>
                </c:pt>
                <c:pt idx="3">
                  <c:v>#N/A</c:v>
                </c:pt>
                <c:pt idx="4">
                  <c:v>53</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5B3-4047-A929-2542A2B3F17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1616</c:v>
                </c:pt>
                <c:pt idx="1">
                  <c:v>1598</c:v>
                </c:pt>
                <c:pt idx="2">
                  <c:v>1921</c:v>
                </c:pt>
              </c:numCache>
            </c:numRef>
          </c:val>
          <c:extLst>
            <c:ext xmlns:c16="http://schemas.microsoft.com/office/drawing/2014/chart" uri="{C3380CC4-5D6E-409C-BE32-E72D297353CC}">
              <c16:uniqueId val="{00000000-CA42-4244-81EF-64CF5F77941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52</c:v>
                </c:pt>
                <c:pt idx="1">
                  <c:v>64</c:v>
                </c:pt>
                <c:pt idx="2">
                  <c:v>73</c:v>
                </c:pt>
              </c:numCache>
            </c:numRef>
          </c:val>
          <c:extLst>
            <c:ext xmlns:c16="http://schemas.microsoft.com/office/drawing/2014/chart" uri="{C3380CC4-5D6E-409C-BE32-E72D297353CC}">
              <c16:uniqueId val="{00000001-CA42-4244-81EF-64CF5F77941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477</c:v>
                </c:pt>
                <c:pt idx="1">
                  <c:v>516</c:v>
                </c:pt>
                <c:pt idx="2">
                  <c:v>733</c:v>
                </c:pt>
              </c:numCache>
            </c:numRef>
          </c:val>
          <c:extLst>
            <c:ext xmlns:c16="http://schemas.microsoft.com/office/drawing/2014/chart" uri="{C3380CC4-5D6E-409C-BE32-E72D297353CC}">
              <c16:uniqueId val="{00000002-CA42-4244-81EF-64CF5F77941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熊本県相良村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4,019
3,992
94.54
5,095,339
4,834,481
45,533
2,449,684
3,559,323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令和元年度から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で推移しており、平成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年度以降下がってはいないが、本村では人口減少、全国・県平均を上回る高齢化率（令和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％）の影響や村内に農業以外の基盤産業がないこと等により財政基盤が弱く、県・全国平均を大きく下回っている。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今後も、税収等の徴収強化等、自主財源の確保に努め、財政基盤の強化を図る。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151994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地方税、地方譲与税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、各種交付金はほぼ横ばい。地方特例交付金は若干の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。普通交付税は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43,203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千円、特別交付税は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10,569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物件費、維持補修費、交際費、繰出金は増加したものの、人件費、扶助費、補助費等は減少し、経常収支費比率は昨年度に比べ▲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19262</xdr:rowOff>
    </xdr:from>
    <xdr:to>
      <xdr:col>23</xdr:col>
      <xdr:colOff>133350</xdr:colOff>
      <xdr:row>64</xdr:row>
      <xdr:rowOff>95673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92062"/>
          <a:ext cx="8382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64</xdr:row>
      <xdr:rowOff>95673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1565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64</xdr:row>
      <xdr:rowOff>59479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15650"/>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59479</xdr:rowOff>
    </xdr:from>
    <xdr:to>
      <xdr:col>11</xdr:col>
      <xdr:colOff>31750</xdr:colOff>
      <xdr:row>65</xdr:row>
      <xdr:rowOff>113242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032279"/>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139912</xdr:rowOff>
    </xdr:from>
    <xdr:to>
      <xdr:col>23</xdr:col>
      <xdr:colOff>184150</xdr:colOff>
      <xdr:row>64</xdr:row>
      <xdr:rowOff>70062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111989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1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44873</xdr:rowOff>
    </xdr:from>
    <xdr:to>
      <xdr:col>19</xdr:col>
      <xdr:colOff>184150</xdr:colOff>
      <xdr:row>64</xdr:row>
      <xdr:rowOff>146473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131250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0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8679</xdr:rowOff>
    </xdr:from>
    <xdr:to>
      <xdr:col>11</xdr:col>
      <xdr:colOff>82550</xdr:colOff>
      <xdr:row>64</xdr:row>
      <xdr:rowOff>110279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95056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62442</xdr:rowOff>
    </xdr:from>
    <xdr:to>
      <xdr:col>7</xdr:col>
      <xdr:colOff>31750</xdr:colOff>
      <xdr:row>65</xdr:row>
      <xdr:rowOff>164042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148819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[305,049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昨年度に比べ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においては、新型コロナウイルス感染症が沈静化したことに伴い、出張や会議等の開催が増えて旅費が増加。物価高騰の影響で光熱水費も増加。システム機器リース更新の影響もあり全体的に増加した。人件費においては、給与改定でそれぞれの基本給は上がったものの、年度途中で職員が退職（４名）、退職手当事務負担金が前年度から下がったため、全体的には減少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人当たり人件費・物件費等決算額が▲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21,004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158578</xdr:rowOff>
    </xdr:from>
    <xdr:to>
      <xdr:col>23</xdr:col>
      <xdr:colOff>133350</xdr:colOff>
      <xdr:row>82</xdr:row>
      <xdr:rowOff>4021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046028"/>
          <a:ext cx="838200" cy="1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4021</xdr:rowOff>
    </xdr:from>
    <xdr:to>
      <xdr:col>19</xdr:col>
      <xdr:colOff>133350</xdr:colOff>
      <xdr:row>82</xdr:row>
      <xdr:rowOff>29107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062921"/>
          <a:ext cx="889000" cy="2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29107</xdr:rowOff>
    </xdr:from>
    <xdr:to>
      <xdr:col>15</xdr:col>
      <xdr:colOff>82550</xdr:colOff>
      <xdr:row>82</xdr:row>
      <xdr:rowOff>45517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088007"/>
          <a:ext cx="889000" cy="1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122394</xdr:rowOff>
    </xdr:from>
    <xdr:to>
      <xdr:col>11</xdr:col>
      <xdr:colOff>31750</xdr:colOff>
      <xdr:row>82</xdr:row>
      <xdr:rowOff>45517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09844"/>
          <a:ext cx="889000" cy="9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121908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107778</xdr:rowOff>
    </xdr:from>
    <xdr:to>
      <xdr:col>23</xdr:col>
      <xdr:colOff>184150</xdr:colOff>
      <xdr:row>82</xdr:row>
      <xdr:rowOff>37928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9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29055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124671</xdr:rowOff>
    </xdr:from>
    <xdr:to>
      <xdr:col>19</xdr:col>
      <xdr:colOff>184150</xdr:colOff>
      <xdr:row>82</xdr:row>
      <xdr:rowOff>54821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1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64998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80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149757</xdr:rowOff>
    </xdr:from>
    <xdr:to>
      <xdr:col>15</xdr:col>
      <xdr:colOff>133350</xdr:colOff>
      <xdr:row>82</xdr:row>
      <xdr:rowOff>79907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90084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0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166167</xdr:rowOff>
    </xdr:from>
    <xdr:to>
      <xdr:col>11</xdr:col>
      <xdr:colOff>82550</xdr:colOff>
      <xdr:row>82</xdr:row>
      <xdr:rowOff>96317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5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106494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2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71594</xdr:rowOff>
    </xdr:from>
    <xdr:to>
      <xdr:col>7</xdr:col>
      <xdr:colOff>31750</xdr:colOff>
      <xdr:row>82</xdr:row>
      <xdr:rowOff>1744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5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11921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27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増加したものの、類似団体平均、全国町村平均を下回っている状況が続いている。</a:t>
          </a:r>
        </a:p>
        <a:p>
          <a:r>
            <a:rPr kumimoji="1" lang="ja-JP" altLang="en-US" sz="1300">
              <a:latin typeface="ＭＳ Ｐゴシック" panose="020B0600070205080204" pitchFamily="50" charset="-128"/>
              <a:ea typeface="ＭＳ Ｐゴシック" panose="020B0600070205080204" pitchFamily="50" charset="-128"/>
            </a:rPr>
            <a:t>　従来から国・県の動向に準じて給与体系の見直しを行っており、今後も適正な人事管理、給与水準の確保に努める。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29211</xdr:rowOff>
    </xdr:from>
    <xdr:to>
      <xdr:col>81</xdr:col>
      <xdr:colOff>44450</xdr:colOff>
      <xdr:row>86</xdr:row>
      <xdr:rowOff>125730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773911"/>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29211</xdr:rowOff>
    </xdr:from>
    <xdr:to>
      <xdr:col>77</xdr:col>
      <xdr:colOff>44450</xdr:colOff>
      <xdr:row>87</xdr:row>
      <xdr:rowOff>8573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773911"/>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125730</xdr:rowOff>
    </xdr:from>
    <xdr:to>
      <xdr:col>72</xdr:col>
      <xdr:colOff>203200</xdr:colOff>
      <xdr:row>87</xdr:row>
      <xdr:rowOff>8573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87043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125730</xdr:rowOff>
    </xdr:from>
    <xdr:to>
      <xdr:col>68</xdr:col>
      <xdr:colOff>152400</xdr:colOff>
      <xdr:row>86</xdr:row>
      <xdr:rowOff>137795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87043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91457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149861</xdr:rowOff>
    </xdr:from>
    <xdr:to>
      <xdr:col>77</xdr:col>
      <xdr:colOff>95250</xdr:colOff>
      <xdr:row>86</xdr:row>
      <xdr:rowOff>80011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90188</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129223</xdr:rowOff>
    </xdr:from>
    <xdr:to>
      <xdr:col>73</xdr:col>
      <xdr:colOff>44450</xdr:colOff>
      <xdr:row>87</xdr:row>
      <xdr:rowOff>59373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8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69550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64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74930</xdr:rowOff>
    </xdr:from>
    <xdr:to>
      <xdr:col>68</xdr:col>
      <xdr:colOff>203200</xdr:colOff>
      <xdr:row>87</xdr:row>
      <xdr:rowOff>5080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15257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0.29</a:t>
          </a:r>
          <a:r>
            <a:rPr kumimoji="1" lang="ja-JP" altLang="en-US" sz="1300">
              <a:latin typeface="ＭＳ Ｐゴシック" panose="020B0600070205080204" pitchFamily="50" charset="-128"/>
              <a:ea typeface="ＭＳ Ｐゴシック" panose="020B0600070205080204" pitchFamily="50" charset="-128"/>
            </a:rPr>
            <a:t>人増加したものの。類似団体平均と比較すると</a:t>
          </a:r>
          <a:r>
            <a:rPr kumimoji="1" lang="en-US" altLang="ja-JP" sz="1300">
              <a:latin typeface="ＭＳ Ｐゴシック" panose="020B0600070205080204" pitchFamily="50" charset="-128"/>
              <a:ea typeface="ＭＳ Ｐゴシック" panose="020B0600070205080204" pitchFamily="50" charset="-128"/>
            </a:rPr>
            <a:t>8.82</a:t>
          </a:r>
          <a:r>
            <a:rPr kumimoji="1" lang="ja-JP" altLang="en-US" sz="1300">
              <a:latin typeface="ＭＳ Ｐゴシック" panose="020B0600070205080204" pitchFamily="50" charset="-128"/>
              <a:ea typeface="ＭＳ Ｐゴシック" panose="020B0600070205080204" pitchFamily="50" charset="-128"/>
            </a:rPr>
            <a:t>人少なく、依然として低い状況が続いている。</a:t>
          </a:r>
        </a:p>
        <a:p>
          <a:r>
            <a:rPr kumimoji="1" lang="ja-JP" altLang="en-US" sz="1300">
              <a:latin typeface="ＭＳ Ｐゴシック" panose="020B0600070205080204" pitchFamily="50" charset="-128"/>
              <a:ea typeface="ＭＳ Ｐゴシック" panose="020B0600070205080204" pitchFamily="50" charset="-128"/>
            </a:rPr>
            <a:t>　今後はＤＸの推進も含めた事務体系の見直し等を行い、適正な定員管理に努める。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101060</xdr:rowOff>
    </xdr:from>
    <xdr:to>
      <xdr:col>81</xdr:col>
      <xdr:colOff>44450</xdr:colOff>
      <xdr:row>58</xdr:row>
      <xdr:rowOff>109807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045160"/>
          <a:ext cx="838200" cy="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125668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101060</xdr:rowOff>
    </xdr:from>
    <xdr:to>
      <xdr:col>77</xdr:col>
      <xdr:colOff>44450</xdr:colOff>
      <xdr:row>58</xdr:row>
      <xdr:rowOff>106188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045160"/>
          <a:ext cx="889000" cy="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97441</xdr:rowOff>
    </xdr:from>
    <xdr:to>
      <xdr:col>72</xdr:col>
      <xdr:colOff>203200</xdr:colOff>
      <xdr:row>58</xdr:row>
      <xdr:rowOff>106188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041541"/>
          <a:ext cx="889000" cy="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55817</xdr:rowOff>
    </xdr:from>
    <xdr:to>
      <xdr:col>68</xdr:col>
      <xdr:colOff>152400</xdr:colOff>
      <xdr:row>58</xdr:row>
      <xdr:rowOff>97441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9999917"/>
          <a:ext cx="889000" cy="4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9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59007</xdr:rowOff>
    </xdr:from>
    <xdr:to>
      <xdr:col>81</xdr:col>
      <xdr:colOff>95250</xdr:colOff>
      <xdr:row>58</xdr:row>
      <xdr:rowOff>160607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0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151734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9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50260</xdr:rowOff>
    </xdr:from>
    <xdr:to>
      <xdr:col>77</xdr:col>
      <xdr:colOff>95250</xdr:colOff>
      <xdr:row>58</xdr:row>
      <xdr:rowOff>151860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999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162037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763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55388</xdr:rowOff>
    </xdr:from>
    <xdr:to>
      <xdr:col>73</xdr:col>
      <xdr:colOff>44450</xdr:colOff>
      <xdr:row>58</xdr:row>
      <xdr:rowOff>156988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999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167165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7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46641</xdr:rowOff>
    </xdr:from>
    <xdr:to>
      <xdr:col>68</xdr:col>
      <xdr:colOff>203200</xdr:colOff>
      <xdr:row>58</xdr:row>
      <xdr:rowOff>148241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999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158418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75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5017</xdr:rowOff>
    </xdr:from>
    <xdr:to>
      <xdr:col>64</xdr:col>
      <xdr:colOff>152400</xdr:colOff>
      <xdr:row>58</xdr:row>
      <xdr:rowOff>106617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994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116794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717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過疎対策事業債や臨時財政対策債の償還（＋</a:t>
          </a:r>
          <a:r>
            <a:rPr kumimoji="1" lang="en-US" altLang="ja-JP" sz="1300">
              <a:latin typeface="ＭＳ Ｐゴシック" panose="020B0600070205080204" pitchFamily="50" charset="-128"/>
              <a:ea typeface="ＭＳ Ｐゴシック" panose="020B0600070205080204" pitchFamily="50" charset="-128"/>
            </a:rPr>
            <a:t>22,210</a:t>
          </a:r>
          <a:r>
            <a:rPr kumimoji="1" lang="ja-JP" altLang="en-US" sz="1300">
              <a:latin typeface="ＭＳ Ｐゴシック" panose="020B0600070205080204" pitchFamily="50" charset="-128"/>
              <a:ea typeface="ＭＳ Ｐゴシック" panose="020B0600070205080204" pitchFamily="50" charset="-128"/>
            </a:rPr>
            <a:t>千円）が開始したことにより元利償還金が増加。簡易水道・農業集落排水事業の地方債償還財源に充てた繰入金の増加（＋</a:t>
          </a:r>
          <a:r>
            <a:rPr kumimoji="1" lang="en-US" altLang="ja-JP" sz="1300">
              <a:latin typeface="ＭＳ Ｐゴシック" panose="020B0600070205080204" pitchFamily="50" charset="-128"/>
              <a:ea typeface="ＭＳ Ｐゴシック" panose="020B0600070205080204" pitchFamily="50" charset="-128"/>
            </a:rPr>
            <a:t>5,343</a:t>
          </a:r>
          <a:r>
            <a:rPr kumimoji="1" lang="ja-JP" altLang="en-US" sz="1300">
              <a:latin typeface="ＭＳ Ｐゴシック" panose="020B0600070205080204" pitchFamily="50" charset="-128"/>
              <a:ea typeface="ＭＳ Ｐゴシック" panose="020B0600070205080204" pitchFamily="50" charset="-128"/>
            </a:rPr>
            <a:t>千円）、普通交付税額の増加（＋</a:t>
          </a:r>
          <a:r>
            <a:rPr kumimoji="1" lang="en-US" altLang="ja-JP" sz="1300">
              <a:latin typeface="ＭＳ Ｐゴシック" panose="020B0600070205080204" pitchFamily="50" charset="-128"/>
              <a:ea typeface="ＭＳ Ｐゴシック" panose="020B0600070205080204" pitchFamily="50" charset="-128"/>
            </a:rPr>
            <a:t>43,203</a:t>
          </a:r>
          <a:r>
            <a:rPr kumimoji="1" lang="ja-JP" altLang="en-US" sz="1300">
              <a:latin typeface="ＭＳ Ｐゴシック" panose="020B0600070205080204" pitchFamily="50" charset="-128"/>
              <a:ea typeface="ＭＳ Ｐゴシック" panose="020B0600070205080204" pitchFamily="50" charset="-128"/>
            </a:rPr>
            <a:t>千円）、臨時財政対策債発行可能額の減少（▲</a:t>
          </a:r>
          <a:r>
            <a:rPr kumimoji="1" lang="en-US" altLang="ja-JP" sz="1300">
              <a:latin typeface="ＭＳ Ｐゴシック" panose="020B0600070205080204" pitchFamily="50" charset="-128"/>
              <a:ea typeface="ＭＳ Ｐゴシック" panose="020B0600070205080204" pitchFamily="50" charset="-128"/>
            </a:rPr>
            <a:t>10,597</a:t>
          </a:r>
          <a:r>
            <a:rPr kumimoji="1" lang="ja-JP" altLang="en-US" sz="1300">
              <a:latin typeface="ＭＳ Ｐゴシック" panose="020B0600070205080204" pitchFamily="50" charset="-128"/>
              <a:ea typeface="ＭＳ Ｐゴシック" panose="020B0600070205080204" pitchFamily="50" charset="-128"/>
            </a:rPr>
            <a:t>千円）により、昨年度から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ポイント増加している。今後は令和２年７月豪雨に係る災害復旧事業債に加え、復興関連の起債が増えるため実質公債費率は上昇する見込みである。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57573</xdr:rowOff>
    </xdr:from>
    <xdr:to>
      <xdr:col>81</xdr:col>
      <xdr:colOff>44450</xdr:colOff>
      <xdr:row>42</xdr:row>
      <xdr:rowOff>81704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25847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138447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41487</xdr:rowOff>
    </xdr:from>
    <xdr:to>
      <xdr:col>77</xdr:col>
      <xdr:colOff>44450</xdr:colOff>
      <xdr:row>42</xdr:row>
      <xdr:rowOff>57573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2423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17356</xdr:rowOff>
    </xdr:from>
    <xdr:to>
      <xdr:col>72</xdr:col>
      <xdr:colOff>203200</xdr:colOff>
      <xdr:row>42</xdr:row>
      <xdr:rowOff>41487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2182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17356</xdr:rowOff>
    </xdr:from>
    <xdr:to>
      <xdr:col>68</xdr:col>
      <xdr:colOff>152400</xdr:colOff>
      <xdr:row>42</xdr:row>
      <xdr:rowOff>25400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2182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30904</xdr:rowOff>
    </xdr:from>
    <xdr:to>
      <xdr:col>81</xdr:col>
      <xdr:colOff>95250</xdr:colOff>
      <xdr:row>42</xdr:row>
      <xdr:rowOff>132504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2981</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20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6773</xdr:rowOff>
    </xdr:from>
    <xdr:to>
      <xdr:col>77</xdr:col>
      <xdr:colOff>95250</xdr:colOff>
      <xdr:row>42</xdr:row>
      <xdr:rowOff>108373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93150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29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162137</xdr:rowOff>
    </xdr:from>
    <xdr:to>
      <xdr:col>73</xdr:col>
      <xdr:colOff>44450</xdr:colOff>
      <xdr:row>42</xdr:row>
      <xdr:rowOff>92287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77064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138006</xdr:rowOff>
    </xdr:from>
    <xdr:to>
      <xdr:col>68</xdr:col>
      <xdr:colOff>203200</xdr:colOff>
      <xdr:row>42</xdr:row>
      <xdr:rowOff>68156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公営企業等既発債の元金残高の減少や充当可能基金（財政調整基金・学校建設等基金・地域振興基金等）の増加により、昨年度同様の－となった。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115388</xdr:rowOff>
    </xdr:from>
    <xdr:to>
      <xdr:col>68</xdr:col>
      <xdr:colOff>152400</xdr:colOff>
      <xdr:row>14</xdr:row>
      <xdr:rowOff>120892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3512800" y="2344238"/>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64588</xdr:rowOff>
    </xdr:from>
    <xdr:to>
      <xdr:col>68</xdr:col>
      <xdr:colOff>203200</xdr:colOff>
      <xdr:row>13</xdr:row>
      <xdr:rowOff>166188</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29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150965</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37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70092</xdr:rowOff>
    </xdr:from>
    <xdr:to>
      <xdr:col>64</xdr:col>
      <xdr:colOff>152400</xdr:colOff>
      <xdr:row>15</xdr:row>
      <xdr:rowOff>242</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47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156469</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55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熊本県相良村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4,019
3,992
94.54
5,095,339
4,834,481
45,533
2,449,684
3,559,323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給与改定でそれぞれの基本給が上がったものの、年度途中で職員４名が退職したため、基本給や期末勤勉手当が減少し、人件費は昨年度に比べ▲</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ポイントとなった。</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101854</xdr:rowOff>
    </xdr:from>
    <xdr:to>
      <xdr:col>24</xdr:col>
      <xdr:colOff>25400</xdr:colOff>
      <xdr:row>36</xdr:row>
      <xdr:rowOff>17272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0260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17272</xdr:rowOff>
    </xdr:from>
    <xdr:to>
      <xdr:col>19</xdr:col>
      <xdr:colOff>187325</xdr:colOff>
      <xdr:row>36</xdr:row>
      <xdr:rowOff>21844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89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21844</xdr:rowOff>
    </xdr:from>
    <xdr:to>
      <xdr:col>15</xdr:col>
      <xdr:colOff>98425</xdr:colOff>
      <xdr:row>36</xdr:row>
      <xdr:rowOff>94996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940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94996</xdr:rowOff>
    </xdr:from>
    <xdr:to>
      <xdr:col>11</xdr:col>
      <xdr:colOff>9525</xdr:colOff>
      <xdr:row>37</xdr:row>
      <xdr:rowOff>24130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671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51054</xdr:rowOff>
    </xdr:from>
    <xdr:to>
      <xdr:col>24</xdr:col>
      <xdr:colOff>76200</xdr:colOff>
      <xdr:row>35</xdr:row>
      <xdr:rowOff>152654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67581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137922</xdr:rowOff>
    </xdr:from>
    <xdr:to>
      <xdr:col>20</xdr:col>
      <xdr:colOff>38100</xdr:colOff>
      <xdr:row>36</xdr:row>
      <xdr:rowOff>68072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78249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142494</xdr:rowOff>
    </xdr:from>
    <xdr:to>
      <xdr:col>15</xdr:col>
      <xdr:colOff>149225</xdr:colOff>
      <xdr:row>36</xdr:row>
      <xdr:rowOff>72644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82821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44196</xdr:rowOff>
    </xdr:from>
    <xdr:to>
      <xdr:col>11</xdr:col>
      <xdr:colOff>60325</xdr:colOff>
      <xdr:row>36</xdr:row>
      <xdr:rowOff>145796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155973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割合としては昨年度と同様であるが、新型コロナウイルス感染症が沈静化したことに伴い、出張や会議等の開催が増えて旅費が増加。物価高騰の影響で光熱水費も増加。システム機器リース更新の影響もあり、金額的には増加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101854</xdr:rowOff>
    </xdr:from>
    <xdr:to>
      <xdr:col>82</xdr:col>
      <xdr:colOff>107950</xdr:colOff>
      <xdr:row>17</xdr:row>
      <xdr:rowOff>101854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165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56134</xdr:rowOff>
    </xdr:from>
    <xdr:to>
      <xdr:col>78</xdr:col>
      <xdr:colOff>69850</xdr:colOff>
      <xdr:row>17</xdr:row>
      <xdr:rowOff>101854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707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56134</xdr:rowOff>
    </xdr:from>
    <xdr:to>
      <xdr:col>73</xdr:col>
      <xdr:colOff>180975</xdr:colOff>
      <xdr:row>17</xdr:row>
      <xdr:rowOff>129286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707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37846</xdr:rowOff>
    </xdr:from>
    <xdr:to>
      <xdr:col>69</xdr:col>
      <xdr:colOff>92075</xdr:colOff>
      <xdr:row>17</xdr:row>
      <xdr:rowOff>129286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524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51054</xdr:rowOff>
    </xdr:from>
    <xdr:to>
      <xdr:col>82</xdr:col>
      <xdr:colOff>158750</xdr:colOff>
      <xdr:row>17</xdr:row>
      <xdr:rowOff>152654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23131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51054</xdr:rowOff>
    </xdr:from>
    <xdr:to>
      <xdr:col>78</xdr:col>
      <xdr:colOff>120650</xdr:colOff>
      <xdr:row>17</xdr:row>
      <xdr:rowOff>152654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137431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5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5334</xdr:rowOff>
    </xdr:from>
    <xdr:to>
      <xdr:col>74</xdr:col>
      <xdr:colOff>31750</xdr:colOff>
      <xdr:row>17</xdr:row>
      <xdr:rowOff>106934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78486</xdr:rowOff>
    </xdr:from>
    <xdr:to>
      <xdr:col>69</xdr:col>
      <xdr:colOff>142875</xdr:colOff>
      <xdr:row>18</xdr:row>
      <xdr:rowOff>8636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164863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ポイントとなった。</a:t>
          </a:r>
        </a:p>
        <a:p>
          <a:r>
            <a:rPr kumimoji="1" lang="ja-JP" altLang="en-US" sz="1300">
              <a:latin typeface="ＭＳ Ｐゴシック" panose="020B0600070205080204" pitchFamily="50" charset="-128"/>
              <a:ea typeface="ＭＳ Ｐゴシック" panose="020B0600070205080204" pitchFamily="50" charset="-128"/>
            </a:rPr>
            <a:t>　主な要因として、老人ホーム措置費（▲</a:t>
          </a:r>
          <a:r>
            <a:rPr kumimoji="1" lang="en-US" altLang="ja-JP" sz="1300">
              <a:latin typeface="ＭＳ Ｐゴシック" panose="020B0600070205080204" pitchFamily="50" charset="-128"/>
              <a:ea typeface="ＭＳ Ｐゴシック" panose="020B0600070205080204" pitchFamily="50" charset="-128"/>
            </a:rPr>
            <a:t>1,071</a:t>
          </a:r>
          <a:r>
            <a:rPr kumimoji="1" lang="ja-JP" altLang="en-US" sz="1300">
              <a:latin typeface="ＭＳ Ｐゴシック" panose="020B0600070205080204" pitchFamily="50" charset="-128"/>
              <a:ea typeface="ＭＳ Ｐゴシック" panose="020B0600070205080204" pitchFamily="50" charset="-128"/>
            </a:rPr>
            <a:t>千円）、子どものため教育・保育給付費負担金（▲</a:t>
          </a:r>
          <a:r>
            <a:rPr kumimoji="1" lang="en-US" altLang="ja-JP" sz="1300">
              <a:latin typeface="ＭＳ Ｐゴシック" panose="020B0600070205080204" pitchFamily="50" charset="-128"/>
              <a:ea typeface="ＭＳ Ｐゴシック" panose="020B0600070205080204" pitchFamily="50" charset="-128"/>
            </a:rPr>
            <a:t>976</a:t>
          </a:r>
          <a:r>
            <a:rPr kumimoji="1" lang="ja-JP" altLang="en-US" sz="1300">
              <a:latin typeface="ＭＳ Ｐゴシック" panose="020B0600070205080204" pitchFamily="50" charset="-128"/>
              <a:ea typeface="ＭＳ Ｐゴシック" panose="020B0600070205080204" pitchFamily="50" charset="-128"/>
            </a:rPr>
            <a:t>千円）の減少が挙げられる。</a:t>
          </a:r>
        </a:p>
        <a:p>
          <a:r>
            <a:rPr kumimoji="1" lang="ja-JP" altLang="en-US" sz="1300">
              <a:latin typeface="ＭＳ Ｐゴシック" panose="020B0600070205080204" pitchFamily="50" charset="-128"/>
              <a:ea typeface="ＭＳ Ｐゴシック" panose="020B0600070205080204" pitchFamily="50" charset="-128"/>
            </a:rPr>
            <a:t>　今後、更なる高齢化に対応するため、老人福祉関係にかかる費用負担の増加が見込まれる。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xdr:rowOff>
    </xdr:from>
    <xdr:to>
      <xdr:col>24</xdr:col>
      <xdr:colOff>25400</xdr:colOff>
      <xdr:row>60</xdr:row>
      <xdr:rowOff>50800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10299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31750</xdr:rowOff>
    </xdr:from>
    <xdr:to>
      <xdr:col>19</xdr:col>
      <xdr:colOff>187325</xdr:colOff>
      <xdr:row>60</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10318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31750</xdr:rowOff>
    </xdr:from>
    <xdr:to>
      <xdr:col>15</xdr:col>
      <xdr:colOff>98425</xdr:colOff>
      <xdr:row>60</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10318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165100</xdr:rowOff>
    </xdr:from>
    <xdr:to>
      <xdr:col>11</xdr:col>
      <xdr:colOff>9525</xdr:colOff>
      <xdr:row>62</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10452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105427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0</xdr:rowOff>
    </xdr:from>
    <xdr:to>
      <xdr:col>20</xdr:col>
      <xdr:colOff>38100</xdr:colOff>
      <xdr:row>60</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86377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152400</xdr:rowOff>
    </xdr:from>
    <xdr:to>
      <xdr:col>15</xdr:col>
      <xdr:colOff>149225</xdr:colOff>
      <xdr:row>60</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67327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114300</xdr:rowOff>
    </xdr:from>
    <xdr:to>
      <xdr:col>11</xdr:col>
      <xdr:colOff>60325</xdr:colOff>
      <xdr:row>61</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29227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133350</xdr:rowOff>
    </xdr:from>
    <xdr:to>
      <xdr:col>6</xdr:col>
      <xdr:colOff>171450</xdr:colOff>
      <xdr:row>62</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ポイントの増となっており、依然として類似団体や県の平均を上回っている。</a:t>
          </a:r>
        </a:p>
        <a:p>
          <a:r>
            <a:rPr kumimoji="1" lang="ja-JP" altLang="en-US" sz="1300">
              <a:latin typeface="ＭＳ Ｐゴシック" panose="020B0600070205080204" pitchFamily="50" charset="-128"/>
              <a:ea typeface="ＭＳ Ｐゴシック" panose="020B0600070205080204" pitchFamily="50" charset="-128"/>
            </a:rPr>
            <a:t>　要因の一つとして、繰出金が多いことがあげられ、今年度も増加傾向にある。また、農業集落排水・簡易水道においては、今後、公営企業適用債の償還により繰出金が増加すると見込まれる。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155575</xdr:rowOff>
    </xdr:from>
    <xdr:to>
      <xdr:col>82</xdr:col>
      <xdr:colOff>107950</xdr:colOff>
      <xdr:row>59</xdr:row>
      <xdr:rowOff>161290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1027112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24130</xdr:rowOff>
    </xdr:from>
    <xdr:to>
      <xdr:col>78</xdr:col>
      <xdr:colOff>69850</xdr:colOff>
      <xdr:row>59</xdr:row>
      <xdr:rowOff>155575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1013968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24130</xdr:rowOff>
    </xdr:from>
    <xdr:to>
      <xdr:col>73</xdr:col>
      <xdr:colOff>180975</xdr:colOff>
      <xdr:row>59</xdr:row>
      <xdr:rowOff>24130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893800" y="10139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24130</xdr:rowOff>
    </xdr:from>
    <xdr:to>
      <xdr:col>69</xdr:col>
      <xdr:colOff>92075</xdr:colOff>
      <xdr:row>59</xdr:row>
      <xdr:rowOff>69850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10139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110490</xdr:rowOff>
    </xdr:from>
    <xdr:to>
      <xdr:col>82</xdr:col>
      <xdr:colOff>158750</xdr:colOff>
      <xdr:row>60</xdr:row>
      <xdr:rowOff>40640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82567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104775</xdr:rowOff>
    </xdr:from>
    <xdr:to>
      <xdr:col>78</xdr:col>
      <xdr:colOff>120650</xdr:colOff>
      <xdr:row>60</xdr:row>
      <xdr:rowOff>34925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102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19702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306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144780</xdr:rowOff>
    </xdr:from>
    <xdr:to>
      <xdr:col>74</xdr:col>
      <xdr:colOff>31750</xdr:colOff>
      <xdr:row>59</xdr:row>
      <xdr:rowOff>74930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59707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144780</xdr:rowOff>
    </xdr:from>
    <xdr:to>
      <xdr:col>69</xdr:col>
      <xdr:colOff>142875</xdr:colOff>
      <xdr:row>59</xdr:row>
      <xdr:rowOff>74930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59707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ポイントとなっている。</a:t>
          </a:r>
        </a:p>
        <a:p>
          <a:r>
            <a:rPr kumimoji="1" lang="ja-JP" altLang="en-US" sz="1300">
              <a:latin typeface="ＭＳ Ｐゴシック" panose="020B0600070205080204" pitchFamily="50" charset="-128"/>
              <a:ea typeface="ＭＳ Ｐゴシック" panose="020B0600070205080204" pitchFamily="50" charset="-128"/>
            </a:rPr>
            <a:t>　昨年度実施した経済対策給付金の減少、一部事務組合（人吉下球磨消防組合、人吉球磨広域行政組合）に対する負担金の減少が要因となっている。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36</xdr:row>
      <xdr:rowOff>154432</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5671800" y="63083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36</xdr:row>
      <xdr:rowOff>168148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4782800" y="63266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24130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3403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165862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36778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101871</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115062</xdr:rowOff>
    </xdr:from>
    <xdr:to>
      <xdr:col>65</xdr:col>
      <xdr:colOff>53975</xdr:colOff>
      <xdr:row>38</xdr:row>
      <xdr:rowOff>45212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29989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過疎対策事業債、災害復旧事業債、臨時財政対策債、公共事業等債の償還据置期間が終了し、元利償還金が増加したため、昨年度から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の増。</a:t>
          </a:r>
        </a:p>
        <a:p>
          <a:r>
            <a:rPr kumimoji="1" lang="ja-JP" altLang="en-US" sz="1300">
              <a:latin typeface="ＭＳ Ｐゴシック" panose="020B0600070205080204" pitchFamily="50" charset="-128"/>
              <a:ea typeface="ＭＳ Ｐゴシック" panose="020B0600070205080204" pitchFamily="50" charset="-128"/>
            </a:rPr>
            <a:t>　今後も令和２年７月豪雨に係る災害復旧事業債に加え、復興関連の起債が増えるため実質公債費率は上昇する見込みである。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xdr:rowOff>
    </xdr:from>
    <xdr:to>
      <xdr:col>24</xdr:col>
      <xdr:colOff>25400</xdr:colOff>
      <xdr:row>76</xdr:row>
      <xdr:rowOff>24130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0352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146050</xdr:rowOff>
    </xdr:from>
    <xdr:to>
      <xdr:col>19</xdr:col>
      <xdr:colOff>187325</xdr:colOff>
      <xdr:row>76</xdr:row>
      <xdr:rowOff>5080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004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85090</xdr:rowOff>
    </xdr:from>
    <xdr:to>
      <xdr:col>15</xdr:col>
      <xdr:colOff>98425</xdr:colOff>
      <xdr:row>75</xdr:row>
      <xdr:rowOff>146050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2209800" y="12943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85090</xdr:rowOff>
    </xdr:from>
    <xdr:to>
      <xdr:col>11</xdr:col>
      <xdr:colOff>9525</xdr:colOff>
      <xdr:row>75</xdr:row>
      <xdr:rowOff>104140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29438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144780</xdr:rowOff>
    </xdr:from>
    <xdr:to>
      <xdr:col>24</xdr:col>
      <xdr:colOff>76200</xdr:colOff>
      <xdr:row>76</xdr:row>
      <xdr:rowOff>74930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161307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125730</xdr:rowOff>
    </xdr:from>
    <xdr:to>
      <xdr:col>20</xdr:col>
      <xdr:colOff>38100</xdr:colOff>
      <xdr:row>76</xdr:row>
      <xdr:rowOff>55880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66057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7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95250</xdr:rowOff>
    </xdr:from>
    <xdr:to>
      <xdr:col>15</xdr:col>
      <xdr:colOff>149225</xdr:colOff>
      <xdr:row>76</xdr:row>
      <xdr:rowOff>25400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35577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34290</xdr:rowOff>
    </xdr:from>
    <xdr:to>
      <xdr:col>11</xdr:col>
      <xdr:colOff>60325</xdr:colOff>
      <xdr:row>75</xdr:row>
      <xdr:rowOff>135890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146067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53340</xdr:rowOff>
    </xdr:from>
    <xdr:to>
      <xdr:col>6</xdr:col>
      <xdr:colOff>171450</xdr:colOff>
      <xdr:row>75</xdr:row>
      <xdr:rowOff>154939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165117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ポイントとなったが、類似団体平均をト上回る状況が続いている。</a:t>
          </a:r>
        </a:p>
        <a:p>
          <a:r>
            <a:rPr kumimoji="1" lang="ja-JP" altLang="en-US" sz="1300">
              <a:latin typeface="ＭＳ Ｐゴシック" panose="020B0600070205080204" pitchFamily="50" charset="-128"/>
              <a:ea typeface="ＭＳ Ｐゴシック" panose="020B0600070205080204" pitchFamily="50" charset="-128"/>
            </a:rPr>
            <a:t>　主な要因としては、扶助費が類似団体平均と比較して多いことが挙げられる。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130811</xdr:rowOff>
    </xdr:from>
    <xdr:to>
      <xdr:col>82</xdr:col>
      <xdr:colOff>107950</xdr:colOff>
      <xdr:row>80</xdr:row>
      <xdr:rowOff>50800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6753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107950</xdr:rowOff>
    </xdr:from>
    <xdr:to>
      <xdr:col>78</xdr:col>
      <xdr:colOff>69850</xdr:colOff>
      <xdr:row>80</xdr:row>
      <xdr:rowOff>50800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65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107950</xdr:rowOff>
    </xdr:from>
    <xdr:to>
      <xdr:col>73</xdr:col>
      <xdr:colOff>180975</xdr:colOff>
      <xdr:row>80</xdr:row>
      <xdr:rowOff>107950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6525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107950</xdr:rowOff>
    </xdr:from>
    <xdr:to>
      <xdr:col>69</xdr:col>
      <xdr:colOff>92075</xdr:colOff>
      <xdr:row>81</xdr:row>
      <xdr:rowOff>130811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823950"/>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80011</xdr:rowOff>
    </xdr:from>
    <xdr:to>
      <xdr:col>82</xdr:col>
      <xdr:colOff>158750</xdr:colOff>
      <xdr:row>80</xdr:row>
      <xdr:rowOff>10161</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52088</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0</xdr:rowOff>
    </xdr:from>
    <xdr:to>
      <xdr:col>78</xdr:col>
      <xdr:colOff>120650</xdr:colOff>
      <xdr:row>80</xdr:row>
      <xdr:rowOff>101600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86377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80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57150</xdr:rowOff>
    </xdr:from>
    <xdr:to>
      <xdr:col>74</xdr:col>
      <xdr:colOff>31750</xdr:colOff>
      <xdr:row>79</xdr:row>
      <xdr:rowOff>158750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143527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57150</xdr:rowOff>
    </xdr:from>
    <xdr:to>
      <xdr:col>69</xdr:col>
      <xdr:colOff>142875</xdr:colOff>
      <xdr:row>80</xdr:row>
      <xdr:rowOff>158750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7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143527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80011</xdr:rowOff>
    </xdr:from>
    <xdr:to>
      <xdr:col>65</xdr:col>
      <xdr:colOff>53975</xdr:colOff>
      <xdr:row>82</xdr:row>
      <xdr:rowOff>10161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96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166388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4053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熊本県相良村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128121</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117944</xdr:rowOff>
    </xdr:from>
    <xdr:to>
      <xdr:col>29</xdr:col>
      <xdr:colOff>127000</xdr:colOff>
      <xdr:row>18</xdr:row>
      <xdr:rowOff>128347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51669"/>
          <a:ext cx="647700" cy="10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128347</xdr:rowOff>
    </xdr:from>
    <xdr:to>
      <xdr:col>26</xdr:col>
      <xdr:colOff>50800</xdr:colOff>
      <xdr:row>18</xdr:row>
      <xdr:rowOff>131864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62072"/>
          <a:ext cx="698500" cy="3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131864</xdr:rowOff>
    </xdr:from>
    <xdr:to>
      <xdr:col>22</xdr:col>
      <xdr:colOff>114300</xdr:colOff>
      <xdr:row>18</xdr:row>
      <xdr:rowOff>139302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65589"/>
          <a:ext cx="698500" cy="7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139302</xdr:rowOff>
    </xdr:from>
    <xdr:to>
      <xdr:col>18</xdr:col>
      <xdr:colOff>177800</xdr:colOff>
      <xdr:row>18</xdr:row>
      <xdr:rowOff>139560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73027"/>
          <a:ext cx="698500" cy="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67144</xdr:rowOff>
    </xdr:from>
    <xdr:to>
      <xdr:col>29</xdr:col>
      <xdr:colOff>177800</xdr:colOff>
      <xdr:row>18</xdr:row>
      <xdr:rowOff>168744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200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147171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77547</xdr:rowOff>
    </xdr:from>
    <xdr:to>
      <xdr:col>26</xdr:col>
      <xdr:colOff>101600</xdr:colOff>
      <xdr:row>19</xdr:row>
      <xdr:rowOff>7697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211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163924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9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81063</xdr:rowOff>
    </xdr:from>
    <xdr:to>
      <xdr:col>22</xdr:col>
      <xdr:colOff>165100</xdr:colOff>
      <xdr:row>19</xdr:row>
      <xdr:rowOff>11213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214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167441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30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88503</xdr:rowOff>
    </xdr:from>
    <xdr:to>
      <xdr:col>19</xdr:col>
      <xdr:colOff>38100</xdr:colOff>
      <xdr:row>19</xdr:row>
      <xdr:rowOff>18652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22222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3429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30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88760</xdr:rowOff>
    </xdr:from>
    <xdr:to>
      <xdr:col>15</xdr:col>
      <xdr:colOff>101600</xdr:colOff>
      <xdr:row>19</xdr:row>
      <xdr:rowOff>18910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222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3687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30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195690</xdr:rowOff>
    </xdr:from>
    <xdr:to>
      <xdr:col>29</xdr:col>
      <xdr:colOff>127000</xdr:colOff>
      <xdr:row>35</xdr:row>
      <xdr:rowOff>208135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06040"/>
          <a:ext cx="647700" cy="12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204770</xdr:rowOff>
    </xdr:from>
    <xdr:to>
      <xdr:col>26</xdr:col>
      <xdr:colOff>50800</xdr:colOff>
      <xdr:row>35</xdr:row>
      <xdr:rowOff>208135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815120"/>
          <a:ext cx="698500" cy="3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204770</xdr:rowOff>
    </xdr:from>
    <xdr:to>
      <xdr:col>22</xdr:col>
      <xdr:colOff>114300</xdr:colOff>
      <xdr:row>35</xdr:row>
      <xdr:rowOff>247093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15120"/>
          <a:ext cx="698500" cy="42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247093</xdr:rowOff>
    </xdr:from>
    <xdr:to>
      <xdr:col>18</xdr:col>
      <xdr:colOff>177800</xdr:colOff>
      <xdr:row>35</xdr:row>
      <xdr:rowOff>262871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57443"/>
          <a:ext cx="698500" cy="15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268810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144890</xdr:rowOff>
    </xdr:from>
    <xdr:to>
      <xdr:col>29</xdr:col>
      <xdr:colOff>177800</xdr:colOff>
      <xdr:row>35</xdr:row>
      <xdr:rowOff>246490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55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116967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157335</xdr:rowOff>
    </xdr:from>
    <xdr:to>
      <xdr:col>26</xdr:col>
      <xdr:colOff>101600</xdr:colOff>
      <xdr:row>35</xdr:row>
      <xdr:rowOff>258935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67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243712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54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153970</xdr:rowOff>
    </xdr:from>
    <xdr:to>
      <xdr:col>22</xdr:col>
      <xdr:colOff>165100</xdr:colOff>
      <xdr:row>35</xdr:row>
      <xdr:rowOff>255570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64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240347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5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196293</xdr:rowOff>
    </xdr:from>
    <xdr:to>
      <xdr:col>19</xdr:col>
      <xdr:colOff>38100</xdr:colOff>
      <xdr:row>35</xdr:row>
      <xdr:rowOff>297893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06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282670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212071</xdr:rowOff>
    </xdr:from>
    <xdr:to>
      <xdr:col>15</xdr:col>
      <xdr:colOff>101600</xdr:colOff>
      <xdr:row>35</xdr:row>
      <xdr:rowOff>313671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22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298448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0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熊本県相良村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4,019
3,992
94.54
5,095,339
4,834,481
45,533
2,449,684
3,559,323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148383</xdr:rowOff>
    </xdr:from>
    <xdr:to>
      <xdr:col>24</xdr:col>
      <xdr:colOff>63500</xdr:colOff>
      <xdr:row>37</xdr:row>
      <xdr:rowOff>153961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492033"/>
          <a:ext cx="8382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144954</xdr:rowOff>
    </xdr:from>
    <xdr:to>
      <xdr:col>19</xdr:col>
      <xdr:colOff>177800</xdr:colOff>
      <xdr:row>37</xdr:row>
      <xdr:rowOff>148383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48860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144954</xdr:rowOff>
    </xdr:from>
    <xdr:to>
      <xdr:col>15</xdr:col>
      <xdr:colOff>50800</xdr:colOff>
      <xdr:row>37</xdr:row>
      <xdr:rowOff>148577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88604"/>
          <a:ext cx="889000" cy="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142849</xdr:rowOff>
    </xdr:from>
    <xdr:to>
      <xdr:col>10</xdr:col>
      <xdr:colOff>114300</xdr:colOff>
      <xdr:row>37</xdr:row>
      <xdr:rowOff>148577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486499"/>
          <a:ext cx="889000" cy="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77399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103161</xdr:rowOff>
    </xdr:from>
    <xdr:to>
      <xdr:col>24</xdr:col>
      <xdr:colOff>114300</xdr:colOff>
      <xdr:row>38</xdr:row>
      <xdr:rowOff>33311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4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18088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6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97583</xdr:rowOff>
    </xdr:from>
    <xdr:to>
      <xdr:col>20</xdr:col>
      <xdr:colOff>38100</xdr:colOff>
      <xdr:row>38</xdr:row>
      <xdr:rowOff>27733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4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18860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533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94154</xdr:rowOff>
    </xdr:from>
    <xdr:to>
      <xdr:col>15</xdr:col>
      <xdr:colOff>101600</xdr:colOff>
      <xdr:row>38</xdr:row>
      <xdr:rowOff>24304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3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15431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30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97777</xdr:rowOff>
    </xdr:from>
    <xdr:to>
      <xdr:col>10</xdr:col>
      <xdr:colOff>165100</xdr:colOff>
      <xdr:row>38</xdr:row>
      <xdr:rowOff>27927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4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19054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3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92049</xdr:rowOff>
    </xdr:from>
    <xdr:to>
      <xdr:col>6</xdr:col>
      <xdr:colOff>38100</xdr:colOff>
      <xdr:row>38</xdr:row>
      <xdr:rowOff>22199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3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13326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2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143261</xdr:rowOff>
    </xdr:from>
    <xdr:to>
      <xdr:col>24</xdr:col>
      <xdr:colOff>63500</xdr:colOff>
      <xdr:row>58</xdr:row>
      <xdr:rowOff>2330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915911"/>
          <a:ext cx="838200" cy="3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105820</xdr:rowOff>
    </xdr:from>
    <xdr:to>
      <xdr:col>19</xdr:col>
      <xdr:colOff>177800</xdr:colOff>
      <xdr:row>57</xdr:row>
      <xdr:rowOff>143261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878470"/>
          <a:ext cx="889000" cy="3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84410</xdr:rowOff>
    </xdr:from>
    <xdr:to>
      <xdr:col>15</xdr:col>
      <xdr:colOff>50800</xdr:colOff>
      <xdr:row>57</xdr:row>
      <xdr:rowOff>105820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857060"/>
          <a:ext cx="889000" cy="2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84410</xdr:rowOff>
    </xdr:from>
    <xdr:to>
      <xdr:col>10</xdr:col>
      <xdr:colOff>114300</xdr:colOff>
      <xdr:row>58</xdr:row>
      <xdr:rowOff>56478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57060"/>
          <a:ext cx="889000" cy="14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122980</xdr:rowOff>
    </xdr:from>
    <xdr:to>
      <xdr:col>24</xdr:col>
      <xdr:colOff>114300</xdr:colOff>
      <xdr:row>58</xdr:row>
      <xdr:rowOff>53130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37907</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1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92461</xdr:rowOff>
    </xdr:from>
    <xdr:to>
      <xdr:col>20</xdr:col>
      <xdr:colOff>38100</xdr:colOff>
      <xdr:row>58</xdr:row>
      <xdr:rowOff>22611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6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13738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5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55020</xdr:rowOff>
    </xdr:from>
    <xdr:to>
      <xdr:col>15</xdr:col>
      <xdr:colOff>101600</xdr:colOff>
      <xdr:row>57</xdr:row>
      <xdr:rowOff>156620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2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147747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2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33610</xdr:rowOff>
    </xdr:from>
    <xdr:to>
      <xdr:col>10</xdr:col>
      <xdr:colOff>165100</xdr:colOff>
      <xdr:row>57</xdr:row>
      <xdr:rowOff>135210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151737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8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5678</xdr:rowOff>
    </xdr:from>
    <xdr:to>
      <xdr:col>6</xdr:col>
      <xdr:colOff>38100</xdr:colOff>
      <xdr:row>58</xdr:row>
      <xdr:rowOff>107278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4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98405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4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79916</xdr:rowOff>
    </xdr:from>
    <xdr:to>
      <xdr:col>24</xdr:col>
      <xdr:colOff>63500</xdr:colOff>
      <xdr:row>78</xdr:row>
      <xdr:rowOff>87337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53016"/>
          <a:ext cx="838200" cy="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75061</xdr:rowOff>
    </xdr:from>
    <xdr:to>
      <xdr:col>19</xdr:col>
      <xdr:colOff>177800</xdr:colOff>
      <xdr:row>78</xdr:row>
      <xdr:rowOff>79916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48161"/>
          <a:ext cx="889000" cy="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49394</xdr:rowOff>
    </xdr:from>
    <xdr:to>
      <xdr:col>15</xdr:col>
      <xdr:colOff>50800</xdr:colOff>
      <xdr:row>78</xdr:row>
      <xdr:rowOff>75061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22494"/>
          <a:ext cx="889000" cy="2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49394</xdr:rowOff>
    </xdr:from>
    <xdr:to>
      <xdr:col>10</xdr:col>
      <xdr:colOff>114300</xdr:colOff>
      <xdr:row>78</xdr:row>
      <xdr:rowOff>73873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22494"/>
          <a:ext cx="889000" cy="2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36537</xdr:rowOff>
    </xdr:from>
    <xdr:to>
      <xdr:col>24</xdr:col>
      <xdr:colOff>114300</xdr:colOff>
      <xdr:row>78</xdr:row>
      <xdr:rowOff>138137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0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122914</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2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29116</xdr:rowOff>
    </xdr:from>
    <xdr:to>
      <xdr:col>20</xdr:col>
      <xdr:colOff>38100</xdr:colOff>
      <xdr:row>78</xdr:row>
      <xdr:rowOff>130716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0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121843</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9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24261</xdr:rowOff>
    </xdr:from>
    <xdr:to>
      <xdr:col>15</xdr:col>
      <xdr:colOff>101600</xdr:colOff>
      <xdr:row>78</xdr:row>
      <xdr:rowOff>125861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9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116988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170044</xdr:rowOff>
    </xdr:from>
    <xdr:to>
      <xdr:col>10</xdr:col>
      <xdr:colOff>165100</xdr:colOff>
      <xdr:row>78</xdr:row>
      <xdr:rowOff>100194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7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91321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6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23073</xdr:rowOff>
    </xdr:from>
    <xdr:to>
      <xdr:col>6</xdr:col>
      <xdr:colOff>38100</xdr:colOff>
      <xdr:row>78</xdr:row>
      <xdr:rowOff>124673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9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115800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48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151899</xdr:rowOff>
    </xdr:from>
    <xdr:to>
      <xdr:col>24</xdr:col>
      <xdr:colOff>63500</xdr:colOff>
      <xdr:row>93</xdr:row>
      <xdr:rowOff>65649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5925299"/>
          <a:ext cx="838200" cy="8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110851</xdr:rowOff>
    </xdr:from>
    <xdr:to>
      <xdr:col>19</xdr:col>
      <xdr:colOff>177800</xdr:colOff>
      <xdr:row>93</xdr:row>
      <xdr:rowOff>65649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5884251"/>
          <a:ext cx="889000" cy="12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110851</xdr:rowOff>
    </xdr:from>
    <xdr:to>
      <xdr:col>15</xdr:col>
      <xdr:colOff>50800</xdr:colOff>
      <xdr:row>93</xdr:row>
      <xdr:rowOff>124924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5884251"/>
          <a:ext cx="889000" cy="18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124924</xdr:rowOff>
    </xdr:from>
    <xdr:to>
      <xdr:col>10</xdr:col>
      <xdr:colOff>114300</xdr:colOff>
      <xdr:row>93</xdr:row>
      <xdr:rowOff>154567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069774"/>
          <a:ext cx="889000" cy="2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101099</xdr:rowOff>
    </xdr:from>
    <xdr:to>
      <xdr:col>24</xdr:col>
      <xdr:colOff>114300</xdr:colOff>
      <xdr:row>93</xdr:row>
      <xdr:rowOff>31249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587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123976</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72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14849</xdr:rowOff>
    </xdr:from>
    <xdr:to>
      <xdr:col>20</xdr:col>
      <xdr:colOff>38100</xdr:colOff>
      <xdr:row>93</xdr:row>
      <xdr:rowOff>116449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59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132976</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734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60051</xdr:rowOff>
    </xdr:from>
    <xdr:to>
      <xdr:col>15</xdr:col>
      <xdr:colOff>101600</xdr:colOff>
      <xdr:row>92</xdr:row>
      <xdr:rowOff>161651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583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6728</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608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74124</xdr:rowOff>
    </xdr:from>
    <xdr:to>
      <xdr:col>10</xdr:col>
      <xdr:colOff>165100</xdr:colOff>
      <xdr:row>94</xdr:row>
      <xdr:rowOff>4274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01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20801</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19795" y="1579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103767</xdr:rowOff>
    </xdr:from>
    <xdr:to>
      <xdr:col>6</xdr:col>
      <xdr:colOff>38100</xdr:colOff>
      <xdr:row>94</xdr:row>
      <xdr:rowOff>33917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04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50444</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30795" y="1582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128960</xdr:rowOff>
    </xdr:from>
    <xdr:to>
      <xdr:col>55</xdr:col>
      <xdr:colOff>0</xdr:colOff>
      <xdr:row>37</xdr:row>
      <xdr:rowOff>155973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472610"/>
          <a:ext cx="838200" cy="2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120122</xdr:rowOff>
    </xdr:from>
    <xdr:to>
      <xdr:col>50</xdr:col>
      <xdr:colOff>114300</xdr:colOff>
      <xdr:row>37</xdr:row>
      <xdr:rowOff>128960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463772"/>
          <a:ext cx="889000" cy="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33319</xdr:rowOff>
    </xdr:from>
    <xdr:to>
      <xdr:col>45</xdr:col>
      <xdr:colOff>177800</xdr:colOff>
      <xdr:row>37</xdr:row>
      <xdr:rowOff>120122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205519"/>
          <a:ext cx="889000" cy="25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7554</xdr:rowOff>
    </xdr:from>
    <xdr:to>
      <xdr:col>41</xdr:col>
      <xdr:colOff>50800</xdr:colOff>
      <xdr:row>36</xdr:row>
      <xdr:rowOff>33319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179754"/>
          <a:ext cx="889000" cy="2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50559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105173</xdr:rowOff>
    </xdr:from>
    <xdr:to>
      <xdr:col>55</xdr:col>
      <xdr:colOff>50800</xdr:colOff>
      <xdr:row>38</xdr:row>
      <xdr:rowOff>35323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44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20100</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6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78160</xdr:rowOff>
    </xdr:from>
    <xdr:to>
      <xdr:col>50</xdr:col>
      <xdr:colOff>165100</xdr:colOff>
      <xdr:row>38</xdr:row>
      <xdr:rowOff>8310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4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170887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51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69322</xdr:rowOff>
    </xdr:from>
    <xdr:to>
      <xdr:col>46</xdr:col>
      <xdr:colOff>38100</xdr:colOff>
      <xdr:row>37</xdr:row>
      <xdr:rowOff>170922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41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162049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5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153969</xdr:rowOff>
    </xdr:from>
    <xdr:to>
      <xdr:col>41</xdr:col>
      <xdr:colOff>101600</xdr:colOff>
      <xdr:row>36</xdr:row>
      <xdr:rowOff>84119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5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75246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24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128204</xdr:rowOff>
    </xdr:from>
    <xdr:to>
      <xdr:col>36</xdr:col>
      <xdr:colOff>165100</xdr:colOff>
      <xdr:row>36</xdr:row>
      <xdr:rowOff>58354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2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74881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0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46319</xdr:rowOff>
    </xdr:from>
    <xdr:to>
      <xdr:col>55</xdr:col>
      <xdr:colOff>0</xdr:colOff>
      <xdr:row>58</xdr:row>
      <xdr:rowOff>102481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90419"/>
          <a:ext cx="838200" cy="5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46319</xdr:rowOff>
    </xdr:from>
    <xdr:to>
      <xdr:col>50</xdr:col>
      <xdr:colOff>114300</xdr:colOff>
      <xdr:row>58</xdr:row>
      <xdr:rowOff>122735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90419"/>
          <a:ext cx="889000" cy="7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122735</xdr:rowOff>
    </xdr:from>
    <xdr:to>
      <xdr:col>45</xdr:col>
      <xdr:colOff>177800</xdr:colOff>
      <xdr:row>58</xdr:row>
      <xdr:rowOff>161748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66835"/>
          <a:ext cx="889000" cy="3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161748</xdr:rowOff>
    </xdr:from>
    <xdr:to>
      <xdr:col>41</xdr:col>
      <xdr:colOff>50800</xdr:colOff>
      <xdr:row>58</xdr:row>
      <xdr:rowOff>163743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105848"/>
          <a:ext cx="889000" cy="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51681</xdr:rowOff>
    </xdr:from>
    <xdr:to>
      <xdr:col>55</xdr:col>
      <xdr:colOff>50800</xdr:colOff>
      <xdr:row>58</xdr:row>
      <xdr:rowOff>153281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9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138058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1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166969</xdr:rowOff>
    </xdr:from>
    <xdr:to>
      <xdr:col>50</xdr:col>
      <xdr:colOff>165100</xdr:colOff>
      <xdr:row>58</xdr:row>
      <xdr:rowOff>97119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88246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3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71935</xdr:rowOff>
    </xdr:from>
    <xdr:to>
      <xdr:col>46</xdr:col>
      <xdr:colOff>38100</xdr:colOff>
      <xdr:row>59</xdr:row>
      <xdr:rowOff>2085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1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164662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108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110948</xdr:rowOff>
    </xdr:from>
    <xdr:to>
      <xdr:col>41</xdr:col>
      <xdr:colOff>101600</xdr:colOff>
      <xdr:row>59</xdr:row>
      <xdr:rowOff>41098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5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32225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4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112943</xdr:rowOff>
    </xdr:from>
    <xdr:to>
      <xdr:col>36</xdr:col>
      <xdr:colOff>165100</xdr:colOff>
      <xdr:row>59</xdr:row>
      <xdr:rowOff>43093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5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34220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4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53502</xdr:rowOff>
    </xdr:from>
    <xdr:to>
      <xdr:col>55</xdr:col>
      <xdr:colOff>0</xdr:colOff>
      <xdr:row>79</xdr:row>
      <xdr:rowOff>55961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98052"/>
          <a:ext cx="838200" cy="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55961</xdr:rowOff>
    </xdr:from>
    <xdr:to>
      <xdr:col>50</xdr:col>
      <xdr:colOff>114300</xdr:colOff>
      <xdr:row>79</xdr:row>
      <xdr:rowOff>95264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600511"/>
          <a:ext cx="889000" cy="3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94467</xdr:rowOff>
    </xdr:from>
    <xdr:to>
      <xdr:col>45</xdr:col>
      <xdr:colOff>177800</xdr:colOff>
      <xdr:row>79</xdr:row>
      <xdr:rowOff>95264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639017"/>
          <a:ext cx="889000" cy="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94467</xdr:rowOff>
    </xdr:from>
    <xdr:to>
      <xdr:col>41</xdr:col>
      <xdr:colOff>50800</xdr:colOff>
      <xdr:row>79</xdr:row>
      <xdr:rowOff>98101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639017"/>
          <a:ext cx="889000" cy="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2702</xdr:rowOff>
    </xdr:from>
    <xdr:to>
      <xdr:col>55</xdr:col>
      <xdr:colOff>50800</xdr:colOff>
      <xdr:row>79</xdr:row>
      <xdr:rowOff>104302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4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121632</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5161</xdr:rowOff>
    </xdr:from>
    <xdr:to>
      <xdr:col>50</xdr:col>
      <xdr:colOff>165100</xdr:colOff>
      <xdr:row>79</xdr:row>
      <xdr:rowOff>106761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4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97888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4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44464</xdr:rowOff>
    </xdr:from>
    <xdr:to>
      <xdr:col>46</xdr:col>
      <xdr:colOff>38100</xdr:colOff>
      <xdr:row>79</xdr:row>
      <xdr:rowOff>146064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8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137191</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8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43667</xdr:rowOff>
    </xdr:from>
    <xdr:to>
      <xdr:col>41</xdr:col>
      <xdr:colOff>101600</xdr:colOff>
      <xdr:row>79</xdr:row>
      <xdr:rowOff>145267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8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136394</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680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47301</xdr:rowOff>
    </xdr:from>
    <xdr:to>
      <xdr:col>36</xdr:col>
      <xdr:colOff>165100</xdr:colOff>
      <xdr:row>79</xdr:row>
      <xdr:rowOff>148901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9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140028</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3017" y="13684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87029</xdr:rowOff>
    </xdr:from>
    <xdr:to>
      <xdr:col>55</xdr:col>
      <xdr:colOff>0</xdr:colOff>
      <xdr:row>98</xdr:row>
      <xdr:rowOff>160237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889129"/>
          <a:ext cx="838200" cy="7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87029</xdr:rowOff>
    </xdr:from>
    <xdr:to>
      <xdr:col>50</xdr:col>
      <xdr:colOff>114300</xdr:colOff>
      <xdr:row>98</xdr:row>
      <xdr:rowOff>145946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889129"/>
          <a:ext cx="889000" cy="5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145946</xdr:rowOff>
    </xdr:from>
    <xdr:to>
      <xdr:col>45</xdr:col>
      <xdr:colOff>177800</xdr:colOff>
      <xdr:row>99</xdr:row>
      <xdr:rowOff>54321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948046"/>
          <a:ext cx="889000" cy="7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26963</xdr:rowOff>
    </xdr:from>
    <xdr:to>
      <xdr:col>41</xdr:col>
      <xdr:colOff>50800</xdr:colOff>
      <xdr:row>99</xdr:row>
      <xdr:rowOff>54321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7000513"/>
          <a:ext cx="889000" cy="2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109437</xdr:rowOff>
    </xdr:from>
    <xdr:to>
      <xdr:col>55</xdr:col>
      <xdr:colOff>50800</xdr:colOff>
      <xdr:row>99</xdr:row>
      <xdr:rowOff>39587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1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24364</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26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36229</xdr:rowOff>
    </xdr:from>
    <xdr:to>
      <xdr:col>50</xdr:col>
      <xdr:colOff>165100</xdr:colOff>
      <xdr:row>98</xdr:row>
      <xdr:rowOff>137829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3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154356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61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95146</xdr:rowOff>
    </xdr:from>
    <xdr:to>
      <xdr:col>46</xdr:col>
      <xdr:colOff>38100</xdr:colOff>
      <xdr:row>99</xdr:row>
      <xdr:rowOff>25296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9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16423</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98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3521</xdr:rowOff>
    </xdr:from>
    <xdr:to>
      <xdr:col>41</xdr:col>
      <xdr:colOff>101600</xdr:colOff>
      <xdr:row>99</xdr:row>
      <xdr:rowOff>105121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7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96248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6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147613</xdr:rowOff>
    </xdr:from>
    <xdr:to>
      <xdr:col>36</xdr:col>
      <xdr:colOff>165100</xdr:colOff>
      <xdr:row>99</xdr:row>
      <xdr:rowOff>77763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4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68890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4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56688</xdr:rowOff>
    </xdr:from>
    <xdr:to>
      <xdr:col>85</xdr:col>
      <xdr:colOff>127000</xdr:colOff>
      <xdr:row>38</xdr:row>
      <xdr:rowOff>61205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400338"/>
          <a:ext cx="838200" cy="17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110975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626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56688</xdr:rowOff>
    </xdr:from>
    <xdr:to>
      <xdr:col>81</xdr:col>
      <xdr:colOff>50800</xdr:colOff>
      <xdr:row>37</xdr:row>
      <xdr:rowOff>109352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400338"/>
          <a:ext cx="889000" cy="5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53015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7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109352</xdr:rowOff>
    </xdr:from>
    <xdr:to>
      <xdr:col>76</xdr:col>
      <xdr:colOff>114300</xdr:colOff>
      <xdr:row>38</xdr:row>
      <xdr:rowOff>119805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453002"/>
          <a:ext cx="889000" cy="18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54380</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74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119805</xdr:rowOff>
    </xdr:from>
    <xdr:to>
      <xdr:col>71</xdr:col>
      <xdr:colOff>177800</xdr:colOff>
      <xdr:row>39</xdr:row>
      <xdr:rowOff>27756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634905"/>
          <a:ext cx="889000" cy="7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56424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7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10405</xdr:rowOff>
    </xdr:from>
    <xdr:to>
      <xdr:col>85</xdr:col>
      <xdr:colOff>177800</xdr:colOff>
      <xdr:row>38</xdr:row>
      <xdr:rowOff>112005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2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33282</xdr:rowOff>
    </xdr:from>
    <xdr:ext cx="599010"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37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5888</xdr:rowOff>
    </xdr:from>
    <xdr:to>
      <xdr:col>81</xdr:col>
      <xdr:colOff>101600</xdr:colOff>
      <xdr:row>37</xdr:row>
      <xdr:rowOff>107488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3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124015</xdr:rowOff>
    </xdr:from>
    <xdr:ext cx="59901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181795" y="612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58552</xdr:rowOff>
    </xdr:from>
    <xdr:to>
      <xdr:col>76</xdr:col>
      <xdr:colOff>165100</xdr:colOff>
      <xdr:row>37</xdr:row>
      <xdr:rowOff>160152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40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36</xdr:row>
      <xdr:rowOff>5229</xdr:rowOff>
    </xdr:from>
    <xdr:ext cx="59901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292795" y="6177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69005</xdr:rowOff>
    </xdr:from>
    <xdr:to>
      <xdr:col>72</xdr:col>
      <xdr:colOff>38100</xdr:colOff>
      <xdr:row>38</xdr:row>
      <xdr:rowOff>170605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8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15682</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635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148406</xdr:rowOff>
    </xdr:from>
    <xdr:to>
      <xdr:col>67</xdr:col>
      <xdr:colOff>101600</xdr:colOff>
      <xdr:row>39</xdr:row>
      <xdr:rowOff>78556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6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69683</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75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41641</xdr:rowOff>
    </xdr:from>
    <xdr:to>
      <xdr:col>85</xdr:col>
      <xdr:colOff>127000</xdr:colOff>
      <xdr:row>78</xdr:row>
      <xdr:rowOff>52795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414741"/>
          <a:ext cx="838200" cy="1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52795</xdr:rowOff>
    </xdr:from>
    <xdr:to>
      <xdr:col>81</xdr:col>
      <xdr:colOff>50800</xdr:colOff>
      <xdr:row>78</xdr:row>
      <xdr:rowOff>62004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425895"/>
          <a:ext cx="889000" cy="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62004</xdr:rowOff>
    </xdr:from>
    <xdr:to>
      <xdr:col>76</xdr:col>
      <xdr:colOff>114300</xdr:colOff>
      <xdr:row>78</xdr:row>
      <xdr:rowOff>95720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435104"/>
          <a:ext cx="889000" cy="3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95720</xdr:rowOff>
    </xdr:from>
    <xdr:to>
      <xdr:col>71</xdr:col>
      <xdr:colOff>177800</xdr:colOff>
      <xdr:row>78</xdr:row>
      <xdr:rowOff>100352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468820"/>
          <a:ext cx="889000" cy="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162291</xdr:rowOff>
    </xdr:from>
    <xdr:to>
      <xdr:col>85</xdr:col>
      <xdr:colOff>177800</xdr:colOff>
      <xdr:row>78</xdr:row>
      <xdr:rowOff>92441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6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77218</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7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1995</xdr:rowOff>
    </xdr:from>
    <xdr:to>
      <xdr:col>81</xdr:col>
      <xdr:colOff>101600</xdr:colOff>
      <xdr:row>78</xdr:row>
      <xdr:rowOff>103595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94722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46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11204</xdr:rowOff>
    </xdr:from>
    <xdr:to>
      <xdr:col>76</xdr:col>
      <xdr:colOff>165100</xdr:colOff>
      <xdr:row>78</xdr:row>
      <xdr:rowOff>112804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8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103931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47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44920</xdr:rowOff>
    </xdr:from>
    <xdr:to>
      <xdr:col>72</xdr:col>
      <xdr:colOff>38100</xdr:colOff>
      <xdr:row>78</xdr:row>
      <xdr:rowOff>146520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4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137647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51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49552</xdr:rowOff>
    </xdr:from>
    <xdr:to>
      <xdr:col>67</xdr:col>
      <xdr:colOff>101600</xdr:colOff>
      <xdr:row>78</xdr:row>
      <xdr:rowOff>151152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42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142279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51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24113</xdr:rowOff>
    </xdr:from>
    <xdr:to>
      <xdr:col>85</xdr:col>
      <xdr:colOff>127000</xdr:colOff>
      <xdr:row>99</xdr:row>
      <xdr:rowOff>7300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826213"/>
          <a:ext cx="838200" cy="15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803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75843</xdr:rowOff>
    </xdr:from>
    <xdr:to>
      <xdr:col>81</xdr:col>
      <xdr:colOff>50800</xdr:colOff>
      <xdr:row>99</xdr:row>
      <xdr:rowOff>7300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877943"/>
          <a:ext cx="889000" cy="10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75843</xdr:rowOff>
    </xdr:from>
    <xdr:to>
      <xdr:col>76</xdr:col>
      <xdr:colOff>114300</xdr:colOff>
      <xdr:row>98</xdr:row>
      <xdr:rowOff>123179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77943"/>
          <a:ext cx="889000" cy="4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123179</xdr:rowOff>
    </xdr:from>
    <xdr:to>
      <xdr:col>71</xdr:col>
      <xdr:colOff>177800</xdr:colOff>
      <xdr:row>99</xdr:row>
      <xdr:rowOff>19653</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25279"/>
          <a:ext cx="889000" cy="6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144763</xdr:rowOff>
    </xdr:from>
    <xdr:to>
      <xdr:col>85</xdr:col>
      <xdr:colOff>177800</xdr:colOff>
      <xdr:row>98</xdr:row>
      <xdr:rowOff>74913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167640</xdr:rowOff>
    </xdr:from>
    <xdr:ext cx="599010"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62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127950</xdr:rowOff>
    </xdr:from>
    <xdr:to>
      <xdr:col>81</xdr:col>
      <xdr:colOff>101600</xdr:colOff>
      <xdr:row>99</xdr:row>
      <xdr:rowOff>58100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93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49227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702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25043</xdr:rowOff>
    </xdr:from>
    <xdr:to>
      <xdr:col>76</xdr:col>
      <xdr:colOff>165100</xdr:colOff>
      <xdr:row>98</xdr:row>
      <xdr:rowOff>126643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2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117770</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91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72379</xdr:rowOff>
    </xdr:from>
    <xdr:to>
      <xdr:col>72</xdr:col>
      <xdr:colOff>38100</xdr:colOff>
      <xdr:row>99</xdr:row>
      <xdr:rowOff>2529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7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165106</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96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140303</xdr:rowOff>
    </xdr:from>
    <xdr:to>
      <xdr:col>67</xdr:col>
      <xdr:colOff>101600</xdr:colOff>
      <xdr:row>99</xdr:row>
      <xdr:rowOff>70453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4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61580</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703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91011</xdr:rowOff>
    </xdr:from>
    <xdr:to>
      <xdr:col>116</xdr:col>
      <xdr:colOff>63500</xdr:colOff>
      <xdr:row>76</xdr:row>
      <xdr:rowOff>131527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121211"/>
          <a:ext cx="838200" cy="4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131527</xdr:rowOff>
    </xdr:from>
    <xdr:to>
      <xdr:col>111</xdr:col>
      <xdr:colOff>177800</xdr:colOff>
      <xdr:row>77</xdr:row>
      <xdr:rowOff>15174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161727"/>
          <a:ext cx="889000" cy="5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125885</xdr:rowOff>
    </xdr:from>
    <xdr:to>
      <xdr:col>107</xdr:col>
      <xdr:colOff>50800</xdr:colOff>
      <xdr:row>77</xdr:row>
      <xdr:rowOff>15174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156085"/>
          <a:ext cx="889000" cy="6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125885</xdr:rowOff>
    </xdr:from>
    <xdr:to>
      <xdr:col>102</xdr:col>
      <xdr:colOff>114300</xdr:colOff>
      <xdr:row>77</xdr:row>
      <xdr:rowOff>36472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156085"/>
          <a:ext cx="889000" cy="8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34194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40211</xdr:rowOff>
    </xdr:from>
    <xdr:to>
      <xdr:col>116</xdr:col>
      <xdr:colOff>114300</xdr:colOff>
      <xdr:row>76</xdr:row>
      <xdr:rowOff>141811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7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63089</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92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80727</xdr:rowOff>
    </xdr:from>
    <xdr:to>
      <xdr:col>112</xdr:col>
      <xdr:colOff>38100</xdr:colOff>
      <xdr:row>77</xdr:row>
      <xdr:rowOff>10877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2004</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320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135824</xdr:rowOff>
    </xdr:from>
    <xdr:to>
      <xdr:col>107</xdr:col>
      <xdr:colOff>101600</xdr:colOff>
      <xdr:row>77</xdr:row>
      <xdr:rowOff>65974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6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57101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75085</xdr:rowOff>
    </xdr:from>
    <xdr:to>
      <xdr:col>102</xdr:col>
      <xdr:colOff>165100</xdr:colOff>
      <xdr:row>77</xdr:row>
      <xdr:rowOff>5235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0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21762</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880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157122</xdr:rowOff>
    </xdr:from>
    <xdr:to>
      <xdr:col>98</xdr:col>
      <xdr:colOff>38100</xdr:colOff>
      <xdr:row>77</xdr:row>
      <xdr:rowOff>87272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8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78399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8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122,514</a:t>
          </a:r>
          <a:r>
            <a:rPr kumimoji="1" lang="ja-JP" altLang="en-US" sz="1300">
              <a:latin typeface="ＭＳ Ｐゴシック" panose="020B0600070205080204" pitchFamily="50" charset="-128"/>
              <a:ea typeface="ＭＳ Ｐゴシック" panose="020B0600070205080204" pitchFamily="50" charset="-128"/>
            </a:rPr>
            <a:t>円となっている。給与改定でそれぞれの基本給が上がったものの、年度途中で職員４名が退職したため、基本給や期末勤勉手当が減少したため、前年度に比べ住民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2,928</a:t>
          </a:r>
          <a:r>
            <a:rPr kumimoji="1" lang="ja-JP" altLang="en-US" sz="1300">
              <a:latin typeface="ＭＳ Ｐゴシック" panose="020B0600070205080204" pitchFamily="50" charset="-128"/>
              <a:ea typeface="ＭＳ Ｐゴシック" panose="020B0600070205080204" pitchFamily="50" charset="-128"/>
            </a:rPr>
            <a:t>円となっている。類似団体と比較すると</a:t>
          </a:r>
          <a:r>
            <a:rPr kumimoji="1" lang="en-US" altLang="ja-JP" sz="1300">
              <a:latin typeface="ＭＳ Ｐゴシック" panose="020B0600070205080204" pitchFamily="50" charset="-128"/>
              <a:ea typeface="ＭＳ Ｐゴシック" panose="020B0600070205080204" pitchFamily="50" charset="-128"/>
            </a:rPr>
            <a:t>120,936</a:t>
          </a:r>
          <a:r>
            <a:rPr kumimoji="1" lang="ja-JP" altLang="en-US" sz="1300">
              <a:latin typeface="ＭＳ Ｐゴシック" panose="020B0600070205080204" pitchFamily="50" charset="-128"/>
              <a:ea typeface="ＭＳ Ｐゴシック" panose="020B0600070205080204" pitchFamily="50" charset="-128"/>
            </a:rPr>
            <a:t>円少ない状況にある。</a:t>
          </a:r>
        </a:p>
        <a:p>
          <a:r>
            <a:rPr kumimoji="1" lang="ja-JP" altLang="en-US" sz="1300">
              <a:latin typeface="ＭＳ Ｐゴシック" panose="020B0600070205080204" pitchFamily="50" charset="-128"/>
              <a:ea typeface="ＭＳ Ｐゴシック" panose="020B0600070205080204" pitchFamily="50" charset="-128"/>
            </a:rPr>
            <a:t>・物件費は、前年度に比べ住民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24,031</a:t>
          </a:r>
          <a:r>
            <a:rPr kumimoji="1" lang="ja-JP" altLang="en-US" sz="1300">
              <a:latin typeface="ＭＳ Ｐゴシック" panose="020B0600070205080204" pitchFamily="50" charset="-128"/>
              <a:ea typeface="ＭＳ Ｐゴシック" panose="020B0600070205080204" pitchFamily="50" charset="-128"/>
            </a:rPr>
            <a:t>円となった。これは、新型コロナウイルス消費支援商品券交付事業、令和２年７月豪雨災害関係の委託料が減少したことが要因となっている。</a:t>
          </a:r>
        </a:p>
        <a:p>
          <a:r>
            <a:rPr kumimoji="1" lang="ja-JP" altLang="en-US" sz="1300">
              <a:latin typeface="ＭＳ Ｐゴシック" panose="020B0600070205080204" pitchFamily="50" charset="-128"/>
              <a:ea typeface="ＭＳ Ｐゴシック" panose="020B0600070205080204" pitchFamily="50" charset="-128"/>
            </a:rPr>
            <a:t>・扶助費は、老人ホーム措置費（養護）等は減少したものの、物価高騰対応重点支援事業や電力・ガス・食料品等価格高騰重点支援給付金事業といった給付金事業が増加したため、前年度より住民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11,181</a:t>
          </a:r>
          <a:r>
            <a:rPr kumimoji="1" lang="ja-JP" altLang="en-US" sz="1300">
              <a:latin typeface="ＭＳ Ｐゴシック" panose="020B0600070205080204" pitchFamily="50" charset="-128"/>
              <a:ea typeface="ＭＳ Ｐゴシック" panose="020B0600070205080204" pitchFamily="50" charset="-128"/>
            </a:rPr>
            <a:t>円増となった。類似団体よりも</a:t>
          </a:r>
          <a:r>
            <a:rPr kumimoji="1" lang="en-US" altLang="ja-JP" sz="1300">
              <a:latin typeface="ＭＳ Ｐゴシック" panose="020B0600070205080204" pitchFamily="50" charset="-128"/>
              <a:ea typeface="ＭＳ Ｐゴシック" panose="020B0600070205080204" pitchFamily="50" charset="-128"/>
            </a:rPr>
            <a:t>51,400</a:t>
          </a:r>
          <a:r>
            <a:rPr kumimoji="1" lang="ja-JP" altLang="en-US" sz="1300">
              <a:latin typeface="ＭＳ Ｐゴシック" panose="020B0600070205080204" pitchFamily="50" charset="-128"/>
              <a:ea typeface="ＭＳ Ｐゴシック" panose="020B0600070205080204" pitchFamily="50" charset="-128"/>
            </a:rPr>
            <a:t>円高い状況にある。</a:t>
          </a:r>
        </a:p>
        <a:p>
          <a:r>
            <a:rPr kumimoji="1" lang="ja-JP" altLang="en-US" sz="1300">
              <a:latin typeface="ＭＳ Ｐゴシック" panose="020B0600070205080204" pitchFamily="50" charset="-128"/>
              <a:ea typeface="ＭＳ Ｐゴシック" panose="020B0600070205080204" pitchFamily="50" charset="-128"/>
            </a:rPr>
            <a:t>・災害復旧事業費は、前年度に比べ住民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138,557</a:t>
          </a:r>
          <a:r>
            <a:rPr kumimoji="1" lang="ja-JP" altLang="en-US" sz="1300">
              <a:latin typeface="ＭＳ Ｐゴシック" panose="020B0600070205080204" pitchFamily="50" charset="-128"/>
              <a:ea typeface="ＭＳ Ｐゴシック" panose="020B0600070205080204" pitchFamily="50" charset="-128"/>
            </a:rPr>
            <a:t>円となった。これは令和４年台風１４号災害にかかる災害復旧工事が増加した一方、令和２年７月豪雨災害にかかる災害復旧工事が概ね完了したことが要因となっている。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熊本県相良村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4,019
3,992
94.54
5,095,339
4,834,481
45,533
2,449,684
3,559,323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125222</xdr:rowOff>
    </xdr:from>
    <xdr:to>
      <xdr:col>24</xdr:col>
      <xdr:colOff>63500</xdr:colOff>
      <xdr:row>37</xdr:row>
      <xdr:rowOff>136099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68872"/>
          <a:ext cx="838200" cy="1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136099</xdr:rowOff>
    </xdr:from>
    <xdr:to>
      <xdr:col>19</xdr:col>
      <xdr:colOff>177800</xdr:colOff>
      <xdr:row>37</xdr:row>
      <xdr:rowOff>138614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79749"/>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138614</xdr:rowOff>
    </xdr:from>
    <xdr:to>
      <xdr:col>15</xdr:col>
      <xdr:colOff>50800</xdr:colOff>
      <xdr:row>37</xdr:row>
      <xdr:rowOff>163799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82264"/>
          <a:ext cx="889000" cy="2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134366</xdr:rowOff>
    </xdr:from>
    <xdr:to>
      <xdr:col>10</xdr:col>
      <xdr:colOff>114300</xdr:colOff>
      <xdr:row>37</xdr:row>
      <xdr:rowOff>163799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78016"/>
          <a:ext cx="889000" cy="2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116806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74422</xdr:rowOff>
    </xdr:from>
    <xdr:to>
      <xdr:col>24</xdr:col>
      <xdr:colOff>114300</xdr:colOff>
      <xdr:row>38</xdr:row>
      <xdr:rowOff>4572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1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160799</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3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85299</xdr:rowOff>
    </xdr:from>
    <xdr:to>
      <xdr:col>20</xdr:col>
      <xdr:colOff>38100</xdr:colOff>
      <xdr:row>38</xdr:row>
      <xdr:rowOff>15449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2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6576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2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87814</xdr:rowOff>
    </xdr:from>
    <xdr:to>
      <xdr:col>15</xdr:col>
      <xdr:colOff>101600</xdr:colOff>
      <xdr:row>38</xdr:row>
      <xdr:rowOff>17964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3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9091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112998</xdr:rowOff>
    </xdr:from>
    <xdr:to>
      <xdr:col>10</xdr:col>
      <xdr:colOff>165100</xdr:colOff>
      <xdr:row>38</xdr:row>
      <xdr:rowOff>43148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5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34276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4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83566</xdr:rowOff>
    </xdr:from>
    <xdr:to>
      <xdr:col>6</xdr:col>
      <xdr:colOff>38100</xdr:colOff>
      <xdr:row>38</xdr:row>
      <xdr:rowOff>13715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272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4843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1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23337</xdr:rowOff>
    </xdr:from>
    <xdr:to>
      <xdr:col>24</xdr:col>
      <xdr:colOff>63500</xdr:colOff>
      <xdr:row>57</xdr:row>
      <xdr:rowOff>82348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3797300" y="9795987"/>
          <a:ext cx="838200" cy="5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52392</xdr:rowOff>
    </xdr:from>
    <xdr:to>
      <xdr:col>19</xdr:col>
      <xdr:colOff>177800</xdr:colOff>
      <xdr:row>57</xdr:row>
      <xdr:rowOff>82348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825042"/>
          <a:ext cx="889000" cy="2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11621</xdr:rowOff>
    </xdr:from>
    <xdr:to>
      <xdr:col>15</xdr:col>
      <xdr:colOff>50800</xdr:colOff>
      <xdr:row>57</xdr:row>
      <xdr:rowOff>52392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784271"/>
          <a:ext cx="889000" cy="4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52957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48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11621</xdr:rowOff>
    </xdr:from>
    <xdr:to>
      <xdr:col>10</xdr:col>
      <xdr:colOff>114300</xdr:colOff>
      <xdr:row>57</xdr:row>
      <xdr:rowOff>110739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784271"/>
          <a:ext cx="889000" cy="9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102319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53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143987</xdr:rowOff>
    </xdr:from>
    <xdr:to>
      <xdr:col>24</xdr:col>
      <xdr:colOff>114300</xdr:colOff>
      <xdr:row>57</xdr:row>
      <xdr:rowOff>74137</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74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90220</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69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31548</xdr:rowOff>
    </xdr:from>
    <xdr:to>
      <xdr:col>20</xdr:col>
      <xdr:colOff>38100</xdr:colOff>
      <xdr:row>57</xdr:row>
      <xdr:rowOff>133148</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80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124275</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896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1592</xdr:rowOff>
    </xdr:from>
    <xdr:to>
      <xdr:col>15</xdr:col>
      <xdr:colOff>101600</xdr:colOff>
      <xdr:row>57</xdr:row>
      <xdr:rowOff>103192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77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94319</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866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132271</xdr:rowOff>
    </xdr:from>
    <xdr:to>
      <xdr:col>10</xdr:col>
      <xdr:colOff>165100</xdr:colOff>
      <xdr:row>57</xdr:row>
      <xdr:rowOff>62421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73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53548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826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59939</xdr:rowOff>
    </xdr:from>
    <xdr:to>
      <xdr:col>6</xdr:col>
      <xdr:colOff>38100</xdr:colOff>
      <xdr:row>57</xdr:row>
      <xdr:rowOff>161539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83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152666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92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114554</xdr:rowOff>
    </xdr:from>
    <xdr:to>
      <xdr:col>24</xdr:col>
      <xdr:colOff>63500</xdr:colOff>
      <xdr:row>76</xdr:row>
      <xdr:rowOff>138357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144754"/>
          <a:ext cx="838200" cy="2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120219</xdr:rowOff>
    </xdr:from>
    <xdr:to>
      <xdr:col>19</xdr:col>
      <xdr:colOff>177800</xdr:colOff>
      <xdr:row>76</xdr:row>
      <xdr:rowOff>138357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150419"/>
          <a:ext cx="889000" cy="1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8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120219</xdr:rowOff>
    </xdr:from>
    <xdr:to>
      <xdr:col>15</xdr:col>
      <xdr:colOff>50800</xdr:colOff>
      <xdr:row>76</xdr:row>
      <xdr:rowOff>153071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150419"/>
          <a:ext cx="889000" cy="3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153071</xdr:rowOff>
    </xdr:from>
    <xdr:to>
      <xdr:col>10</xdr:col>
      <xdr:colOff>114300</xdr:colOff>
      <xdr:row>77</xdr:row>
      <xdr:rowOff>18255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183271"/>
          <a:ext cx="889000" cy="3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39623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63754</xdr:rowOff>
    </xdr:from>
    <xdr:to>
      <xdr:col>24</xdr:col>
      <xdr:colOff>114300</xdr:colOff>
      <xdr:row>76</xdr:row>
      <xdr:rowOff>165354</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09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42181</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7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87557</xdr:rowOff>
    </xdr:from>
    <xdr:to>
      <xdr:col>20</xdr:col>
      <xdr:colOff>38100</xdr:colOff>
      <xdr:row>77</xdr:row>
      <xdr:rowOff>17707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11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8834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21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69419</xdr:rowOff>
    </xdr:from>
    <xdr:to>
      <xdr:col>15</xdr:col>
      <xdr:colOff>101600</xdr:colOff>
      <xdr:row>76</xdr:row>
      <xdr:rowOff>171019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9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162146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19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102271</xdr:rowOff>
    </xdr:from>
    <xdr:to>
      <xdr:col>10</xdr:col>
      <xdr:colOff>165100</xdr:colOff>
      <xdr:row>77</xdr:row>
      <xdr:rowOff>32421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13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23548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22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138905</xdr:rowOff>
    </xdr:from>
    <xdr:to>
      <xdr:col>6</xdr:col>
      <xdr:colOff>38100</xdr:colOff>
      <xdr:row>77</xdr:row>
      <xdr:rowOff>69055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60182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261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81209</xdr:rowOff>
    </xdr:from>
    <xdr:to>
      <xdr:col>24</xdr:col>
      <xdr:colOff>63500</xdr:colOff>
      <xdr:row>98</xdr:row>
      <xdr:rowOff>93498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883309"/>
          <a:ext cx="838200" cy="1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141649</xdr:rowOff>
    </xdr:from>
    <xdr:to>
      <xdr:col>19</xdr:col>
      <xdr:colOff>177800</xdr:colOff>
      <xdr:row>98</xdr:row>
      <xdr:rowOff>81209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772299"/>
          <a:ext cx="889000" cy="11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122482</xdr:rowOff>
    </xdr:from>
    <xdr:to>
      <xdr:col>15</xdr:col>
      <xdr:colOff>50800</xdr:colOff>
      <xdr:row>97</xdr:row>
      <xdr:rowOff>141649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753132"/>
          <a:ext cx="889000" cy="1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122482</xdr:rowOff>
    </xdr:from>
    <xdr:to>
      <xdr:col>10</xdr:col>
      <xdr:colOff>114300</xdr:colOff>
      <xdr:row>98</xdr:row>
      <xdr:rowOff>126898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753132"/>
          <a:ext cx="889000" cy="17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16163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68248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42698</xdr:rowOff>
    </xdr:from>
    <xdr:to>
      <xdr:col>24</xdr:col>
      <xdr:colOff>114300</xdr:colOff>
      <xdr:row>98</xdr:row>
      <xdr:rowOff>144298</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8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129075</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75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30409</xdr:rowOff>
    </xdr:from>
    <xdr:to>
      <xdr:col>20</xdr:col>
      <xdr:colOff>38100</xdr:colOff>
      <xdr:row>98</xdr:row>
      <xdr:rowOff>132009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83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123136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9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90849</xdr:rowOff>
    </xdr:from>
    <xdr:to>
      <xdr:col>15</xdr:col>
      <xdr:colOff>101600</xdr:colOff>
      <xdr:row>98</xdr:row>
      <xdr:rowOff>20999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2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12126</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814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71682</xdr:rowOff>
    </xdr:from>
    <xdr:to>
      <xdr:col>10</xdr:col>
      <xdr:colOff>165100</xdr:colOff>
      <xdr:row>98</xdr:row>
      <xdr:rowOff>1832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0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18359</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477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76098</xdr:rowOff>
    </xdr:from>
    <xdr:to>
      <xdr:col>6</xdr:col>
      <xdr:colOff>38100</xdr:colOff>
      <xdr:row>99</xdr:row>
      <xdr:rowOff>6248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87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168825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97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135611</xdr:rowOff>
    </xdr:from>
    <xdr:to>
      <xdr:col>55</xdr:col>
      <xdr:colOff>0</xdr:colOff>
      <xdr:row>57</xdr:row>
      <xdr:rowOff>146979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908261"/>
          <a:ext cx="838200" cy="1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131278</xdr:rowOff>
    </xdr:from>
    <xdr:to>
      <xdr:col>50</xdr:col>
      <xdr:colOff>114300</xdr:colOff>
      <xdr:row>57</xdr:row>
      <xdr:rowOff>135611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903928"/>
          <a:ext cx="889000" cy="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98936</xdr:rowOff>
    </xdr:from>
    <xdr:to>
      <xdr:col>45</xdr:col>
      <xdr:colOff>177800</xdr:colOff>
      <xdr:row>57</xdr:row>
      <xdr:rowOff>131278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871586"/>
          <a:ext cx="889000" cy="3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37671</xdr:rowOff>
    </xdr:from>
    <xdr:to>
      <xdr:col>41</xdr:col>
      <xdr:colOff>50800</xdr:colOff>
      <xdr:row>57</xdr:row>
      <xdr:rowOff>98936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810321"/>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9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148835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92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96179</xdr:rowOff>
    </xdr:from>
    <xdr:to>
      <xdr:col>55</xdr:col>
      <xdr:colOff>50800</xdr:colOff>
      <xdr:row>58</xdr:row>
      <xdr:rowOff>26329</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6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20101</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84811</xdr:rowOff>
    </xdr:from>
    <xdr:to>
      <xdr:col>50</xdr:col>
      <xdr:colOff>165100</xdr:colOff>
      <xdr:row>58</xdr:row>
      <xdr:rowOff>14961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5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6088</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95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80478</xdr:rowOff>
    </xdr:from>
    <xdr:to>
      <xdr:col>46</xdr:col>
      <xdr:colOff>38100</xdr:colOff>
      <xdr:row>58</xdr:row>
      <xdr:rowOff>10628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5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1755</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945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48136</xdr:rowOff>
    </xdr:from>
    <xdr:to>
      <xdr:col>41</xdr:col>
      <xdr:colOff>101600</xdr:colOff>
      <xdr:row>57</xdr:row>
      <xdr:rowOff>149736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166263</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59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158321</xdr:rowOff>
    </xdr:from>
    <xdr:to>
      <xdr:col>36</xdr:col>
      <xdr:colOff>165100</xdr:colOff>
      <xdr:row>57</xdr:row>
      <xdr:rowOff>88471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75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104998</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534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105936</xdr:rowOff>
    </xdr:from>
    <xdr:to>
      <xdr:col>55</xdr:col>
      <xdr:colOff>0</xdr:colOff>
      <xdr:row>78</xdr:row>
      <xdr:rowOff>131505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479036"/>
          <a:ext cx="838200" cy="2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105936</xdr:rowOff>
    </xdr:from>
    <xdr:to>
      <xdr:col>50</xdr:col>
      <xdr:colOff>114300</xdr:colOff>
      <xdr:row>79</xdr:row>
      <xdr:rowOff>12542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479036"/>
          <a:ext cx="889000" cy="7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2006</xdr:rowOff>
    </xdr:from>
    <xdr:to>
      <xdr:col>45</xdr:col>
      <xdr:colOff>177800</xdr:colOff>
      <xdr:row>79</xdr:row>
      <xdr:rowOff>12542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546556"/>
          <a:ext cx="889000" cy="1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2006</xdr:rowOff>
    </xdr:from>
    <xdr:to>
      <xdr:col>41</xdr:col>
      <xdr:colOff>50800</xdr:colOff>
      <xdr:row>79</xdr:row>
      <xdr:rowOff>18949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546556"/>
          <a:ext cx="889000" cy="1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80705</xdr:rowOff>
    </xdr:from>
    <xdr:to>
      <xdr:col>55</xdr:col>
      <xdr:colOff>50800</xdr:colOff>
      <xdr:row>79</xdr:row>
      <xdr:rowOff>10855</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45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167082</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6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55136</xdr:rowOff>
    </xdr:from>
    <xdr:to>
      <xdr:col>50</xdr:col>
      <xdr:colOff>165100</xdr:colOff>
      <xdr:row>78</xdr:row>
      <xdr:rowOff>156736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2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147863</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52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133192</xdr:rowOff>
    </xdr:from>
    <xdr:to>
      <xdr:col>46</xdr:col>
      <xdr:colOff>38100</xdr:colOff>
      <xdr:row>79</xdr:row>
      <xdr:rowOff>63342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50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54469</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59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122656</xdr:rowOff>
    </xdr:from>
    <xdr:to>
      <xdr:col>41</xdr:col>
      <xdr:colOff>101600</xdr:colOff>
      <xdr:row>79</xdr:row>
      <xdr:rowOff>52806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9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43933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58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139599</xdr:rowOff>
    </xdr:from>
    <xdr:to>
      <xdr:col>36</xdr:col>
      <xdr:colOff>165100</xdr:colOff>
      <xdr:row>79</xdr:row>
      <xdr:rowOff>69749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51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60876</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60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141543</xdr:rowOff>
    </xdr:from>
    <xdr:to>
      <xdr:col>55</xdr:col>
      <xdr:colOff>0</xdr:colOff>
      <xdr:row>98</xdr:row>
      <xdr:rowOff>96952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72193"/>
          <a:ext cx="838200" cy="12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141543</xdr:rowOff>
    </xdr:from>
    <xdr:to>
      <xdr:col>50</xdr:col>
      <xdr:colOff>114300</xdr:colOff>
      <xdr:row>98</xdr:row>
      <xdr:rowOff>122306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72193"/>
          <a:ext cx="889000" cy="15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122306</xdr:rowOff>
    </xdr:from>
    <xdr:to>
      <xdr:col>45</xdr:col>
      <xdr:colOff>177800</xdr:colOff>
      <xdr:row>99</xdr:row>
      <xdr:rowOff>5200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924406"/>
          <a:ext cx="889000" cy="5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141635</xdr:rowOff>
    </xdr:from>
    <xdr:to>
      <xdr:col>41</xdr:col>
      <xdr:colOff>50800</xdr:colOff>
      <xdr:row>99</xdr:row>
      <xdr:rowOff>5200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943735"/>
          <a:ext cx="889000" cy="3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97773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46152</xdr:rowOff>
    </xdr:from>
    <xdr:to>
      <xdr:col>55</xdr:col>
      <xdr:colOff>50800</xdr:colOff>
      <xdr:row>98</xdr:row>
      <xdr:rowOff>147752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84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132529</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6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90743</xdr:rowOff>
    </xdr:from>
    <xdr:to>
      <xdr:col>50</xdr:col>
      <xdr:colOff>165100</xdr:colOff>
      <xdr:row>98</xdr:row>
      <xdr:rowOff>20893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2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37420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49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71506</xdr:rowOff>
    </xdr:from>
    <xdr:to>
      <xdr:col>46</xdr:col>
      <xdr:colOff>38100</xdr:colOff>
      <xdr:row>99</xdr:row>
      <xdr:rowOff>1656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87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164233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96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125850</xdr:rowOff>
    </xdr:from>
    <xdr:to>
      <xdr:col>41</xdr:col>
      <xdr:colOff>101600</xdr:colOff>
      <xdr:row>99</xdr:row>
      <xdr:rowOff>56000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92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47127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702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90835</xdr:rowOff>
    </xdr:from>
    <xdr:to>
      <xdr:col>36</xdr:col>
      <xdr:colOff>165100</xdr:colOff>
      <xdr:row>99</xdr:row>
      <xdr:rowOff>20985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89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12112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98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123712</xdr:rowOff>
    </xdr:from>
    <xdr:to>
      <xdr:col>85</xdr:col>
      <xdr:colOff>127000</xdr:colOff>
      <xdr:row>37</xdr:row>
      <xdr:rowOff>87309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295912"/>
          <a:ext cx="838200" cy="13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123712</xdr:rowOff>
    </xdr:from>
    <xdr:to>
      <xdr:col>81</xdr:col>
      <xdr:colOff>50800</xdr:colOff>
      <xdr:row>37</xdr:row>
      <xdr:rowOff>118687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295912"/>
          <a:ext cx="889000" cy="16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4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118687</xdr:rowOff>
    </xdr:from>
    <xdr:to>
      <xdr:col>76</xdr:col>
      <xdr:colOff>114300</xdr:colOff>
      <xdr:row>37</xdr:row>
      <xdr:rowOff>137871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462337"/>
          <a:ext cx="889000" cy="1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137871</xdr:rowOff>
    </xdr:from>
    <xdr:to>
      <xdr:col>71</xdr:col>
      <xdr:colOff>177800</xdr:colOff>
      <xdr:row>37</xdr:row>
      <xdr:rowOff>155615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481521"/>
          <a:ext cx="889000" cy="1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36509</xdr:rowOff>
    </xdr:from>
    <xdr:to>
      <xdr:col>85</xdr:col>
      <xdr:colOff>177800</xdr:colOff>
      <xdr:row>37</xdr:row>
      <xdr:rowOff>138109</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8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14936</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5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72912</xdr:rowOff>
    </xdr:from>
    <xdr:to>
      <xdr:col>81</xdr:col>
      <xdr:colOff>101600</xdr:colOff>
      <xdr:row>37</xdr:row>
      <xdr:rowOff>3062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24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19589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02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67887</xdr:rowOff>
    </xdr:from>
    <xdr:to>
      <xdr:col>76</xdr:col>
      <xdr:colOff>165100</xdr:colOff>
      <xdr:row>37</xdr:row>
      <xdr:rowOff>169487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1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160614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0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87071</xdr:rowOff>
    </xdr:from>
    <xdr:to>
      <xdr:col>72</xdr:col>
      <xdr:colOff>38100</xdr:colOff>
      <xdr:row>38</xdr:row>
      <xdr:rowOff>17221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43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8348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52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104815</xdr:rowOff>
    </xdr:from>
    <xdr:to>
      <xdr:col>67</xdr:col>
      <xdr:colOff>101600</xdr:colOff>
      <xdr:row>38</xdr:row>
      <xdr:rowOff>34965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4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26092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4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5881</xdr:rowOff>
    </xdr:from>
    <xdr:to>
      <xdr:col>85</xdr:col>
      <xdr:colOff>127000</xdr:colOff>
      <xdr:row>58</xdr:row>
      <xdr:rowOff>103164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949981"/>
          <a:ext cx="838200" cy="9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22620</xdr:rowOff>
    </xdr:from>
    <xdr:to>
      <xdr:col>81</xdr:col>
      <xdr:colOff>50800</xdr:colOff>
      <xdr:row>58</xdr:row>
      <xdr:rowOff>103164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966720"/>
          <a:ext cx="889000" cy="8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22620</xdr:rowOff>
    </xdr:from>
    <xdr:to>
      <xdr:col>76</xdr:col>
      <xdr:colOff>114300</xdr:colOff>
      <xdr:row>58</xdr:row>
      <xdr:rowOff>71107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966720"/>
          <a:ext cx="889000" cy="4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71107</xdr:rowOff>
    </xdr:from>
    <xdr:to>
      <xdr:col>71</xdr:col>
      <xdr:colOff>177800</xdr:colOff>
      <xdr:row>58</xdr:row>
      <xdr:rowOff>109647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10015207"/>
          <a:ext cx="889000" cy="3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126531</xdr:rowOff>
    </xdr:from>
    <xdr:to>
      <xdr:col>85</xdr:col>
      <xdr:colOff>177800</xdr:colOff>
      <xdr:row>58</xdr:row>
      <xdr:rowOff>56681</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9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41458</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14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52364</xdr:rowOff>
    </xdr:from>
    <xdr:to>
      <xdr:col>81</xdr:col>
      <xdr:colOff>101600</xdr:colOff>
      <xdr:row>58</xdr:row>
      <xdr:rowOff>153964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9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145091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0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143270</xdr:rowOff>
    </xdr:from>
    <xdr:to>
      <xdr:col>76</xdr:col>
      <xdr:colOff>165100</xdr:colOff>
      <xdr:row>58</xdr:row>
      <xdr:rowOff>73420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1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64547</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1000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20307</xdr:rowOff>
    </xdr:from>
    <xdr:to>
      <xdr:col>72</xdr:col>
      <xdr:colOff>38100</xdr:colOff>
      <xdr:row>58</xdr:row>
      <xdr:rowOff>121907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6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113034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0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58847</xdr:rowOff>
    </xdr:from>
    <xdr:to>
      <xdr:col>67</xdr:col>
      <xdr:colOff>101600</xdr:colOff>
      <xdr:row>58</xdr:row>
      <xdr:rowOff>160447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1000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151574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9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56688</xdr:rowOff>
    </xdr:from>
    <xdr:to>
      <xdr:col>85</xdr:col>
      <xdr:colOff>127000</xdr:colOff>
      <xdr:row>78</xdr:row>
      <xdr:rowOff>61206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258338"/>
          <a:ext cx="838200" cy="17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110974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8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56688</xdr:rowOff>
    </xdr:from>
    <xdr:to>
      <xdr:col>81</xdr:col>
      <xdr:colOff>50800</xdr:colOff>
      <xdr:row>77</xdr:row>
      <xdr:rowOff>109351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258338"/>
          <a:ext cx="889000" cy="5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52995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59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109351</xdr:rowOff>
    </xdr:from>
    <xdr:to>
      <xdr:col>76</xdr:col>
      <xdr:colOff>114300</xdr:colOff>
      <xdr:row>78</xdr:row>
      <xdr:rowOff>119805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311001"/>
          <a:ext cx="889000" cy="18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54379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59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119805</xdr:rowOff>
    </xdr:from>
    <xdr:to>
      <xdr:col>71</xdr:col>
      <xdr:colOff>177800</xdr:colOff>
      <xdr:row>79</xdr:row>
      <xdr:rowOff>27756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492905"/>
          <a:ext cx="889000" cy="7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56422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60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10406</xdr:rowOff>
    </xdr:from>
    <xdr:to>
      <xdr:col>85</xdr:col>
      <xdr:colOff>177800</xdr:colOff>
      <xdr:row>78</xdr:row>
      <xdr:rowOff>112006</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38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33283</xdr:rowOff>
    </xdr:from>
    <xdr:ext cx="599010"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23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5888</xdr:rowOff>
    </xdr:from>
    <xdr:to>
      <xdr:col>81</xdr:col>
      <xdr:colOff>101600</xdr:colOff>
      <xdr:row>77</xdr:row>
      <xdr:rowOff>107488</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20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124015</xdr:rowOff>
    </xdr:from>
    <xdr:ext cx="59901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181795" y="1298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58551</xdr:rowOff>
    </xdr:from>
    <xdr:to>
      <xdr:col>76</xdr:col>
      <xdr:colOff>165100</xdr:colOff>
      <xdr:row>77</xdr:row>
      <xdr:rowOff>160151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26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5228</xdr:rowOff>
    </xdr:from>
    <xdr:ext cx="59901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292795" y="130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69005</xdr:rowOff>
    </xdr:from>
    <xdr:to>
      <xdr:col>72</xdr:col>
      <xdr:colOff>38100</xdr:colOff>
      <xdr:row>78</xdr:row>
      <xdr:rowOff>170605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44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15682</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21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148406</xdr:rowOff>
    </xdr:from>
    <xdr:to>
      <xdr:col>67</xdr:col>
      <xdr:colOff>101600</xdr:colOff>
      <xdr:row>79</xdr:row>
      <xdr:rowOff>78556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2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69683</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61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41641</xdr:rowOff>
    </xdr:from>
    <xdr:to>
      <xdr:col>85</xdr:col>
      <xdr:colOff>127000</xdr:colOff>
      <xdr:row>98</xdr:row>
      <xdr:rowOff>52795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843741"/>
          <a:ext cx="838200" cy="1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52795</xdr:rowOff>
    </xdr:from>
    <xdr:to>
      <xdr:col>81</xdr:col>
      <xdr:colOff>50800</xdr:colOff>
      <xdr:row>98</xdr:row>
      <xdr:rowOff>62004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854895"/>
          <a:ext cx="889000" cy="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62004</xdr:rowOff>
    </xdr:from>
    <xdr:to>
      <xdr:col>76</xdr:col>
      <xdr:colOff>114300</xdr:colOff>
      <xdr:row>98</xdr:row>
      <xdr:rowOff>95720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864104"/>
          <a:ext cx="889000" cy="3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95720</xdr:rowOff>
    </xdr:from>
    <xdr:to>
      <xdr:col>71</xdr:col>
      <xdr:colOff>177800</xdr:colOff>
      <xdr:row>98</xdr:row>
      <xdr:rowOff>100352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897820"/>
          <a:ext cx="889000" cy="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162291</xdr:rowOff>
    </xdr:from>
    <xdr:to>
      <xdr:col>85</xdr:col>
      <xdr:colOff>177800</xdr:colOff>
      <xdr:row>98</xdr:row>
      <xdr:rowOff>92441</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79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77218</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70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1995</xdr:rowOff>
    </xdr:from>
    <xdr:to>
      <xdr:col>81</xdr:col>
      <xdr:colOff>101600</xdr:colOff>
      <xdr:row>98</xdr:row>
      <xdr:rowOff>103595</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80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94722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89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11204</xdr:rowOff>
    </xdr:from>
    <xdr:to>
      <xdr:col>76</xdr:col>
      <xdr:colOff>165100</xdr:colOff>
      <xdr:row>98</xdr:row>
      <xdr:rowOff>112804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81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103931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90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44920</xdr:rowOff>
    </xdr:from>
    <xdr:to>
      <xdr:col>72</xdr:col>
      <xdr:colOff>38100</xdr:colOff>
      <xdr:row>98</xdr:row>
      <xdr:rowOff>146520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8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137647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93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49552</xdr:rowOff>
    </xdr:from>
    <xdr:to>
      <xdr:col>67</xdr:col>
      <xdr:colOff>101600</xdr:colOff>
      <xdr:row>98</xdr:row>
      <xdr:rowOff>151152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85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142279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94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・総務費は、前年度に比べ住民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103,256</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303,610</a:t>
          </a:r>
          <a:r>
            <a:rPr kumimoji="1" lang="ja-JP" altLang="en-US" sz="1300">
              <a:latin typeface="ＭＳ Ｐゴシック" panose="020B0600070205080204" pitchFamily="50" charset="-128"/>
              <a:ea typeface="ＭＳ Ｐゴシック" panose="020B0600070205080204" pitchFamily="50" charset="-128"/>
            </a:rPr>
            <a:t>円となっている。財政調整基金積立額、復興事業である避難地及び避難路整備事業の増加等が要因となっている。</a:t>
          </a:r>
        </a:p>
        <a:p>
          <a:r>
            <a:rPr kumimoji="1" lang="ja-JP" altLang="en-US" sz="1300">
              <a:latin typeface="ＭＳ Ｐゴシック" panose="020B0600070205080204" pitchFamily="50" charset="-128"/>
              <a:ea typeface="ＭＳ Ｐゴシック" panose="020B0600070205080204" pitchFamily="50" charset="-128"/>
            </a:rPr>
            <a:t>・農林水産業費は、前年度に比べ住民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19,891</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87,264</a:t>
          </a:r>
          <a:r>
            <a:rPr kumimoji="1" lang="ja-JP" altLang="en-US" sz="1300">
              <a:latin typeface="ＭＳ Ｐゴシック" panose="020B0600070205080204" pitchFamily="50" charset="-128"/>
              <a:ea typeface="ＭＳ Ｐゴシック" panose="020B0600070205080204" pitchFamily="50" charset="-128"/>
            </a:rPr>
            <a:t>円となっている。これは、前年度事業である国営川辺川総合土地改良事業負担金、基本財産造成事業、畜産経営継続支援ｌ金（物価高騰対策）等の減少が要因となっている。</a:t>
          </a:r>
        </a:p>
        <a:p>
          <a:r>
            <a:rPr kumimoji="1" lang="ja-JP" altLang="en-US" sz="1300">
              <a:latin typeface="ＭＳ Ｐゴシック" panose="020B0600070205080204" pitchFamily="50" charset="-128"/>
              <a:ea typeface="ＭＳ Ｐゴシック" panose="020B0600070205080204" pitchFamily="50" charset="-128"/>
            </a:rPr>
            <a:t>・土木費は、前年度に比べ住民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77,691</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106,180</a:t>
          </a:r>
          <a:r>
            <a:rPr kumimoji="1" lang="ja-JP" altLang="en-US" sz="1300">
              <a:latin typeface="ＭＳ Ｐゴシック" panose="020B0600070205080204" pitchFamily="50" charset="-128"/>
              <a:ea typeface="ＭＳ Ｐゴシック" panose="020B0600070205080204" pitchFamily="50" charset="-128"/>
            </a:rPr>
            <a:t>円となっている。これは、前年度実施した木錦葉大橋補修補強事業、宅地造成工事、災害公営住宅整備事業等の減少が要因となっている。</a:t>
          </a:r>
        </a:p>
        <a:p>
          <a:r>
            <a:rPr kumimoji="1" lang="ja-JP" altLang="en-US" sz="1300">
              <a:latin typeface="ＭＳ Ｐゴシック" panose="020B0600070205080204" pitchFamily="50" charset="-128"/>
              <a:ea typeface="ＭＳ Ｐゴシック" panose="020B0600070205080204" pitchFamily="50" charset="-128"/>
            </a:rPr>
            <a:t>・消防費は、前年度に比べ住民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29,538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48,959</a:t>
          </a:r>
          <a:r>
            <a:rPr kumimoji="1" lang="ja-JP" altLang="en-US" sz="1300">
              <a:latin typeface="ＭＳ Ｐゴシック" panose="020B0600070205080204" pitchFamily="50" charset="-128"/>
              <a:ea typeface="ＭＳ Ｐゴシック" panose="020B0600070205080204" pitchFamily="50" charset="-128"/>
            </a:rPr>
            <a:t>円となっている。これは、前年度実施した防災行政無線等整備事業等の減少が要因となっている。</a:t>
          </a:r>
        </a:p>
        <a:p>
          <a:r>
            <a:rPr kumimoji="1" lang="ja-JP" altLang="en-US" sz="1300">
              <a:latin typeface="ＭＳ Ｐゴシック" panose="020B0600070205080204" pitchFamily="50" charset="-128"/>
              <a:ea typeface="ＭＳ Ｐゴシック" panose="020B0600070205080204" pitchFamily="50" charset="-128"/>
            </a:rPr>
            <a:t>・教育費は、前年度に比べ住民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51,067</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110,246</a:t>
          </a:r>
          <a:r>
            <a:rPr kumimoji="1" lang="ja-JP" altLang="en-US" sz="1300">
              <a:latin typeface="ＭＳ Ｐゴシック" panose="020B0600070205080204" pitchFamily="50" charset="-128"/>
              <a:ea typeface="ＭＳ Ｐゴシック" panose="020B0600070205080204" pitchFamily="50" charset="-128"/>
            </a:rPr>
            <a:t>円となっている。これは、学校建設等基金積立金の増、運動公園グラウンド改修工事等を実施した事が要因となっている。</a:t>
          </a:r>
        </a:p>
        <a:p>
          <a:r>
            <a:rPr kumimoji="1" lang="ja-JP" altLang="en-US" sz="1300">
              <a:latin typeface="ＭＳ Ｐゴシック" panose="020B0600070205080204" pitchFamily="50" charset="-128"/>
              <a:ea typeface="ＭＳ Ｐゴシック" panose="020B0600070205080204" pitchFamily="50" charset="-128"/>
            </a:rPr>
            <a:t>・災害復旧費は、前年度に比べ住民１人当たり▲</a:t>
          </a:r>
          <a:r>
            <a:rPr kumimoji="1" lang="en-US" altLang="ja-JP" sz="1300">
              <a:latin typeface="ＭＳ Ｐゴシック" panose="020B0600070205080204" pitchFamily="50" charset="-128"/>
              <a:ea typeface="ＭＳ Ｐゴシック" panose="020B0600070205080204" pitchFamily="50" charset="-128"/>
            </a:rPr>
            <a:t>138,557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121,807</a:t>
          </a:r>
          <a:r>
            <a:rPr kumimoji="1" lang="ja-JP" altLang="en-US" sz="1300">
              <a:latin typeface="ＭＳ Ｐゴシック" panose="020B0600070205080204" pitchFamily="50" charset="-128"/>
              <a:ea typeface="ＭＳ Ｐゴシック" panose="020B0600070205080204" pitchFamily="50" charset="-128"/>
            </a:rPr>
            <a:t>円となっている。これは、これは令和４年台風１４号災害にかかる災害復旧工事が増加した一方、令和２年７月豪雨災害にかかる災害復旧工事が概ね完了した事が要因となっている。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熊本県相良村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latin typeface="ＭＳ ゴシック" pitchFamily="49" charset="-128"/>
              <a:ea typeface="ＭＳ ゴシック" pitchFamily="49" charset="-128"/>
            </a:rPr>
            <a:t>　令和２年７月豪雨災害復旧関係の工事がほぼ完了、新型コロナウイルス感染症対策関連の事業も減少したため、歳出総額は</a:t>
          </a:r>
          <a:r>
            <a:rPr kumimoji="1" lang="en-US" altLang="ja-JP" sz="1150">
              <a:latin typeface="ＭＳ ゴシック" pitchFamily="49" charset="-128"/>
              <a:ea typeface="ＭＳ ゴシック" pitchFamily="49" charset="-128"/>
            </a:rPr>
            <a:t>523,817</a:t>
          </a:r>
          <a:r>
            <a:rPr kumimoji="1" lang="ja-JP" altLang="en-US" sz="1150">
              <a:latin typeface="ＭＳ ゴシック" pitchFamily="49" charset="-128"/>
              <a:ea typeface="ＭＳ ゴシック" pitchFamily="49" charset="-128"/>
            </a:rPr>
            <a:t>千円の減となった。</a:t>
          </a:r>
        </a:p>
        <a:p>
          <a:r>
            <a:rPr kumimoji="1" lang="ja-JP" altLang="en-US" sz="1150">
              <a:latin typeface="ＭＳ ゴシック" pitchFamily="49" charset="-128"/>
              <a:ea typeface="ＭＳ ゴシック" pitchFamily="49" charset="-128"/>
            </a:rPr>
            <a:t>　上記事業の減少、国庫支出金や県支出金を伴う事業の減、緊急防災・減災事業債を活用した防災行政無線等整備事業の終了（▲</a:t>
          </a:r>
          <a:r>
            <a:rPr kumimoji="1" lang="en-US" altLang="ja-JP" sz="1150">
              <a:latin typeface="ＭＳ ゴシック" pitchFamily="49" charset="-128"/>
              <a:ea typeface="ＭＳ ゴシック" pitchFamily="49" charset="-128"/>
            </a:rPr>
            <a:t>140,300</a:t>
          </a:r>
          <a:r>
            <a:rPr kumimoji="1" lang="ja-JP" altLang="en-US" sz="1150">
              <a:latin typeface="ＭＳ ゴシック" pitchFamily="49" charset="-128"/>
              <a:ea typeface="ＭＳ ゴシック" pitchFamily="49" charset="-128"/>
            </a:rPr>
            <a:t>千円）等により、歳入も</a:t>
          </a:r>
          <a:r>
            <a:rPr kumimoji="1" lang="en-US" altLang="ja-JP" sz="1150">
              <a:latin typeface="ＭＳ ゴシック" pitchFamily="49" charset="-128"/>
              <a:ea typeface="ＭＳ ゴシック" pitchFamily="49" charset="-128"/>
            </a:rPr>
            <a:t>752,085</a:t>
          </a:r>
          <a:r>
            <a:rPr kumimoji="1" lang="ja-JP" altLang="en-US" sz="1150">
              <a:latin typeface="ＭＳ ゴシック" pitchFamily="49" charset="-128"/>
              <a:ea typeface="ＭＳ ゴシック" pitchFamily="49" charset="-128"/>
            </a:rPr>
            <a:t>千円減少している。地方交付税は</a:t>
          </a:r>
          <a:r>
            <a:rPr kumimoji="1" lang="en-US" altLang="ja-JP" sz="1150">
              <a:latin typeface="ＭＳ ゴシック" pitchFamily="49" charset="-128"/>
              <a:ea typeface="ＭＳ ゴシック" pitchFamily="49" charset="-128"/>
            </a:rPr>
            <a:t>53,772</a:t>
          </a:r>
          <a:r>
            <a:rPr kumimoji="1" lang="ja-JP" altLang="en-US" sz="1150">
              <a:latin typeface="ＭＳ ゴシック" pitchFamily="49" charset="-128"/>
              <a:ea typeface="ＭＳ ゴシック" pitchFamily="49" charset="-128"/>
            </a:rPr>
            <a:t>千円の増加であったが、将来に備え財政調整基金及び学校建設等基金を新たに</a:t>
          </a:r>
          <a:r>
            <a:rPr kumimoji="1" lang="en-US" altLang="ja-JP" sz="1150">
              <a:latin typeface="ＭＳ ゴシック" pitchFamily="49" charset="-128"/>
              <a:ea typeface="ＭＳ ゴシック" pitchFamily="49" charset="-128"/>
            </a:rPr>
            <a:t>493,724</a:t>
          </a:r>
          <a:r>
            <a:rPr kumimoji="1" lang="ja-JP" altLang="en-US" sz="1150">
              <a:latin typeface="ＭＳ ゴシック" pitchFamily="49" charset="-128"/>
              <a:ea typeface="ＭＳ ゴシック" pitchFamily="49" charset="-128"/>
            </a:rPr>
            <a:t>千円積み増したため、実質収支率は一時的に</a:t>
          </a:r>
          <a:r>
            <a:rPr kumimoji="1" lang="en-US" altLang="ja-JP" sz="1150">
              <a:latin typeface="ＭＳ ゴシック" pitchFamily="49" charset="-128"/>
              <a:ea typeface="ＭＳ ゴシック" pitchFamily="49" charset="-128"/>
            </a:rPr>
            <a:t>1.86</a:t>
          </a:r>
          <a:r>
            <a:rPr kumimoji="1" lang="ja-JP" altLang="en-US" sz="1150">
              <a:latin typeface="ＭＳ ゴシック" pitchFamily="49" charset="-128"/>
              <a:ea typeface="ＭＳ ゴシック" pitchFamily="49" charset="-128"/>
            </a:rPr>
            <a:t>となり、前年度に比べ▲</a:t>
          </a:r>
          <a:r>
            <a:rPr kumimoji="1" lang="en-US" altLang="ja-JP" sz="1150">
              <a:latin typeface="ＭＳ ゴシック" pitchFamily="49" charset="-128"/>
              <a:ea typeface="ＭＳ ゴシック" pitchFamily="49" charset="-128"/>
            </a:rPr>
            <a:t>9.81</a:t>
          </a:r>
          <a:r>
            <a:rPr kumimoji="1" lang="ja-JP" altLang="en-US" sz="1150">
              <a:latin typeface="ＭＳ ゴシック" pitchFamily="49" charset="-128"/>
              <a:ea typeface="ＭＳ ゴシック" pitchFamily="49" charset="-128"/>
            </a:rPr>
            <a:t>となっている。財政調整基金積立金は</a:t>
          </a:r>
          <a:r>
            <a:rPr kumimoji="1" lang="en-US" altLang="ja-JP" sz="1150">
              <a:latin typeface="ＭＳ ゴシック" pitchFamily="49" charset="-128"/>
              <a:ea typeface="ＭＳ ゴシック" pitchFamily="49" charset="-128"/>
            </a:rPr>
            <a:t>321,673</a:t>
          </a:r>
          <a:r>
            <a:rPr kumimoji="1" lang="ja-JP" altLang="en-US" sz="1150">
              <a:latin typeface="ＭＳ ゴシック" pitchFamily="49" charset="-128"/>
              <a:ea typeface="ＭＳ ゴシック" pitchFamily="49" charset="-128"/>
            </a:rPr>
            <a:t>千円増加したものの、取り崩しを行っておらず、前年度に比べて歳入が減少し、実質収支も減となったため、実質単年度収支も減少した。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熊本県相良村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全ての会計で赤字額は発生していないが、簡易水道特別会計と農業集落排水特別会計は一般会計からの繰出金に依存している状況が続いている。</a:t>
          </a:r>
        </a:p>
        <a:p>
          <a:r>
            <a:rPr kumimoji="1" lang="ja-JP" altLang="en-US" sz="1400">
              <a:latin typeface="ＭＳ ゴシック" pitchFamily="49" charset="-128"/>
              <a:ea typeface="ＭＳ ゴシック" pitchFamily="49" charset="-128"/>
            </a:rPr>
            <a:t>　今後、簡易水道の工事にかかる起債償還額が増加するとともに、簡易水道特別会計と農業集落排水特別会計における災害復旧事業債や公営企業適用債償還にかかる繰出金も増加する見込みである。</a:t>
          </a:r>
        </a:p>
        <a:p>
          <a:r>
            <a:rPr kumimoji="1" lang="ja-JP" altLang="en-US" sz="1400">
              <a:latin typeface="ＭＳ ゴシック" pitchFamily="49" charset="-128"/>
              <a:ea typeface="ＭＳ ゴシック" pitchFamily="49" charset="-128"/>
            </a:rPr>
            <a:t>　公営企業会計適用もふまえ、簡易水道特別会計、農業集落排水特別会計共に、独立採算の原則に立ち返り、健全化を図る必要がある（令和７年４月から公営企業会計適用予定）。</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熊本県相良村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今年度以降数年は過疎対策事業債の償還額が増加する見込みとなっており、今後、令和２年７月豪雨災害復旧事業にかかる起債額に加え、復興事業にかかる起債額も増加する見込みである。</a:t>
          </a:r>
        </a:p>
        <a:p>
          <a:r>
            <a:rPr kumimoji="1" lang="ja-JP" altLang="en-US" sz="1400">
              <a:latin typeface="ＭＳ ゴシック" pitchFamily="49" charset="-128"/>
              <a:ea typeface="ＭＳ ゴシック" pitchFamily="49" charset="-128"/>
            </a:rPr>
            <a:t>　また、公営企業債においても災害復旧事業に関する償還額の増加や公営企業会計適用債の償還、農業集落排水施設の更新や簡易水道施設の新規整備事業に起債を充てる予定であり、元利償還金に対する繰入金が増加する見込み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熊本県相良村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昨年度に比べ地方債現在高が▲</a:t>
          </a:r>
          <a:r>
            <a:rPr kumimoji="1" lang="en-US" altLang="ja-JP" sz="1400">
              <a:latin typeface="ＭＳ ゴシック" pitchFamily="49" charset="-128"/>
              <a:ea typeface="ＭＳ ゴシック" pitchFamily="49" charset="-128"/>
            </a:rPr>
            <a:t>58</a:t>
          </a:r>
          <a:r>
            <a:rPr kumimoji="1" lang="ja-JP" altLang="en-US" sz="1400">
              <a:latin typeface="ＭＳ ゴシック" pitchFamily="49" charset="-128"/>
              <a:ea typeface="ＭＳ ゴシック" pitchFamily="49" charset="-128"/>
            </a:rPr>
            <a:t>百万円となり、充当可能基金額は</a:t>
          </a:r>
          <a:r>
            <a:rPr kumimoji="1" lang="en-US" altLang="ja-JP" sz="1400">
              <a:latin typeface="ＭＳ ゴシック" pitchFamily="49" charset="-128"/>
              <a:ea typeface="ＭＳ ゴシック" pitchFamily="49" charset="-128"/>
            </a:rPr>
            <a:t>575</a:t>
          </a:r>
          <a:r>
            <a:rPr kumimoji="1" lang="ja-JP" altLang="en-US" sz="1400">
              <a:latin typeface="ＭＳ ゴシック" pitchFamily="49" charset="-128"/>
              <a:ea typeface="ＭＳ ゴシック" pitchFamily="49" charset="-128"/>
            </a:rPr>
            <a:t>百万円増加したものの、令和２年７月豪雨にかかる起債に加え、通常事業や復興関連事業の借入額増加や、復興関連の事業も本格化するため、今後は地方債現在高が増加する見込みとなっている。</a:t>
          </a:r>
        </a:p>
        <a:p>
          <a:r>
            <a:rPr kumimoji="1" lang="ja-JP" altLang="en-US" sz="1400">
              <a:latin typeface="ＭＳ ゴシック" pitchFamily="49" charset="-128"/>
              <a:ea typeface="ＭＳ ゴシック" pitchFamily="49" charset="-128"/>
            </a:rPr>
            <a:t>　公営企業債においても災害復旧事業に関する償還額の増加や公営企業会計適用債の償還、農業集落排水施設の更新や簡易水道施設の新規整備事業に起債を充てる予定であり、元利償還金に対する繰入金が、今後増加する見込み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熊本県相良村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財政調整基金は決算状況をふまえ、積立を行ったため増加。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減債基金は財政対策債償還に充てるために普通交付税措置された額及び利子分を積み立てたため、一時的に増加。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地域振興基金は、対象事業実施に対し繰入を行いつつ、ふるさと応援寄附金が一定規模確保できており、積立額が増加している。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決算状況をふまえ、学校建設等基金への積立も行っており増加。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県からの平成２８年熊本地震復興基金交付金を受け入れ、新たに災害復興基金を創設し積立を行ったため、増加している。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熊本地震や令和２年７月豪雨のような甚大な災害による復旧費用や税収減となった場合などの不測の事態に備えるため、国債売却益等の収益が出た場合には積立を行い一定の額を確保する。また、公共施設等の老朽化に伴う改修費等への支出に備えながら、今後復興等にかかる事業が増加する場合には必要に応じて取り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減債基金、災害復興基金については、それぞれ償還や対象事業に対し適宜取り崩しを行う。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①・・・地域振興基金：ふるさと応援寄附金条例に規定された事業に要する経費に充てる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②・・・学校建設等基金：教育施設の整備充実を図る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③・・・奨学基金：奨学金の貸与資金に充てる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④・・・土地改良事業基金：土地改良事業費に充てる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⑤・・・災害復興基金：災害からの早期復興を図る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①・・・地域振興基金：ふるさと応援寄附金を積立てており、基金額が増加した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②・・・学校建設等基金：今後学校施設の改修等を行うのための財源として積立したため基金額が増加した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③・・・奨学基金：利子分増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④・・・土地改良事業基金：利子分増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⑤・・・災害復興基金：県からの平成２８年熊本地震復興基金交付金を受け入れ、災害からの早期復興を図るため新たに創設し積立したため増加した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①・・・地域振興基金：令和４年度ふるさと応援寄附金額は減少傾向にあるものの、積立額としては今後も増加が見込まれる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②・・・学校建設等基金：学校施設の改修等を行うための財源として、財政状況に応じ今後も積立する予定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③・・・奨学基金：債権と貸付額のバランスを見ながら奨学金の貸与計画を行う予定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④・・・土地改良事業基金：土今のところ、基金を利用する計画はないため現状維持（利子分のみ増）が見込まれる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⑤・・・災害復興基金：災害からの早期復興の一環として、避難地整備事業費に繰入予定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決算状況をふまえ、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熊本地震や令和２年７月豪雨のような甚大な災害による復旧費用や税収減となった場合などの不測の事態に備えるため、国債売却益等の収益が出た場合には積立を行い一定の額を確保する。また、公共施設等の老朽化に伴う改修費等への支出に備えながら、今後復興等にかかる事業が増加する場合には必要に応じて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利子分及び財政対策債償還に充てるために普通交付税措置された額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令和２年７月豪雨にかかる災害対策債の償還に充てるため、今後取り崩しを行っていく。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また、臨時財政対策債償還基金費として普通交付税が措置されたものについては、来年度以降２カ年に渡り取り崩す予定。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5095339</v>
      </c>
      <c r="BO4" s="358"/>
      <c r="BP4" s="358"/>
      <c r="BQ4" s="358"/>
      <c r="BR4" s="358"/>
      <c r="BS4" s="358"/>
      <c r="BT4" s="358"/>
      <c r="BU4" s="359"/>
      <c r="BV4" s="357">
        <v>5847424</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1.9</v>
      </c>
      <c r="CU4" s="364"/>
      <c r="CV4" s="364"/>
      <c r="CW4" s="364"/>
      <c r="CX4" s="364"/>
      <c r="CY4" s="364"/>
      <c r="CZ4" s="364"/>
      <c r="DA4" s="365"/>
      <c r="DB4" s="363">
        <v>11.7</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4834481</v>
      </c>
      <c r="BO5" s="395"/>
      <c r="BP5" s="395"/>
      <c r="BQ5" s="395"/>
      <c r="BR5" s="395"/>
      <c r="BS5" s="395"/>
      <c r="BT5" s="395"/>
      <c r="BU5" s="396"/>
      <c r="BV5" s="394">
        <v>5358298</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84.9</v>
      </c>
      <c r="CU5" s="392"/>
      <c r="CV5" s="392"/>
      <c r="CW5" s="392"/>
      <c r="CX5" s="392"/>
      <c r="CY5" s="392"/>
      <c r="CZ5" s="392"/>
      <c r="DA5" s="393"/>
      <c r="DB5" s="391">
        <v>86.8</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260858</v>
      </c>
      <c r="BO6" s="395"/>
      <c r="BP6" s="395"/>
      <c r="BQ6" s="395"/>
      <c r="BR6" s="395"/>
      <c r="BS6" s="395"/>
      <c r="BT6" s="395"/>
      <c r="BU6" s="396"/>
      <c r="BV6" s="394">
        <v>489126</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85.3</v>
      </c>
      <c r="CU6" s="432"/>
      <c r="CV6" s="432"/>
      <c r="CW6" s="432"/>
      <c r="CX6" s="432"/>
      <c r="CY6" s="432"/>
      <c r="CZ6" s="432"/>
      <c r="DA6" s="433"/>
      <c r="DB6" s="431">
        <v>87.5</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215325</v>
      </c>
      <c r="BO7" s="395"/>
      <c r="BP7" s="395"/>
      <c r="BQ7" s="395"/>
      <c r="BR7" s="395"/>
      <c r="BS7" s="395"/>
      <c r="BT7" s="395"/>
      <c r="BU7" s="396"/>
      <c r="BV7" s="394">
        <v>207693</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2449684</v>
      </c>
      <c r="CU7" s="395"/>
      <c r="CV7" s="395"/>
      <c r="CW7" s="395"/>
      <c r="CX7" s="395"/>
      <c r="CY7" s="395"/>
      <c r="CZ7" s="395"/>
      <c r="DA7" s="396"/>
      <c r="DB7" s="394">
        <v>2410940</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45533</v>
      </c>
      <c r="BO8" s="395"/>
      <c r="BP8" s="395"/>
      <c r="BQ8" s="395"/>
      <c r="BR8" s="395"/>
      <c r="BS8" s="395"/>
      <c r="BT8" s="395"/>
      <c r="BU8" s="396"/>
      <c r="BV8" s="394">
        <v>281433</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0.2</v>
      </c>
      <c r="CU8" s="435"/>
      <c r="CV8" s="435"/>
      <c r="CW8" s="435"/>
      <c r="CX8" s="435"/>
      <c r="CY8" s="435"/>
      <c r="CZ8" s="435"/>
      <c r="DA8" s="436"/>
      <c r="DB8" s="434">
        <v>0.2</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4070</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-235900</v>
      </c>
      <c r="BO9" s="395"/>
      <c r="BP9" s="395"/>
      <c r="BQ9" s="395"/>
      <c r="BR9" s="395"/>
      <c r="BS9" s="395"/>
      <c r="BT9" s="395"/>
      <c r="BU9" s="396"/>
      <c r="BV9" s="394">
        <v>278823</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10.5</v>
      </c>
      <c r="CU9" s="392"/>
      <c r="CV9" s="392"/>
      <c r="CW9" s="392"/>
      <c r="CX9" s="392"/>
      <c r="CY9" s="392"/>
      <c r="CZ9" s="392"/>
      <c r="DA9" s="393"/>
      <c r="DB9" s="391">
        <v>10.199999999999999</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112</v>
      </c>
      <c r="M10" s="424"/>
      <c r="N10" s="424"/>
      <c r="O10" s="424"/>
      <c r="P10" s="424"/>
      <c r="Q10" s="425"/>
      <c r="R10" s="445">
        <v>4468</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323723</v>
      </c>
      <c r="BO10" s="395"/>
      <c r="BP10" s="395"/>
      <c r="BQ10" s="395"/>
      <c r="BR10" s="395"/>
      <c r="BS10" s="395"/>
      <c r="BT10" s="395"/>
      <c r="BU10" s="396"/>
      <c r="BV10" s="394">
        <v>2050</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114</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4019</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114</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20636</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84"/>
      <c r="M13" s="485" t="s">
        <v>130</v>
      </c>
      <c r="N13" s="486"/>
      <c r="O13" s="486"/>
      <c r="P13" s="486"/>
      <c r="Q13" s="487"/>
      <c r="R13" s="478">
        <v>3992</v>
      </c>
      <c r="S13" s="479"/>
      <c r="T13" s="479"/>
      <c r="U13" s="479"/>
      <c r="V13" s="480"/>
      <c r="W13" s="410" t="s">
        <v>131</v>
      </c>
      <c r="X13" s="411"/>
      <c r="Y13" s="411"/>
      <c r="Z13" s="411"/>
      <c r="AA13" s="411"/>
      <c r="AB13" s="401"/>
      <c r="AC13" s="445">
        <v>409</v>
      </c>
      <c r="AD13" s="446"/>
      <c r="AE13" s="446"/>
      <c r="AF13" s="446"/>
      <c r="AG13" s="488"/>
      <c r="AH13" s="445">
        <v>549</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87823</v>
      </c>
      <c r="BO13" s="395"/>
      <c r="BP13" s="395"/>
      <c r="BQ13" s="395"/>
      <c r="BR13" s="395"/>
      <c r="BS13" s="395"/>
      <c r="BT13" s="395"/>
      <c r="BU13" s="396"/>
      <c r="BV13" s="394">
        <v>260237</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8.6999999999999993</v>
      </c>
      <c r="CU13" s="392"/>
      <c r="CV13" s="392"/>
      <c r="CW13" s="392"/>
      <c r="CX13" s="392"/>
      <c r="CY13" s="392"/>
      <c r="CZ13" s="392"/>
      <c r="DA13" s="393"/>
      <c r="DB13" s="391">
        <v>8.4</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4095</v>
      </c>
      <c r="S14" s="479"/>
      <c r="T14" s="479"/>
      <c r="U14" s="479"/>
      <c r="V14" s="480"/>
      <c r="W14" s="384"/>
      <c r="X14" s="385"/>
      <c r="Y14" s="385"/>
      <c r="Z14" s="385"/>
      <c r="AA14" s="385"/>
      <c r="AB14" s="374"/>
      <c r="AC14" s="481">
        <v>21.7</v>
      </c>
      <c r="AD14" s="482"/>
      <c r="AE14" s="482"/>
      <c r="AF14" s="482"/>
      <c r="AG14" s="483"/>
      <c r="AH14" s="481">
        <v>24.3</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84"/>
      <c r="M15" s="485" t="s">
        <v>130</v>
      </c>
      <c r="N15" s="486"/>
      <c r="O15" s="486"/>
      <c r="P15" s="486"/>
      <c r="Q15" s="487"/>
      <c r="R15" s="478">
        <v>4075</v>
      </c>
      <c r="S15" s="479"/>
      <c r="T15" s="479"/>
      <c r="U15" s="479"/>
      <c r="V15" s="480"/>
      <c r="W15" s="410" t="s">
        <v>137</v>
      </c>
      <c r="X15" s="411"/>
      <c r="Y15" s="411"/>
      <c r="Z15" s="411"/>
      <c r="AA15" s="411"/>
      <c r="AB15" s="401"/>
      <c r="AC15" s="445">
        <v>455</v>
      </c>
      <c r="AD15" s="446"/>
      <c r="AE15" s="446"/>
      <c r="AF15" s="446"/>
      <c r="AG15" s="488"/>
      <c r="AH15" s="445">
        <v>513</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460370</v>
      </c>
      <c r="BO15" s="358"/>
      <c r="BP15" s="358"/>
      <c r="BQ15" s="358"/>
      <c r="BR15" s="358"/>
      <c r="BS15" s="358"/>
      <c r="BT15" s="358"/>
      <c r="BU15" s="359"/>
      <c r="BV15" s="357">
        <v>455146</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24.2</v>
      </c>
      <c r="AD16" s="482"/>
      <c r="AE16" s="482"/>
      <c r="AF16" s="482"/>
      <c r="AG16" s="483"/>
      <c r="AH16" s="481">
        <v>22.7</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2332509</v>
      </c>
      <c r="BO16" s="395"/>
      <c r="BP16" s="395"/>
      <c r="BQ16" s="395"/>
      <c r="BR16" s="395"/>
      <c r="BS16" s="395"/>
      <c r="BT16" s="395"/>
      <c r="BU16" s="396"/>
      <c r="BV16" s="394">
        <v>2284904</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1019</v>
      </c>
      <c r="AD17" s="446"/>
      <c r="AE17" s="446"/>
      <c r="AF17" s="446"/>
      <c r="AG17" s="488"/>
      <c r="AH17" s="445">
        <v>1198</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567803</v>
      </c>
      <c r="BO17" s="395"/>
      <c r="BP17" s="395"/>
      <c r="BQ17" s="395"/>
      <c r="BR17" s="395"/>
      <c r="BS17" s="395"/>
      <c r="BT17" s="395"/>
      <c r="BU17" s="396"/>
      <c r="BV17" s="394">
        <v>561665</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94.54</v>
      </c>
      <c r="M18" s="518"/>
      <c r="N18" s="518"/>
      <c r="O18" s="518"/>
      <c r="P18" s="518"/>
      <c r="Q18" s="518"/>
      <c r="R18" s="519"/>
      <c r="S18" s="519"/>
      <c r="T18" s="519"/>
      <c r="U18" s="519"/>
      <c r="V18" s="520"/>
      <c r="W18" s="412"/>
      <c r="X18" s="413"/>
      <c r="Y18" s="413"/>
      <c r="Z18" s="413"/>
      <c r="AA18" s="413"/>
      <c r="AB18" s="404"/>
      <c r="AC18" s="521">
        <v>54.1</v>
      </c>
      <c r="AD18" s="522"/>
      <c r="AE18" s="522"/>
      <c r="AF18" s="522"/>
      <c r="AG18" s="523"/>
      <c r="AH18" s="521">
        <v>53</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2084868</v>
      </c>
      <c r="BO18" s="395"/>
      <c r="BP18" s="395"/>
      <c r="BQ18" s="395"/>
      <c r="BR18" s="395"/>
      <c r="BS18" s="395"/>
      <c r="BT18" s="395"/>
      <c r="BU18" s="396"/>
      <c r="BV18" s="394">
        <v>2099006</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43</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3331080</v>
      </c>
      <c r="BO19" s="395"/>
      <c r="BP19" s="395"/>
      <c r="BQ19" s="395"/>
      <c r="BR19" s="395"/>
      <c r="BS19" s="395"/>
      <c r="BT19" s="395"/>
      <c r="BU19" s="396"/>
      <c r="BV19" s="394">
        <v>3252151</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1466</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3559323</v>
      </c>
      <c r="BO22" s="358"/>
      <c r="BP22" s="358"/>
      <c r="BQ22" s="358"/>
      <c r="BR22" s="358"/>
      <c r="BS22" s="358"/>
      <c r="BT22" s="358"/>
      <c r="BU22" s="359"/>
      <c r="BV22" s="357">
        <v>3617300</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3056873</v>
      </c>
      <c r="BO23" s="395"/>
      <c r="BP23" s="395"/>
      <c r="BQ23" s="395"/>
      <c r="BR23" s="395"/>
      <c r="BS23" s="395"/>
      <c r="BT23" s="395"/>
      <c r="BU23" s="396"/>
      <c r="BV23" s="394">
        <v>3085256</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6820</v>
      </c>
      <c r="R24" s="446"/>
      <c r="S24" s="446"/>
      <c r="T24" s="446"/>
      <c r="U24" s="446"/>
      <c r="V24" s="488"/>
      <c r="W24" s="540"/>
      <c r="X24" s="541"/>
      <c r="Y24" s="542"/>
      <c r="Z24" s="444" t="s">
        <v>162</v>
      </c>
      <c r="AA24" s="424"/>
      <c r="AB24" s="424"/>
      <c r="AC24" s="424"/>
      <c r="AD24" s="424"/>
      <c r="AE24" s="424"/>
      <c r="AF24" s="424"/>
      <c r="AG24" s="425"/>
      <c r="AH24" s="445">
        <v>62</v>
      </c>
      <c r="AI24" s="446"/>
      <c r="AJ24" s="446"/>
      <c r="AK24" s="446"/>
      <c r="AL24" s="488"/>
      <c r="AM24" s="445">
        <v>175832</v>
      </c>
      <c r="AN24" s="446"/>
      <c r="AO24" s="446"/>
      <c r="AP24" s="446"/>
      <c r="AQ24" s="446"/>
      <c r="AR24" s="488"/>
      <c r="AS24" s="445">
        <v>2836</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2561275</v>
      </c>
      <c r="BO24" s="395"/>
      <c r="BP24" s="395"/>
      <c r="BQ24" s="395"/>
      <c r="BR24" s="395"/>
      <c r="BS24" s="395"/>
      <c r="BT24" s="395"/>
      <c r="BU24" s="396"/>
      <c r="BV24" s="394">
        <v>2492256</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1</v>
      </c>
      <c r="M25" s="446"/>
      <c r="N25" s="446"/>
      <c r="O25" s="446"/>
      <c r="P25" s="488"/>
      <c r="Q25" s="445">
        <v>5660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91749</v>
      </c>
      <c r="BO25" s="358"/>
      <c r="BP25" s="358"/>
      <c r="BQ25" s="358"/>
      <c r="BR25" s="358"/>
      <c r="BS25" s="358"/>
      <c r="BT25" s="358"/>
      <c r="BU25" s="359"/>
      <c r="BV25" s="357">
        <v>72638</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5060</v>
      </c>
      <c r="R26" s="446"/>
      <c r="S26" s="446"/>
      <c r="T26" s="446"/>
      <c r="U26" s="446"/>
      <c r="V26" s="488"/>
      <c r="W26" s="540"/>
      <c r="X26" s="541"/>
      <c r="Y26" s="542"/>
      <c r="Z26" s="444" t="s">
        <v>168</v>
      </c>
      <c r="AA26" s="546"/>
      <c r="AB26" s="546"/>
      <c r="AC26" s="546"/>
      <c r="AD26" s="546"/>
      <c r="AE26" s="546"/>
      <c r="AF26" s="546"/>
      <c r="AG26" s="547"/>
      <c r="AH26" s="445" t="s">
        <v>122</v>
      </c>
      <c r="AI26" s="446"/>
      <c r="AJ26" s="446"/>
      <c r="AK26" s="446"/>
      <c r="AL26" s="488"/>
      <c r="AM26" s="445" t="s">
        <v>122</v>
      </c>
      <c r="AN26" s="446"/>
      <c r="AO26" s="446"/>
      <c r="AP26" s="446"/>
      <c r="AQ26" s="446"/>
      <c r="AR26" s="488"/>
      <c r="AS26" s="445" t="s">
        <v>122</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2810</v>
      </c>
      <c r="R27" s="446"/>
      <c r="S27" s="446"/>
      <c r="T27" s="446"/>
      <c r="U27" s="446"/>
      <c r="V27" s="488"/>
      <c r="W27" s="540"/>
      <c r="X27" s="541"/>
      <c r="Y27" s="542"/>
      <c r="Z27" s="444" t="s">
        <v>171</v>
      </c>
      <c r="AA27" s="424"/>
      <c r="AB27" s="424"/>
      <c r="AC27" s="424"/>
      <c r="AD27" s="424"/>
      <c r="AE27" s="424"/>
      <c r="AF27" s="424"/>
      <c r="AG27" s="425"/>
      <c r="AH27" s="445" t="s">
        <v>122</v>
      </c>
      <c r="AI27" s="446"/>
      <c r="AJ27" s="446"/>
      <c r="AK27" s="446"/>
      <c r="AL27" s="488"/>
      <c r="AM27" s="445" t="s">
        <v>122</v>
      </c>
      <c r="AN27" s="446"/>
      <c r="AO27" s="446"/>
      <c r="AP27" s="446"/>
      <c r="AQ27" s="446"/>
      <c r="AR27" s="488"/>
      <c r="AS27" s="445" t="s">
        <v>122</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103587</v>
      </c>
      <c r="BO27" s="514"/>
      <c r="BP27" s="514"/>
      <c r="BQ27" s="514"/>
      <c r="BR27" s="514"/>
      <c r="BS27" s="514"/>
      <c r="BT27" s="514"/>
      <c r="BU27" s="515"/>
      <c r="BV27" s="513">
        <v>75718</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2320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1921282</v>
      </c>
      <c r="BO28" s="358"/>
      <c r="BP28" s="358"/>
      <c r="BQ28" s="358"/>
      <c r="BR28" s="358"/>
      <c r="BS28" s="358"/>
      <c r="BT28" s="358"/>
      <c r="BU28" s="359"/>
      <c r="BV28" s="357">
        <v>1597559</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8</v>
      </c>
      <c r="M29" s="446"/>
      <c r="N29" s="446"/>
      <c r="O29" s="446"/>
      <c r="P29" s="488"/>
      <c r="Q29" s="445">
        <v>2110</v>
      </c>
      <c r="R29" s="446"/>
      <c r="S29" s="446"/>
      <c r="T29" s="446"/>
      <c r="U29" s="446"/>
      <c r="V29" s="488"/>
      <c r="W29" s="543"/>
      <c r="X29" s="544"/>
      <c r="Y29" s="545"/>
      <c r="Z29" s="444" t="s">
        <v>177</v>
      </c>
      <c r="AA29" s="424"/>
      <c r="AB29" s="424"/>
      <c r="AC29" s="424"/>
      <c r="AD29" s="424"/>
      <c r="AE29" s="424"/>
      <c r="AF29" s="424"/>
      <c r="AG29" s="425"/>
      <c r="AH29" s="445">
        <v>62</v>
      </c>
      <c r="AI29" s="446"/>
      <c r="AJ29" s="446"/>
      <c r="AK29" s="446"/>
      <c r="AL29" s="488"/>
      <c r="AM29" s="445">
        <v>175832</v>
      </c>
      <c r="AN29" s="446"/>
      <c r="AO29" s="446"/>
      <c r="AP29" s="446"/>
      <c r="AQ29" s="446"/>
      <c r="AR29" s="488"/>
      <c r="AS29" s="445">
        <v>2836</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72642</v>
      </c>
      <c r="BO29" s="395"/>
      <c r="BP29" s="395"/>
      <c r="BQ29" s="395"/>
      <c r="BR29" s="395"/>
      <c r="BS29" s="395"/>
      <c r="BT29" s="395"/>
      <c r="BU29" s="396"/>
      <c r="BV29" s="394">
        <v>63828</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94.4</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732705</v>
      </c>
      <c r="BO30" s="514"/>
      <c r="BP30" s="514"/>
      <c r="BQ30" s="514"/>
      <c r="BR30" s="514"/>
      <c r="BS30" s="514"/>
      <c r="BT30" s="514"/>
      <c r="BU30" s="515"/>
      <c r="BV30" s="513">
        <v>515912</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2">
      <c r="A33" s="175"/>
      <c r="B33" s="199"/>
      <c r="C33" s="418" t="s">
        <v>186</v>
      </c>
      <c r="D33" s="418"/>
      <c r="E33" s="383" t="s">
        <v>187</v>
      </c>
      <c r="F33" s="383"/>
      <c r="G33" s="383"/>
      <c r="H33" s="383"/>
      <c r="I33" s="383"/>
      <c r="J33" s="383"/>
      <c r="K33" s="383"/>
      <c r="L33" s="383"/>
      <c r="M33" s="383"/>
      <c r="N33" s="383"/>
      <c r="O33" s="383"/>
      <c r="P33" s="383"/>
      <c r="Q33" s="383"/>
      <c r="R33" s="383"/>
      <c r="S33" s="383"/>
      <c r="T33" s="200"/>
      <c r="U33" s="418" t="s">
        <v>186</v>
      </c>
      <c r="V33" s="418"/>
      <c r="W33" s="383" t="s">
        <v>187</v>
      </c>
      <c r="X33" s="383"/>
      <c r="Y33" s="383"/>
      <c r="Z33" s="383"/>
      <c r="AA33" s="383"/>
      <c r="AB33" s="383"/>
      <c r="AC33" s="383"/>
      <c r="AD33" s="383"/>
      <c r="AE33" s="383"/>
      <c r="AF33" s="383"/>
      <c r="AG33" s="383"/>
      <c r="AH33" s="383"/>
      <c r="AI33" s="383"/>
      <c r="AJ33" s="383"/>
      <c r="AK33" s="383"/>
      <c r="AL33" s="200"/>
      <c r="AM33" s="418" t="s">
        <v>186</v>
      </c>
      <c r="AN33" s="418"/>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418" t="s">
        <v>188</v>
      </c>
      <c r="BX33" s="418"/>
      <c r="BY33" s="383" t="s">
        <v>190</v>
      </c>
      <c r="BZ33" s="383"/>
      <c r="CA33" s="383"/>
      <c r="CB33" s="383"/>
      <c r="CC33" s="383"/>
      <c r="CD33" s="383"/>
      <c r="CE33" s="383"/>
      <c r="CF33" s="383"/>
      <c r="CG33" s="383"/>
      <c r="CH33" s="383"/>
      <c r="CI33" s="383"/>
      <c r="CJ33" s="383"/>
      <c r="CK33" s="383"/>
      <c r="CL33" s="383"/>
      <c r="CM33" s="383"/>
      <c r="CN33" s="200"/>
      <c r="CO33" s="418" t="s">
        <v>186</v>
      </c>
      <c r="CP33" s="418"/>
      <c r="CQ33" s="383" t="s">
        <v>191</v>
      </c>
      <c r="CR33" s="383"/>
      <c r="CS33" s="383"/>
      <c r="CT33" s="383"/>
      <c r="CU33" s="383"/>
      <c r="CV33" s="383"/>
      <c r="CW33" s="383"/>
      <c r="CX33" s="383"/>
      <c r="CY33" s="383"/>
      <c r="CZ33" s="383"/>
      <c r="DA33" s="383"/>
      <c r="DB33" s="383"/>
      <c r="DC33" s="383"/>
      <c r="DD33" s="383"/>
      <c r="DE33" s="383"/>
      <c r="DF33" s="200"/>
      <c r="DG33" s="583" t="s">
        <v>192</v>
      </c>
      <c r="DH33" s="583"/>
      <c r="DI33" s="202"/>
    </row>
    <row r="34" spans="1:113" ht="32.25" customHeight="1" x14ac:dyDescent="0.2">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相良村国民健康保険特別会計</v>
      </c>
      <c r="X34" s="585"/>
      <c r="Y34" s="585"/>
      <c r="Z34" s="585"/>
      <c r="AA34" s="585"/>
      <c r="AB34" s="585"/>
      <c r="AC34" s="585"/>
      <c r="AD34" s="585"/>
      <c r="AE34" s="585"/>
      <c r="AF34" s="585"/>
      <c r="AG34" s="585"/>
      <c r="AH34" s="585"/>
      <c r="AI34" s="585"/>
      <c r="AJ34" s="585"/>
      <c r="AK34" s="585"/>
      <c r="AL34" s="175"/>
      <c r="AM34" s="584" t="str">
        <f>IF(AO34="","",MAX(C34:D43,U34:V43)+1)</f>
        <v/>
      </c>
      <c r="AN34" s="584"/>
      <c r="AO34" s="585"/>
      <c r="AP34" s="585"/>
      <c r="AQ34" s="585"/>
      <c r="AR34" s="585"/>
      <c r="AS34" s="585"/>
      <c r="AT34" s="585"/>
      <c r="AU34" s="585"/>
      <c r="AV34" s="585"/>
      <c r="AW34" s="585"/>
      <c r="AX34" s="585"/>
      <c r="AY34" s="585"/>
      <c r="AZ34" s="585"/>
      <c r="BA34" s="585"/>
      <c r="BB34" s="585"/>
      <c r="BC34" s="585"/>
      <c r="BD34" s="175"/>
      <c r="BE34" s="584">
        <f>IF(BG34="","",MAX(C34:D43,U34:V43,AM34:AN43)+1)</f>
        <v>5</v>
      </c>
      <c r="BF34" s="584"/>
      <c r="BG34" s="585" t="str">
        <f>IF('各会計、関係団体の財政状況及び健全化判断比率'!B31="","",'各会計、関係団体の財政状況及び健全化判断比率'!B31)</f>
        <v>相良村簡易水道特別会計</v>
      </c>
      <c r="BH34" s="585"/>
      <c r="BI34" s="585"/>
      <c r="BJ34" s="585"/>
      <c r="BK34" s="585"/>
      <c r="BL34" s="585"/>
      <c r="BM34" s="585"/>
      <c r="BN34" s="585"/>
      <c r="BO34" s="585"/>
      <c r="BP34" s="585"/>
      <c r="BQ34" s="585"/>
      <c r="BR34" s="585"/>
      <c r="BS34" s="585"/>
      <c r="BT34" s="585"/>
      <c r="BU34" s="585"/>
      <c r="BV34" s="175"/>
      <c r="BW34" s="584">
        <f>IF(BY34="","",MAX(C34:D43,U34:V43,AM34:AN43,BE34:BF43)+1)</f>
        <v>7</v>
      </c>
      <c r="BX34" s="584"/>
      <c r="BY34" s="585" t="str">
        <f>IF('各会計、関係団体の財政状況及び健全化判断比率'!B68="","",'各会計、関係団体の財政状況及び健全化判断比率'!B68)</f>
        <v>熊本県市町村総合事務組合</v>
      </c>
      <c r="BZ34" s="585"/>
      <c r="CA34" s="585"/>
      <c r="CB34" s="585"/>
      <c r="CC34" s="585"/>
      <c r="CD34" s="585"/>
      <c r="CE34" s="585"/>
      <c r="CF34" s="585"/>
      <c r="CG34" s="585"/>
      <c r="CH34" s="585"/>
      <c r="CI34" s="585"/>
      <c r="CJ34" s="585"/>
      <c r="CK34" s="585"/>
      <c r="CL34" s="585"/>
      <c r="CM34" s="585"/>
      <c r="CN34" s="175"/>
      <c r="CO34" s="584">
        <f>IF(CQ34="","",MAX(C34:D43,U34:V43,AM34:AN43,BE34:BF43,BW34:BX43)+1)</f>
        <v>14</v>
      </c>
      <c r="CP34" s="584"/>
      <c r="CQ34" s="585" t="str">
        <f>IF('各会計、関係団体の財政状況及び健全化判断比率'!BS7="","",'各会計、関係団体の財政状況及び健全化判断比率'!BS7)</f>
        <v>株式会社　さがら</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2">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相良村介護保険特別会計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f t="shared" ref="BE35:BE43" si="1">IF(BG35="","",BE34+1)</f>
        <v>6</v>
      </c>
      <c r="BF35" s="584"/>
      <c r="BG35" s="585" t="str">
        <f>IF('各会計、関係団体の財政状況及び健全化判断比率'!B32="","",'各会計、関係団体の財政状況及び健全化判断比率'!B32)</f>
        <v>相良村農業集落排水特別会計</v>
      </c>
      <c r="BH35" s="585"/>
      <c r="BI35" s="585"/>
      <c r="BJ35" s="585"/>
      <c r="BK35" s="585"/>
      <c r="BL35" s="585"/>
      <c r="BM35" s="585"/>
      <c r="BN35" s="585"/>
      <c r="BO35" s="585"/>
      <c r="BP35" s="585"/>
      <c r="BQ35" s="585"/>
      <c r="BR35" s="585"/>
      <c r="BS35" s="585"/>
      <c r="BT35" s="585"/>
      <c r="BU35" s="585"/>
      <c r="BV35" s="175"/>
      <c r="BW35" s="584">
        <f t="shared" ref="BW35:BW43" si="2">IF(BY35="","",BW34+1)</f>
        <v>8</v>
      </c>
      <c r="BX35" s="584"/>
      <c r="BY35" s="585" t="str">
        <f>IF('各会計、関係団体の財政状況及び健全化判断比率'!B69="","",'各会計、関係団体の財政状況及び健全化判断比率'!B69)</f>
        <v>人吉下球磨消防組合</v>
      </c>
      <c r="BZ35" s="585"/>
      <c r="CA35" s="585"/>
      <c r="CB35" s="585"/>
      <c r="CC35" s="585"/>
      <c r="CD35" s="585"/>
      <c r="CE35" s="585"/>
      <c r="CF35" s="585"/>
      <c r="CG35" s="585"/>
      <c r="CH35" s="585"/>
      <c r="CI35" s="585"/>
      <c r="CJ35" s="585"/>
      <c r="CK35" s="585"/>
      <c r="CL35" s="585"/>
      <c r="CM35" s="585"/>
      <c r="CN35" s="175"/>
      <c r="CO35" s="584">
        <f t="shared" ref="CO35:CO43" si="3">IF(CQ35="","",CO34+1)</f>
        <v>15</v>
      </c>
      <c r="CP35" s="584"/>
      <c r="CQ35" s="585" t="str">
        <f>IF('各会計、関係団体の財政状況及び健全化判断比率'!BS8="","",'各会計、関係団体の財政状況及び健全化判断比率'!BS8)</f>
        <v>くま川鉄道　株式会社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2">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相良村後期高齢者医療特別会計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9</v>
      </c>
      <c r="BX36" s="584"/>
      <c r="BY36" s="585" t="str">
        <f>IF('各会計、関係団体の財政状況及び健全化判断比率'!B70="","",'各会計、関係団体の財政状況及び健全化判断比率'!B70)</f>
        <v>人吉球磨広域行政組合（一般会計）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2">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10</v>
      </c>
      <c r="BX37" s="584"/>
      <c r="BY37" s="585" t="str">
        <f>IF('各会計、関係団体の財政状況及び健全化判断比率'!B71="","",'各会計、関係団体の財政状況及び健全化判断比率'!B71)</f>
        <v>人吉球磨広域行政組合（人吉球磨ふるさと市町村圏特別会計）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2">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11</v>
      </c>
      <c r="BX38" s="584"/>
      <c r="BY38" s="585" t="str">
        <f>IF('各会計、関係団体の財政状況及び健全化判断比率'!B72="","",'各会計、関係団体の財政状況及び健全化判断比率'!B72)</f>
        <v>人吉球磨広域行政組合（特別養護老人ホーム会計）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2">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12</v>
      </c>
      <c r="BX39" s="584"/>
      <c r="BY39" s="585" t="str">
        <f>IF('各会計、関係団体の財政状況及び健全化判断比率'!B73="","",'各会計、関係団体の財政状況及び健全化判断比率'!B73)</f>
        <v>熊本県後期高齢者医療広域連合（一般会計）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2">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13</v>
      </c>
      <c r="BX40" s="584"/>
      <c r="BY40" s="585" t="str">
        <f>IF('各会計、関係団体の財政状況及び健全化判断比率'!B74="","",'各会計、関係団体の財政状況及び健全化判断比率'!B74)</f>
        <v>熊本県後期高齢者医療広域連合（後期高齢者医療特別会計）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2">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2">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2">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FXLcuFWgLlbPdChAJcn0yaq1GRRBRREcoC8wcDcJamWTjVBzihpJDskOlLwVY7dJsZYCfF3KO3zXCn9N9QGGcw==" saltValue="arH/g2WM8ecArCsq8Cu0i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402252</v>
      </c>
      <c r="S5" s="600"/>
      <c r="T5" s="600"/>
      <c r="U5" s="600"/>
      <c r="V5" s="600"/>
      <c r="W5" s="600"/>
      <c r="X5" s="600"/>
      <c r="Y5" s="601"/>
      <c r="Z5" s="602">
        <v>7.9</v>
      </c>
      <c r="AA5" s="602"/>
      <c r="AB5" s="602"/>
      <c r="AC5" s="602"/>
      <c r="AD5" s="603">
        <v>402252</v>
      </c>
      <c r="AE5" s="603"/>
      <c r="AF5" s="603"/>
      <c r="AG5" s="603"/>
      <c r="AH5" s="603"/>
      <c r="AI5" s="603"/>
      <c r="AJ5" s="603"/>
      <c r="AK5" s="603"/>
      <c r="AL5" s="604">
        <v>16.5</v>
      </c>
      <c r="AM5" s="605"/>
      <c r="AN5" s="605"/>
      <c r="AO5" s="606"/>
      <c r="AP5" s="596" t="s">
        <v>216</v>
      </c>
      <c r="AQ5" s="597"/>
      <c r="AR5" s="597"/>
      <c r="AS5" s="597"/>
      <c r="AT5" s="597"/>
      <c r="AU5" s="597"/>
      <c r="AV5" s="597"/>
      <c r="AW5" s="597"/>
      <c r="AX5" s="597"/>
      <c r="AY5" s="597"/>
      <c r="AZ5" s="597"/>
      <c r="BA5" s="597"/>
      <c r="BB5" s="597"/>
      <c r="BC5" s="597"/>
      <c r="BD5" s="597"/>
      <c r="BE5" s="597"/>
      <c r="BF5" s="598"/>
      <c r="BG5" s="610">
        <v>401046</v>
      </c>
      <c r="BH5" s="611"/>
      <c r="BI5" s="611"/>
      <c r="BJ5" s="611"/>
      <c r="BK5" s="611"/>
      <c r="BL5" s="611"/>
      <c r="BM5" s="611"/>
      <c r="BN5" s="612"/>
      <c r="BO5" s="613">
        <v>99.7</v>
      </c>
      <c r="BP5" s="613"/>
      <c r="BQ5" s="613"/>
      <c r="BR5" s="613"/>
      <c r="BS5" s="614" t="s">
        <v>122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51173</v>
      </c>
      <c r="S6" s="611"/>
      <c r="T6" s="611"/>
      <c r="U6" s="611"/>
      <c r="V6" s="611"/>
      <c r="W6" s="611"/>
      <c r="X6" s="611"/>
      <c r="Y6" s="612"/>
      <c r="Z6" s="613">
        <v>1</v>
      </c>
      <c r="AA6" s="613"/>
      <c r="AB6" s="613"/>
      <c r="AC6" s="613"/>
      <c r="AD6" s="614">
        <v>51173</v>
      </c>
      <c r="AE6" s="614"/>
      <c r="AF6" s="614"/>
      <c r="AG6" s="614"/>
      <c r="AH6" s="614"/>
      <c r="AI6" s="614"/>
      <c r="AJ6" s="614"/>
      <c r="AK6" s="614"/>
      <c r="AL6" s="615">
        <v>2.1</v>
      </c>
      <c r="AM6" s="616"/>
      <c r="AN6" s="616"/>
      <c r="AO6" s="617"/>
      <c r="AP6" s="607" t="s">
        <v>221</v>
      </c>
      <c r="AQ6" s="608"/>
      <c r="AR6" s="608"/>
      <c r="AS6" s="608"/>
      <c r="AT6" s="608"/>
      <c r="AU6" s="608"/>
      <c r="AV6" s="608"/>
      <c r="AW6" s="608"/>
      <c r="AX6" s="608"/>
      <c r="AY6" s="608"/>
      <c r="AZ6" s="608"/>
      <c r="BA6" s="608"/>
      <c r="BB6" s="608"/>
      <c r="BC6" s="608"/>
      <c r="BD6" s="608"/>
      <c r="BE6" s="608"/>
      <c r="BF6" s="609"/>
      <c r="BG6" s="610">
        <v>401046</v>
      </c>
      <c r="BH6" s="611"/>
      <c r="BI6" s="611"/>
      <c r="BJ6" s="611"/>
      <c r="BK6" s="611"/>
      <c r="BL6" s="611"/>
      <c r="BM6" s="611"/>
      <c r="BN6" s="612"/>
      <c r="BO6" s="613">
        <v>99.7</v>
      </c>
      <c r="BP6" s="613"/>
      <c r="BQ6" s="613"/>
      <c r="BR6" s="613"/>
      <c r="BS6" s="614" t="s">
        <v>122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55303</v>
      </c>
      <c r="CS6" s="611"/>
      <c r="CT6" s="611"/>
      <c r="CU6" s="611"/>
      <c r="CV6" s="611"/>
      <c r="CW6" s="611"/>
      <c r="CX6" s="611"/>
      <c r="CY6" s="612"/>
      <c r="CZ6" s="604">
        <v>1.1000000000000001</v>
      </c>
      <c r="DA6" s="605"/>
      <c r="DB6" s="605"/>
      <c r="DC6" s="621"/>
      <c r="DD6" s="619" t="s">
        <v>122</v>
      </c>
      <c r="DE6" s="611"/>
      <c r="DF6" s="611"/>
      <c r="DG6" s="611"/>
      <c r="DH6" s="611"/>
      <c r="DI6" s="611"/>
      <c r="DJ6" s="611"/>
      <c r="DK6" s="611"/>
      <c r="DL6" s="611"/>
      <c r="DM6" s="611"/>
      <c r="DN6" s="611"/>
      <c r="DO6" s="611"/>
      <c r="DP6" s="612"/>
      <c r="DQ6" s="619">
        <v>55303</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67</v>
      </c>
      <c r="S7" s="611"/>
      <c r="T7" s="611"/>
      <c r="U7" s="611"/>
      <c r="V7" s="611"/>
      <c r="W7" s="611"/>
      <c r="X7" s="611"/>
      <c r="Y7" s="612"/>
      <c r="Z7" s="613">
        <v>0</v>
      </c>
      <c r="AA7" s="613"/>
      <c r="AB7" s="613"/>
      <c r="AC7" s="613"/>
      <c r="AD7" s="614">
        <v>67</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147507</v>
      </c>
      <c r="BH7" s="611"/>
      <c r="BI7" s="611"/>
      <c r="BJ7" s="611"/>
      <c r="BK7" s="611"/>
      <c r="BL7" s="611"/>
      <c r="BM7" s="611"/>
      <c r="BN7" s="612"/>
      <c r="BO7" s="613">
        <v>36.700000000000003</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1220208</v>
      </c>
      <c r="CS7" s="611"/>
      <c r="CT7" s="611"/>
      <c r="CU7" s="611"/>
      <c r="CV7" s="611"/>
      <c r="CW7" s="611"/>
      <c r="CX7" s="611"/>
      <c r="CY7" s="612"/>
      <c r="CZ7" s="613">
        <v>25.2</v>
      </c>
      <c r="DA7" s="613"/>
      <c r="DB7" s="613"/>
      <c r="DC7" s="613"/>
      <c r="DD7" s="619">
        <v>181432</v>
      </c>
      <c r="DE7" s="611"/>
      <c r="DF7" s="611"/>
      <c r="DG7" s="611"/>
      <c r="DH7" s="611"/>
      <c r="DI7" s="611"/>
      <c r="DJ7" s="611"/>
      <c r="DK7" s="611"/>
      <c r="DL7" s="611"/>
      <c r="DM7" s="611"/>
      <c r="DN7" s="611"/>
      <c r="DO7" s="611"/>
      <c r="DP7" s="612"/>
      <c r="DQ7" s="619">
        <v>902751</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1028</v>
      </c>
      <c r="S8" s="611"/>
      <c r="T8" s="611"/>
      <c r="U8" s="611"/>
      <c r="V8" s="611"/>
      <c r="W8" s="611"/>
      <c r="X8" s="611"/>
      <c r="Y8" s="612"/>
      <c r="Z8" s="613">
        <v>0</v>
      </c>
      <c r="AA8" s="613"/>
      <c r="AB8" s="613"/>
      <c r="AC8" s="613"/>
      <c r="AD8" s="614">
        <v>1028</v>
      </c>
      <c r="AE8" s="614"/>
      <c r="AF8" s="614"/>
      <c r="AG8" s="614"/>
      <c r="AH8" s="614"/>
      <c r="AI8" s="614"/>
      <c r="AJ8" s="614"/>
      <c r="AK8" s="614"/>
      <c r="AL8" s="615">
        <v>0</v>
      </c>
      <c r="AM8" s="616"/>
      <c r="AN8" s="616"/>
      <c r="AO8" s="617"/>
      <c r="AP8" s="607" t="s">
        <v>227</v>
      </c>
      <c r="AQ8" s="608"/>
      <c r="AR8" s="608"/>
      <c r="AS8" s="608"/>
      <c r="AT8" s="608"/>
      <c r="AU8" s="608"/>
      <c r="AV8" s="608"/>
      <c r="AW8" s="608"/>
      <c r="AX8" s="608"/>
      <c r="AY8" s="608"/>
      <c r="AZ8" s="608"/>
      <c r="BA8" s="608"/>
      <c r="BB8" s="608"/>
      <c r="BC8" s="608"/>
      <c r="BD8" s="608"/>
      <c r="BE8" s="608"/>
      <c r="BF8" s="609"/>
      <c r="BG8" s="610">
        <v>6411</v>
      </c>
      <c r="BH8" s="611"/>
      <c r="BI8" s="611"/>
      <c r="BJ8" s="611"/>
      <c r="BK8" s="611"/>
      <c r="BL8" s="611"/>
      <c r="BM8" s="611"/>
      <c r="BN8" s="612"/>
      <c r="BO8" s="613">
        <v>1.6</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937231</v>
      </c>
      <c r="CS8" s="611"/>
      <c r="CT8" s="611"/>
      <c r="CU8" s="611"/>
      <c r="CV8" s="611"/>
      <c r="CW8" s="611"/>
      <c r="CX8" s="611"/>
      <c r="CY8" s="612"/>
      <c r="CZ8" s="613">
        <v>19.399999999999999</v>
      </c>
      <c r="DA8" s="613"/>
      <c r="DB8" s="613"/>
      <c r="DC8" s="613"/>
      <c r="DD8" s="619" t="s">
        <v>122</v>
      </c>
      <c r="DE8" s="611"/>
      <c r="DF8" s="611"/>
      <c r="DG8" s="611"/>
      <c r="DH8" s="611"/>
      <c r="DI8" s="611"/>
      <c r="DJ8" s="611"/>
      <c r="DK8" s="611"/>
      <c r="DL8" s="611"/>
      <c r="DM8" s="611"/>
      <c r="DN8" s="611"/>
      <c r="DO8" s="611"/>
      <c r="DP8" s="612"/>
      <c r="DQ8" s="619">
        <v>498311</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1054</v>
      </c>
      <c r="S9" s="611"/>
      <c r="T9" s="611"/>
      <c r="U9" s="611"/>
      <c r="V9" s="611"/>
      <c r="W9" s="611"/>
      <c r="X9" s="611"/>
      <c r="Y9" s="612"/>
      <c r="Z9" s="613">
        <v>0</v>
      </c>
      <c r="AA9" s="613"/>
      <c r="AB9" s="613"/>
      <c r="AC9" s="613"/>
      <c r="AD9" s="614">
        <v>1054</v>
      </c>
      <c r="AE9" s="614"/>
      <c r="AF9" s="614"/>
      <c r="AG9" s="614"/>
      <c r="AH9" s="614"/>
      <c r="AI9" s="614"/>
      <c r="AJ9" s="614"/>
      <c r="AK9" s="614"/>
      <c r="AL9" s="615">
        <v>0</v>
      </c>
      <c r="AM9" s="616"/>
      <c r="AN9" s="616"/>
      <c r="AO9" s="617"/>
      <c r="AP9" s="607" t="s">
        <v>230</v>
      </c>
      <c r="AQ9" s="608"/>
      <c r="AR9" s="608"/>
      <c r="AS9" s="608"/>
      <c r="AT9" s="608"/>
      <c r="AU9" s="608"/>
      <c r="AV9" s="608"/>
      <c r="AW9" s="608"/>
      <c r="AX9" s="608"/>
      <c r="AY9" s="608"/>
      <c r="AZ9" s="608"/>
      <c r="BA9" s="608"/>
      <c r="BB9" s="608"/>
      <c r="BC9" s="608"/>
      <c r="BD9" s="608"/>
      <c r="BE9" s="608"/>
      <c r="BF9" s="609"/>
      <c r="BG9" s="610">
        <v>115362</v>
      </c>
      <c r="BH9" s="611"/>
      <c r="BI9" s="611"/>
      <c r="BJ9" s="611"/>
      <c r="BK9" s="611"/>
      <c r="BL9" s="611"/>
      <c r="BM9" s="611"/>
      <c r="BN9" s="612"/>
      <c r="BO9" s="613">
        <v>28.7</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258234</v>
      </c>
      <c r="CS9" s="611"/>
      <c r="CT9" s="611"/>
      <c r="CU9" s="611"/>
      <c r="CV9" s="611"/>
      <c r="CW9" s="611"/>
      <c r="CX9" s="611"/>
      <c r="CY9" s="612"/>
      <c r="CZ9" s="613">
        <v>5.3</v>
      </c>
      <c r="DA9" s="613"/>
      <c r="DB9" s="613"/>
      <c r="DC9" s="613"/>
      <c r="DD9" s="619">
        <v>1000</v>
      </c>
      <c r="DE9" s="611"/>
      <c r="DF9" s="611"/>
      <c r="DG9" s="611"/>
      <c r="DH9" s="611"/>
      <c r="DI9" s="611"/>
      <c r="DJ9" s="611"/>
      <c r="DK9" s="611"/>
      <c r="DL9" s="611"/>
      <c r="DM9" s="611"/>
      <c r="DN9" s="611"/>
      <c r="DO9" s="611"/>
      <c r="DP9" s="612"/>
      <c r="DQ9" s="619">
        <v>231072</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9954</v>
      </c>
      <c r="BH10" s="611"/>
      <c r="BI10" s="611"/>
      <c r="BJ10" s="611"/>
      <c r="BK10" s="611"/>
      <c r="BL10" s="611"/>
      <c r="BM10" s="611"/>
      <c r="BN10" s="612"/>
      <c r="BO10" s="613">
        <v>2.5</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t="s">
        <v>122</v>
      </c>
      <c r="CS10" s="611"/>
      <c r="CT10" s="611"/>
      <c r="CU10" s="611"/>
      <c r="CV10" s="611"/>
      <c r="CW10" s="611"/>
      <c r="CX10" s="611"/>
      <c r="CY10" s="612"/>
      <c r="CZ10" s="613" t="s">
        <v>122</v>
      </c>
      <c r="DA10" s="613"/>
      <c r="DB10" s="613"/>
      <c r="DC10" s="613"/>
      <c r="DD10" s="619" t="s">
        <v>122</v>
      </c>
      <c r="DE10" s="611"/>
      <c r="DF10" s="611"/>
      <c r="DG10" s="611"/>
      <c r="DH10" s="611"/>
      <c r="DI10" s="611"/>
      <c r="DJ10" s="611"/>
      <c r="DK10" s="611"/>
      <c r="DL10" s="611"/>
      <c r="DM10" s="611"/>
      <c r="DN10" s="611"/>
      <c r="DO10" s="611"/>
      <c r="DP10" s="612"/>
      <c r="DQ10" s="619" t="s">
        <v>122</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97994</v>
      </c>
      <c r="S11" s="611"/>
      <c r="T11" s="611"/>
      <c r="U11" s="611"/>
      <c r="V11" s="611"/>
      <c r="W11" s="611"/>
      <c r="X11" s="611"/>
      <c r="Y11" s="612"/>
      <c r="Z11" s="615">
        <v>1.9</v>
      </c>
      <c r="AA11" s="616"/>
      <c r="AB11" s="616"/>
      <c r="AC11" s="622"/>
      <c r="AD11" s="619">
        <v>97994</v>
      </c>
      <c r="AE11" s="611"/>
      <c r="AF11" s="611"/>
      <c r="AG11" s="611"/>
      <c r="AH11" s="611"/>
      <c r="AI11" s="611"/>
      <c r="AJ11" s="611"/>
      <c r="AK11" s="612"/>
      <c r="AL11" s="615">
        <v>4</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15780</v>
      </c>
      <c r="BH11" s="611"/>
      <c r="BI11" s="611"/>
      <c r="BJ11" s="611"/>
      <c r="BK11" s="611"/>
      <c r="BL11" s="611"/>
      <c r="BM11" s="611"/>
      <c r="BN11" s="612"/>
      <c r="BO11" s="613">
        <v>3.9</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350714</v>
      </c>
      <c r="CS11" s="611"/>
      <c r="CT11" s="611"/>
      <c r="CU11" s="611"/>
      <c r="CV11" s="611"/>
      <c r="CW11" s="611"/>
      <c r="CX11" s="611"/>
      <c r="CY11" s="612"/>
      <c r="CZ11" s="613">
        <v>7.3</v>
      </c>
      <c r="DA11" s="613"/>
      <c r="DB11" s="613"/>
      <c r="DC11" s="613"/>
      <c r="DD11" s="619">
        <v>6431</v>
      </c>
      <c r="DE11" s="611"/>
      <c r="DF11" s="611"/>
      <c r="DG11" s="611"/>
      <c r="DH11" s="611"/>
      <c r="DI11" s="611"/>
      <c r="DJ11" s="611"/>
      <c r="DK11" s="611"/>
      <c r="DL11" s="611"/>
      <c r="DM11" s="611"/>
      <c r="DN11" s="611"/>
      <c r="DO11" s="611"/>
      <c r="DP11" s="612"/>
      <c r="DQ11" s="619">
        <v>293012</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v>5919</v>
      </c>
      <c r="S12" s="611"/>
      <c r="T12" s="611"/>
      <c r="U12" s="611"/>
      <c r="V12" s="611"/>
      <c r="W12" s="611"/>
      <c r="X12" s="611"/>
      <c r="Y12" s="612"/>
      <c r="Z12" s="613">
        <v>0.1</v>
      </c>
      <c r="AA12" s="613"/>
      <c r="AB12" s="613"/>
      <c r="AC12" s="613"/>
      <c r="AD12" s="614">
        <v>5919</v>
      </c>
      <c r="AE12" s="614"/>
      <c r="AF12" s="614"/>
      <c r="AG12" s="614"/>
      <c r="AH12" s="614"/>
      <c r="AI12" s="614"/>
      <c r="AJ12" s="614"/>
      <c r="AK12" s="614"/>
      <c r="AL12" s="615">
        <v>0.2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203052</v>
      </c>
      <c r="BH12" s="611"/>
      <c r="BI12" s="611"/>
      <c r="BJ12" s="611"/>
      <c r="BK12" s="611"/>
      <c r="BL12" s="611"/>
      <c r="BM12" s="611"/>
      <c r="BN12" s="612"/>
      <c r="BO12" s="613">
        <v>50.5</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89024</v>
      </c>
      <c r="CS12" s="611"/>
      <c r="CT12" s="611"/>
      <c r="CU12" s="611"/>
      <c r="CV12" s="611"/>
      <c r="CW12" s="611"/>
      <c r="CX12" s="611"/>
      <c r="CY12" s="612"/>
      <c r="CZ12" s="613">
        <v>1.8</v>
      </c>
      <c r="DA12" s="613"/>
      <c r="DB12" s="613"/>
      <c r="DC12" s="613"/>
      <c r="DD12" s="619" t="s">
        <v>122</v>
      </c>
      <c r="DE12" s="611"/>
      <c r="DF12" s="611"/>
      <c r="DG12" s="611"/>
      <c r="DH12" s="611"/>
      <c r="DI12" s="611"/>
      <c r="DJ12" s="611"/>
      <c r="DK12" s="611"/>
      <c r="DL12" s="611"/>
      <c r="DM12" s="611"/>
      <c r="DN12" s="611"/>
      <c r="DO12" s="611"/>
      <c r="DP12" s="612"/>
      <c r="DQ12" s="619">
        <v>66904</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201598</v>
      </c>
      <c r="BH13" s="611"/>
      <c r="BI13" s="611"/>
      <c r="BJ13" s="611"/>
      <c r="BK13" s="611"/>
      <c r="BL13" s="611"/>
      <c r="BM13" s="611"/>
      <c r="BN13" s="612"/>
      <c r="BO13" s="613">
        <v>50.1</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426739</v>
      </c>
      <c r="CS13" s="611"/>
      <c r="CT13" s="611"/>
      <c r="CU13" s="611"/>
      <c r="CV13" s="611"/>
      <c r="CW13" s="611"/>
      <c r="CX13" s="611"/>
      <c r="CY13" s="612"/>
      <c r="CZ13" s="613">
        <v>8.8000000000000007</v>
      </c>
      <c r="DA13" s="613"/>
      <c r="DB13" s="613"/>
      <c r="DC13" s="613"/>
      <c r="DD13" s="619">
        <v>348647</v>
      </c>
      <c r="DE13" s="611"/>
      <c r="DF13" s="611"/>
      <c r="DG13" s="611"/>
      <c r="DH13" s="611"/>
      <c r="DI13" s="611"/>
      <c r="DJ13" s="611"/>
      <c r="DK13" s="611"/>
      <c r="DL13" s="611"/>
      <c r="DM13" s="611"/>
      <c r="DN13" s="611"/>
      <c r="DO13" s="611"/>
      <c r="DP13" s="612"/>
      <c r="DQ13" s="619">
        <v>113423</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228</v>
      </c>
      <c r="S14" s="611"/>
      <c r="T14" s="611"/>
      <c r="U14" s="611"/>
      <c r="V14" s="611"/>
      <c r="W14" s="611"/>
      <c r="X14" s="611"/>
      <c r="Y14" s="612"/>
      <c r="Z14" s="613">
        <v>0</v>
      </c>
      <c r="AA14" s="613"/>
      <c r="AB14" s="613"/>
      <c r="AC14" s="613"/>
      <c r="AD14" s="614">
        <v>228</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22304</v>
      </c>
      <c r="BH14" s="611"/>
      <c r="BI14" s="611"/>
      <c r="BJ14" s="611"/>
      <c r="BK14" s="611"/>
      <c r="BL14" s="611"/>
      <c r="BM14" s="611"/>
      <c r="BN14" s="612"/>
      <c r="BO14" s="613">
        <v>5.5</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196767</v>
      </c>
      <c r="CS14" s="611"/>
      <c r="CT14" s="611"/>
      <c r="CU14" s="611"/>
      <c r="CV14" s="611"/>
      <c r="CW14" s="611"/>
      <c r="CX14" s="611"/>
      <c r="CY14" s="612"/>
      <c r="CZ14" s="613">
        <v>4.0999999999999996</v>
      </c>
      <c r="DA14" s="613"/>
      <c r="DB14" s="613"/>
      <c r="DC14" s="613"/>
      <c r="DD14" s="619">
        <v>25888</v>
      </c>
      <c r="DE14" s="611"/>
      <c r="DF14" s="611"/>
      <c r="DG14" s="611"/>
      <c r="DH14" s="611"/>
      <c r="DI14" s="611"/>
      <c r="DJ14" s="611"/>
      <c r="DK14" s="611"/>
      <c r="DL14" s="611"/>
      <c r="DM14" s="611"/>
      <c r="DN14" s="611"/>
      <c r="DO14" s="611"/>
      <c r="DP14" s="612"/>
      <c r="DQ14" s="619">
        <v>163957</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28183</v>
      </c>
      <c r="BH15" s="611"/>
      <c r="BI15" s="611"/>
      <c r="BJ15" s="611"/>
      <c r="BK15" s="611"/>
      <c r="BL15" s="611"/>
      <c r="BM15" s="611"/>
      <c r="BN15" s="612"/>
      <c r="BO15" s="613">
        <v>7</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443080</v>
      </c>
      <c r="CS15" s="611"/>
      <c r="CT15" s="611"/>
      <c r="CU15" s="611"/>
      <c r="CV15" s="611"/>
      <c r="CW15" s="611"/>
      <c r="CX15" s="611"/>
      <c r="CY15" s="612"/>
      <c r="CZ15" s="613">
        <v>9.1999999999999993</v>
      </c>
      <c r="DA15" s="613"/>
      <c r="DB15" s="613"/>
      <c r="DC15" s="613"/>
      <c r="DD15" s="619">
        <v>34803</v>
      </c>
      <c r="DE15" s="611"/>
      <c r="DF15" s="611"/>
      <c r="DG15" s="611"/>
      <c r="DH15" s="611"/>
      <c r="DI15" s="611"/>
      <c r="DJ15" s="611"/>
      <c r="DK15" s="611"/>
      <c r="DL15" s="611"/>
      <c r="DM15" s="611"/>
      <c r="DN15" s="611"/>
      <c r="DO15" s="611"/>
      <c r="DP15" s="612"/>
      <c r="DQ15" s="619">
        <v>382110</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3803</v>
      </c>
      <c r="S16" s="611"/>
      <c r="T16" s="611"/>
      <c r="U16" s="611"/>
      <c r="V16" s="611"/>
      <c r="W16" s="611"/>
      <c r="X16" s="611"/>
      <c r="Y16" s="612"/>
      <c r="Z16" s="613">
        <v>0.1</v>
      </c>
      <c r="AA16" s="613"/>
      <c r="AB16" s="613"/>
      <c r="AC16" s="613"/>
      <c r="AD16" s="614">
        <v>3803</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489543</v>
      </c>
      <c r="CS16" s="611"/>
      <c r="CT16" s="611"/>
      <c r="CU16" s="611"/>
      <c r="CV16" s="611"/>
      <c r="CW16" s="611"/>
      <c r="CX16" s="611"/>
      <c r="CY16" s="612"/>
      <c r="CZ16" s="613">
        <v>10.1</v>
      </c>
      <c r="DA16" s="613"/>
      <c r="DB16" s="613"/>
      <c r="DC16" s="613"/>
      <c r="DD16" s="619" t="s">
        <v>122</v>
      </c>
      <c r="DE16" s="611"/>
      <c r="DF16" s="611"/>
      <c r="DG16" s="611"/>
      <c r="DH16" s="611"/>
      <c r="DI16" s="611"/>
      <c r="DJ16" s="611"/>
      <c r="DK16" s="611"/>
      <c r="DL16" s="611"/>
      <c r="DM16" s="611"/>
      <c r="DN16" s="611"/>
      <c r="DO16" s="611"/>
      <c r="DP16" s="612"/>
      <c r="DQ16" s="619">
        <v>12652</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6758</v>
      </c>
      <c r="S17" s="611"/>
      <c r="T17" s="611"/>
      <c r="U17" s="611"/>
      <c r="V17" s="611"/>
      <c r="W17" s="611"/>
      <c r="X17" s="611"/>
      <c r="Y17" s="612"/>
      <c r="Z17" s="613">
        <v>0.1</v>
      </c>
      <c r="AA17" s="613"/>
      <c r="AB17" s="613"/>
      <c r="AC17" s="613"/>
      <c r="AD17" s="614">
        <v>6758</v>
      </c>
      <c r="AE17" s="614"/>
      <c r="AF17" s="614"/>
      <c r="AG17" s="614"/>
      <c r="AH17" s="614"/>
      <c r="AI17" s="614"/>
      <c r="AJ17" s="614"/>
      <c r="AK17" s="614"/>
      <c r="AL17" s="615">
        <v>0.3</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367638</v>
      </c>
      <c r="CS17" s="611"/>
      <c r="CT17" s="611"/>
      <c r="CU17" s="611"/>
      <c r="CV17" s="611"/>
      <c r="CW17" s="611"/>
      <c r="CX17" s="611"/>
      <c r="CY17" s="612"/>
      <c r="CZ17" s="613">
        <v>7.6</v>
      </c>
      <c r="DA17" s="613"/>
      <c r="DB17" s="613"/>
      <c r="DC17" s="613"/>
      <c r="DD17" s="619" t="s">
        <v>122</v>
      </c>
      <c r="DE17" s="611"/>
      <c r="DF17" s="611"/>
      <c r="DG17" s="611"/>
      <c r="DH17" s="611"/>
      <c r="DI17" s="611"/>
      <c r="DJ17" s="611"/>
      <c r="DK17" s="611"/>
      <c r="DL17" s="611"/>
      <c r="DM17" s="611"/>
      <c r="DN17" s="611"/>
      <c r="DO17" s="611"/>
      <c r="DP17" s="612"/>
      <c r="DQ17" s="619">
        <v>350727</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2716</v>
      </c>
      <c r="S18" s="611"/>
      <c r="T18" s="611"/>
      <c r="U18" s="611"/>
      <c r="V18" s="611"/>
      <c r="W18" s="611"/>
      <c r="X18" s="611"/>
      <c r="Y18" s="612"/>
      <c r="Z18" s="613">
        <v>0.1</v>
      </c>
      <c r="AA18" s="613"/>
      <c r="AB18" s="613"/>
      <c r="AC18" s="613"/>
      <c r="AD18" s="614">
        <v>2716</v>
      </c>
      <c r="AE18" s="614"/>
      <c r="AF18" s="614"/>
      <c r="AG18" s="614"/>
      <c r="AH18" s="614"/>
      <c r="AI18" s="614"/>
      <c r="AJ18" s="614"/>
      <c r="AK18" s="614"/>
      <c r="AL18" s="615">
        <v>0.1</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1942</v>
      </c>
      <c r="S19" s="611"/>
      <c r="T19" s="611"/>
      <c r="U19" s="611"/>
      <c r="V19" s="611"/>
      <c r="W19" s="611"/>
      <c r="X19" s="611"/>
      <c r="Y19" s="612"/>
      <c r="Z19" s="613">
        <v>0</v>
      </c>
      <c r="AA19" s="613"/>
      <c r="AB19" s="613"/>
      <c r="AC19" s="613"/>
      <c r="AD19" s="614">
        <v>1942</v>
      </c>
      <c r="AE19" s="614"/>
      <c r="AF19" s="614"/>
      <c r="AG19" s="614"/>
      <c r="AH19" s="614"/>
      <c r="AI19" s="614"/>
      <c r="AJ19" s="614"/>
      <c r="AK19" s="614"/>
      <c r="AL19" s="615">
        <v>0.1</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1206</v>
      </c>
      <c r="BH19" s="611"/>
      <c r="BI19" s="611"/>
      <c r="BJ19" s="611"/>
      <c r="BK19" s="611"/>
      <c r="BL19" s="611"/>
      <c r="BM19" s="611"/>
      <c r="BN19" s="612"/>
      <c r="BO19" s="613">
        <v>0.3</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v>774</v>
      </c>
      <c r="S20" s="611"/>
      <c r="T20" s="611"/>
      <c r="U20" s="611"/>
      <c r="V20" s="611"/>
      <c r="W20" s="611"/>
      <c r="X20" s="611"/>
      <c r="Y20" s="612"/>
      <c r="Z20" s="613">
        <v>0</v>
      </c>
      <c r="AA20" s="613"/>
      <c r="AB20" s="613"/>
      <c r="AC20" s="613"/>
      <c r="AD20" s="614">
        <v>774</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1206</v>
      </c>
      <c r="BH20" s="611"/>
      <c r="BI20" s="611"/>
      <c r="BJ20" s="611"/>
      <c r="BK20" s="611"/>
      <c r="BL20" s="611"/>
      <c r="BM20" s="611"/>
      <c r="BN20" s="612"/>
      <c r="BO20" s="613">
        <v>0.3</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4834481</v>
      </c>
      <c r="CS20" s="611"/>
      <c r="CT20" s="611"/>
      <c r="CU20" s="611"/>
      <c r="CV20" s="611"/>
      <c r="CW20" s="611"/>
      <c r="CX20" s="611"/>
      <c r="CY20" s="612"/>
      <c r="CZ20" s="613">
        <v>100</v>
      </c>
      <c r="DA20" s="613"/>
      <c r="DB20" s="613"/>
      <c r="DC20" s="613"/>
      <c r="DD20" s="619">
        <v>598201</v>
      </c>
      <c r="DE20" s="611"/>
      <c r="DF20" s="611"/>
      <c r="DG20" s="611"/>
      <c r="DH20" s="611"/>
      <c r="DI20" s="611"/>
      <c r="DJ20" s="611"/>
      <c r="DK20" s="611"/>
      <c r="DL20" s="611"/>
      <c r="DM20" s="611"/>
      <c r="DN20" s="611"/>
      <c r="DO20" s="611"/>
      <c r="DP20" s="612"/>
      <c r="DQ20" s="619">
        <v>3070222</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2099917</v>
      </c>
      <c r="S21" s="611"/>
      <c r="T21" s="611"/>
      <c r="U21" s="611"/>
      <c r="V21" s="611"/>
      <c r="W21" s="611"/>
      <c r="X21" s="611"/>
      <c r="Y21" s="612"/>
      <c r="Z21" s="613">
        <v>41.2</v>
      </c>
      <c r="AA21" s="613"/>
      <c r="AB21" s="613"/>
      <c r="AC21" s="613"/>
      <c r="AD21" s="614">
        <v>1872139</v>
      </c>
      <c r="AE21" s="614"/>
      <c r="AF21" s="614"/>
      <c r="AG21" s="614"/>
      <c r="AH21" s="614"/>
      <c r="AI21" s="614"/>
      <c r="AJ21" s="614"/>
      <c r="AK21" s="614"/>
      <c r="AL21" s="615">
        <v>76.599999999999994</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1206</v>
      </c>
      <c r="BH21" s="611"/>
      <c r="BI21" s="611"/>
      <c r="BJ21" s="611"/>
      <c r="BK21" s="611"/>
      <c r="BL21" s="611"/>
      <c r="BM21" s="611"/>
      <c r="BN21" s="612"/>
      <c r="BO21" s="613">
        <v>0.3</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1872139</v>
      </c>
      <c r="S22" s="611"/>
      <c r="T22" s="611"/>
      <c r="U22" s="611"/>
      <c r="V22" s="611"/>
      <c r="W22" s="611"/>
      <c r="X22" s="611"/>
      <c r="Y22" s="612"/>
      <c r="Z22" s="613">
        <v>36.700000000000003</v>
      </c>
      <c r="AA22" s="613"/>
      <c r="AB22" s="613"/>
      <c r="AC22" s="613"/>
      <c r="AD22" s="614">
        <v>1872139</v>
      </c>
      <c r="AE22" s="614"/>
      <c r="AF22" s="614"/>
      <c r="AG22" s="614"/>
      <c r="AH22" s="614"/>
      <c r="AI22" s="614"/>
      <c r="AJ22" s="614"/>
      <c r="AK22" s="614"/>
      <c r="AL22" s="615">
        <v>76.599999999999994</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227778</v>
      </c>
      <c r="S23" s="611"/>
      <c r="T23" s="611"/>
      <c r="U23" s="611"/>
      <c r="V23" s="611"/>
      <c r="W23" s="611"/>
      <c r="X23" s="611"/>
      <c r="Y23" s="612"/>
      <c r="Z23" s="613">
        <v>4.5</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1436342</v>
      </c>
      <c r="CS24" s="600"/>
      <c r="CT24" s="600"/>
      <c r="CU24" s="600"/>
      <c r="CV24" s="600"/>
      <c r="CW24" s="600"/>
      <c r="CX24" s="600"/>
      <c r="CY24" s="601"/>
      <c r="CZ24" s="604">
        <v>29.7</v>
      </c>
      <c r="DA24" s="605"/>
      <c r="DB24" s="605"/>
      <c r="DC24" s="621"/>
      <c r="DD24" s="642">
        <v>1011030</v>
      </c>
      <c r="DE24" s="600"/>
      <c r="DF24" s="600"/>
      <c r="DG24" s="600"/>
      <c r="DH24" s="600"/>
      <c r="DI24" s="600"/>
      <c r="DJ24" s="600"/>
      <c r="DK24" s="601"/>
      <c r="DL24" s="642">
        <v>954584</v>
      </c>
      <c r="DM24" s="600"/>
      <c r="DN24" s="600"/>
      <c r="DO24" s="600"/>
      <c r="DP24" s="600"/>
      <c r="DQ24" s="600"/>
      <c r="DR24" s="600"/>
      <c r="DS24" s="600"/>
      <c r="DT24" s="600"/>
      <c r="DU24" s="600"/>
      <c r="DV24" s="601"/>
      <c r="DW24" s="604">
        <v>38.9</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2672909</v>
      </c>
      <c r="S25" s="611"/>
      <c r="T25" s="611"/>
      <c r="U25" s="611"/>
      <c r="V25" s="611"/>
      <c r="W25" s="611"/>
      <c r="X25" s="611"/>
      <c r="Y25" s="612"/>
      <c r="Z25" s="613">
        <v>52.5</v>
      </c>
      <c r="AA25" s="613"/>
      <c r="AB25" s="613"/>
      <c r="AC25" s="613"/>
      <c r="AD25" s="614">
        <v>2445131</v>
      </c>
      <c r="AE25" s="614"/>
      <c r="AF25" s="614"/>
      <c r="AG25" s="614"/>
      <c r="AH25" s="614"/>
      <c r="AI25" s="614"/>
      <c r="AJ25" s="614"/>
      <c r="AK25" s="614"/>
      <c r="AL25" s="615">
        <v>100</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492383</v>
      </c>
      <c r="CS25" s="643"/>
      <c r="CT25" s="643"/>
      <c r="CU25" s="643"/>
      <c r="CV25" s="643"/>
      <c r="CW25" s="643"/>
      <c r="CX25" s="643"/>
      <c r="CY25" s="644"/>
      <c r="CZ25" s="615">
        <v>10.199999999999999</v>
      </c>
      <c r="DA25" s="640"/>
      <c r="DB25" s="640"/>
      <c r="DC25" s="645"/>
      <c r="DD25" s="619">
        <v>455070</v>
      </c>
      <c r="DE25" s="643"/>
      <c r="DF25" s="643"/>
      <c r="DG25" s="643"/>
      <c r="DH25" s="643"/>
      <c r="DI25" s="643"/>
      <c r="DJ25" s="643"/>
      <c r="DK25" s="644"/>
      <c r="DL25" s="619">
        <v>446403</v>
      </c>
      <c r="DM25" s="643"/>
      <c r="DN25" s="643"/>
      <c r="DO25" s="643"/>
      <c r="DP25" s="643"/>
      <c r="DQ25" s="643"/>
      <c r="DR25" s="643"/>
      <c r="DS25" s="643"/>
      <c r="DT25" s="643"/>
      <c r="DU25" s="643"/>
      <c r="DV25" s="644"/>
      <c r="DW25" s="615">
        <v>18.2</v>
      </c>
      <c r="DX25" s="640"/>
      <c r="DY25" s="640"/>
      <c r="DZ25" s="640"/>
      <c r="EA25" s="640"/>
      <c r="EB25" s="640"/>
      <c r="EC25" s="641"/>
    </row>
    <row r="26" spans="2:133" ht="11.25" customHeight="1" x14ac:dyDescent="0.2">
      <c r="B26" s="607" t="s">
        <v>283</v>
      </c>
      <c r="C26" s="608"/>
      <c r="D26" s="608"/>
      <c r="E26" s="608"/>
      <c r="F26" s="608"/>
      <c r="G26" s="608"/>
      <c r="H26" s="608"/>
      <c r="I26" s="608"/>
      <c r="J26" s="608"/>
      <c r="K26" s="608"/>
      <c r="L26" s="608"/>
      <c r="M26" s="608"/>
      <c r="N26" s="608"/>
      <c r="O26" s="608"/>
      <c r="P26" s="608"/>
      <c r="Q26" s="609"/>
      <c r="R26" s="610" t="s">
        <v>122</v>
      </c>
      <c r="S26" s="611"/>
      <c r="T26" s="611"/>
      <c r="U26" s="611"/>
      <c r="V26" s="611"/>
      <c r="W26" s="611"/>
      <c r="X26" s="611"/>
      <c r="Y26" s="612"/>
      <c r="Z26" s="613" t="s">
        <v>122</v>
      </c>
      <c r="AA26" s="613"/>
      <c r="AB26" s="613"/>
      <c r="AC26" s="613"/>
      <c r="AD26" s="614" t="s">
        <v>122</v>
      </c>
      <c r="AE26" s="614"/>
      <c r="AF26" s="614"/>
      <c r="AG26" s="614"/>
      <c r="AH26" s="614"/>
      <c r="AI26" s="614"/>
      <c r="AJ26" s="614"/>
      <c r="AK26" s="614"/>
      <c r="AL26" s="615" t="s">
        <v>122</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296120</v>
      </c>
      <c r="CS26" s="611"/>
      <c r="CT26" s="611"/>
      <c r="CU26" s="611"/>
      <c r="CV26" s="611"/>
      <c r="CW26" s="611"/>
      <c r="CX26" s="611"/>
      <c r="CY26" s="612"/>
      <c r="CZ26" s="615">
        <v>6.1</v>
      </c>
      <c r="DA26" s="640"/>
      <c r="DB26" s="640"/>
      <c r="DC26" s="645"/>
      <c r="DD26" s="619">
        <v>292664</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2">
      <c r="B27" s="607" t="s">
        <v>286</v>
      </c>
      <c r="C27" s="608"/>
      <c r="D27" s="608"/>
      <c r="E27" s="608"/>
      <c r="F27" s="608"/>
      <c r="G27" s="608"/>
      <c r="H27" s="608"/>
      <c r="I27" s="608"/>
      <c r="J27" s="608"/>
      <c r="K27" s="608"/>
      <c r="L27" s="608"/>
      <c r="M27" s="608"/>
      <c r="N27" s="608"/>
      <c r="O27" s="608"/>
      <c r="P27" s="608"/>
      <c r="Q27" s="609"/>
      <c r="R27" s="610">
        <v>12957</v>
      </c>
      <c r="S27" s="611"/>
      <c r="T27" s="611"/>
      <c r="U27" s="611"/>
      <c r="V27" s="611"/>
      <c r="W27" s="611"/>
      <c r="X27" s="611"/>
      <c r="Y27" s="612"/>
      <c r="Z27" s="613">
        <v>0.3</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402252</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576321</v>
      </c>
      <c r="CS27" s="643"/>
      <c r="CT27" s="643"/>
      <c r="CU27" s="643"/>
      <c r="CV27" s="643"/>
      <c r="CW27" s="643"/>
      <c r="CX27" s="643"/>
      <c r="CY27" s="644"/>
      <c r="CZ27" s="615">
        <v>11.9</v>
      </c>
      <c r="DA27" s="640"/>
      <c r="DB27" s="640"/>
      <c r="DC27" s="645"/>
      <c r="DD27" s="619">
        <v>205233</v>
      </c>
      <c r="DE27" s="643"/>
      <c r="DF27" s="643"/>
      <c r="DG27" s="643"/>
      <c r="DH27" s="643"/>
      <c r="DI27" s="643"/>
      <c r="DJ27" s="643"/>
      <c r="DK27" s="644"/>
      <c r="DL27" s="619">
        <v>157454</v>
      </c>
      <c r="DM27" s="643"/>
      <c r="DN27" s="643"/>
      <c r="DO27" s="643"/>
      <c r="DP27" s="643"/>
      <c r="DQ27" s="643"/>
      <c r="DR27" s="643"/>
      <c r="DS27" s="643"/>
      <c r="DT27" s="643"/>
      <c r="DU27" s="643"/>
      <c r="DV27" s="644"/>
      <c r="DW27" s="615">
        <v>6.4</v>
      </c>
      <c r="DX27" s="640"/>
      <c r="DY27" s="640"/>
      <c r="DZ27" s="640"/>
      <c r="EA27" s="640"/>
      <c r="EB27" s="640"/>
      <c r="EC27" s="641"/>
    </row>
    <row r="28" spans="2:133" ht="11.25" customHeight="1" x14ac:dyDescent="0.2">
      <c r="B28" s="607" t="s">
        <v>289</v>
      </c>
      <c r="C28" s="608"/>
      <c r="D28" s="608"/>
      <c r="E28" s="608"/>
      <c r="F28" s="608"/>
      <c r="G28" s="608"/>
      <c r="H28" s="608"/>
      <c r="I28" s="608"/>
      <c r="J28" s="608"/>
      <c r="K28" s="608"/>
      <c r="L28" s="608"/>
      <c r="M28" s="608"/>
      <c r="N28" s="608"/>
      <c r="O28" s="608"/>
      <c r="P28" s="608"/>
      <c r="Q28" s="609"/>
      <c r="R28" s="610">
        <v>42343</v>
      </c>
      <c r="S28" s="611"/>
      <c r="T28" s="611"/>
      <c r="U28" s="611"/>
      <c r="V28" s="611"/>
      <c r="W28" s="611"/>
      <c r="X28" s="611"/>
      <c r="Y28" s="612"/>
      <c r="Z28" s="613">
        <v>0.8</v>
      </c>
      <c r="AA28" s="613"/>
      <c r="AB28" s="613"/>
      <c r="AC28" s="613"/>
      <c r="AD28" s="614" t="s">
        <v>122</v>
      </c>
      <c r="AE28" s="614"/>
      <c r="AF28" s="614"/>
      <c r="AG28" s="614"/>
      <c r="AH28" s="614"/>
      <c r="AI28" s="614"/>
      <c r="AJ28" s="614"/>
      <c r="AK28" s="614"/>
      <c r="AL28" s="615" t="s">
        <v>122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367638</v>
      </c>
      <c r="CS28" s="611"/>
      <c r="CT28" s="611"/>
      <c r="CU28" s="611"/>
      <c r="CV28" s="611"/>
      <c r="CW28" s="611"/>
      <c r="CX28" s="611"/>
      <c r="CY28" s="612"/>
      <c r="CZ28" s="615">
        <v>7.6</v>
      </c>
      <c r="DA28" s="640"/>
      <c r="DB28" s="640"/>
      <c r="DC28" s="645"/>
      <c r="DD28" s="619">
        <v>350727</v>
      </c>
      <c r="DE28" s="611"/>
      <c r="DF28" s="611"/>
      <c r="DG28" s="611"/>
      <c r="DH28" s="611"/>
      <c r="DI28" s="611"/>
      <c r="DJ28" s="611"/>
      <c r="DK28" s="612"/>
      <c r="DL28" s="619">
        <v>350727</v>
      </c>
      <c r="DM28" s="611"/>
      <c r="DN28" s="611"/>
      <c r="DO28" s="611"/>
      <c r="DP28" s="611"/>
      <c r="DQ28" s="611"/>
      <c r="DR28" s="611"/>
      <c r="DS28" s="611"/>
      <c r="DT28" s="611"/>
      <c r="DU28" s="611"/>
      <c r="DV28" s="612"/>
      <c r="DW28" s="615">
        <v>14.3</v>
      </c>
      <c r="DX28" s="640"/>
      <c r="DY28" s="640"/>
      <c r="DZ28" s="640"/>
      <c r="EA28" s="640"/>
      <c r="EB28" s="640"/>
      <c r="EC28" s="641"/>
    </row>
    <row r="29" spans="2:133" ht="11.25" customHeight="1" x14ac:dyDescent="0.2">
      <c r="B29" s="607" t="s">
        <v>291</v>
      </c>
      <c r="C29" s="608"/>
      <c r="D29" s="608"/>
      <c r="E29" s="608"/>
      <c r="F29" s="608"/>
      <c r="G29" s="608"/>
      <c r="H29" s="608"/>
      <c r="I29" s="608"/>
      <c r="J29" s="608"/>
      <c r="K29" s="608"/>
      <c r="L29" s="608"/>
      <c r="M29" s="608"/>
      <c r="N29" s="608"/>
      <c r="O29" s="608"/>
      <c r="P29" s="608"/>
      <c r="Q29" s="609"/>
      <c r="R29" s="610">
        <v>3019</v>
      </c>
      <c r="S29" s="611"/>
      <c r="T29" s="611"/>
      <c r="U29" s="611"/>
      <c r="V29" s="611"/>
      <c r="W29" s="611"/>
      <c r="X29" s="611"/>
      <c r="Y29" s="612"/>
      <c r="Z29" s="613">
        <v>0.1</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367638</v>
      </c>
      <c r="CS29" s="643"/>
      <c r="CT29" s="643"/>
      <c r="CU29" s="643"/>
      <c r="CV29" s="643"/>
      <c r="CW29" s="643"/>
      <c r="CX29" s="643"/>
      <c r="CY29" s="644"/>
      <c r="CZ29" s="615">
        <v>7.6</v>
      </c>
      <c r="DA29" s="640"/>
      <c r="DB29" s="640"/>
      <c r="DC29" s="645"/>
      <c r="DD29" s="619">
        <v>350727</v>
      </c>
      <c r="DE29" s="643"/>
      <c r="DF29" s="643"/>
      <c r="DG29" s="643"/>
      <c r="DH29" s="643"/>
      <c r="DI29" s="643"/>
      <c r="DJ29" s="643"/>
      <c r="DK29" s="644"/>
      <c r="DL29" s="619">
        <v>350727</v>
      </c>
      <c r="DM29" s="643"/>
      <c r="DN29" s="643"/>
      <c r="DO29" s="643"/>
      <c r="DP29" s="643"/>
      <c r="DQ29" s="643"/>
      <c r="DR29" s="643"/>
      <c r="DS29" s="643"/>
      <c r="DT29" s="643"/>
      <c r="DU29" s="643"/>
      <c r="DV29" s="644"/>
      <c r="DW29" s="615">
        <v>14.3</v>
      </c>
      <c r="DX29" s="640"/>
      <c r="DY29" s="640"/>
      <c r="DZ29" s="640"/>
      <c r="EA29" s="640"/>
      <c r="EB29" s="640"/>
      <c r="EC29" s="641"/>
    </row>
    <row r="30" spans="2:133" ht="11.25" customHeight="1" x14ac:dyDescent="0.2">
      <c r="B30" s="607" t="s">
        <v>293</v>
      </c>
      <c r="C30" s="608"/>
      <c r="D30" s="608"/>
      <c r="E30" s="608"/>
      <c r="F30" s="608"/>
      <c r="G30" s="608"/>
      <c r="H30" s="608"/>
      <c r="I30" s="608"/>
      <c r="J30" s="608"/>
      <c r="K30" s="608"/>
      <c r="L30" s="608"/>
      <c r="M30" s="608"/>
      <c r="N30" s="608"/>
      <c r="O30" s="608"/>
      <c r="P30" s="608"/>
      <c r="Q30" s="609"/>
      <c r="R30" s="610">
        <v>1051329</v>
      </c>
      <c r="S30" s="611"/>
      <c r="T30" s="611"/>
      <c r="U30" s="611"/>
      <c r="V30" s="611"/>
      <c r="W30" s="611"/>
      <c r="X30" s="611"/>
      <c r="Y30" s="612"/>
      <c r="Z30" s="613">
        <v>20.6</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354119</v>
      </c>
      <c r="CS30" s="611"/>
      <c r="CT30" s="611"/>
      <c r="CU30" s="611"/>
      <c r="CV30" s="611"/>
      <c r="CW30" s="611"/>
      <c r="CX30" s="611"/>
      <c r="CY30" s="612"/>
      <c r="CZ30" s="615">
        <v>7.3</v>
      </c>
      <c r="DA30" s="640"/>
      <c r="DB30" s="640"/>
      <c r="DC30" s="645"/>
      <c r="DD30" s="619">
        <v>337208</v>
      </c>
      <c r="DE30" s="611"/>
      <c r="DF30" s="611"/>
      <c r="DG30" s="611"/>
      <c r="DH30" s="611"/>
      <c r="DI30" s="611"/>
      <c r="DJ30" s="611"/>
      <c r="DK30" s="612"/>
      <c r="DL30" s="619">
        <v>337208</v>
      </c>
      <c r="DM30" s="611"/>
      <c r="DN30" s="611"/>
      <c r="DO30" s="611"/>
      <c r="DP30" s="611"/>
      <c r="DQ30" s="611"/>
      <c r="DR30" s="611"/>
      <c r="DS30" s="611"/>
      <c r="DT30" s="611"/>
      <c r="DU30" s="611"/>
      <c r="DV30" s="612"/>
      <c r="DW30" s="615">
        <v>13.7</v>
      </c>
      <c r="DX30" s="640"/>
      <c r="DY30" s="640"/>
      <c r="DZ30" s="640"/>
      <c r="EA30" s="640"/>
      <c r="EB30" s="640"/>
      <c r="EC30" s="641"/>
    </row>
    <row r="31" spans="2:133" ht="11.25" customHeight="1" x14ac:dyDescent="0.2">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8" t="s">
        <v>298</v>
      </c>
      <c r="AQ31" s="659"/>
      <c r="AR31" s="659"/>
      <c r="AS31" s="659"/>
      <c r="AT31" s="664" t="s">
        <v>299</v>
      </c>
      <c r="AU31" s="212"/>
      <c r="AV31" s="212"/>
      <c r="AW31" s="212"/>
      <c r="AX31" s="596" t="s">
        <v>177</v>
      </c>
      <c r="AY31" s="597"/>
      <c r="AZ31" s="597"/>
      <c r="BA31" s="597"/>
      <c r="BB31" s="597"/>
      <c r="BC31" s="597"/>
      <c r="BD31" s="597"/>
      <c r="BE31" s="597"/>
      <c r="BF31" s="598"/>
      <c r="BG31" s="657">
        <v>99</v>
      </c>
      <c r="BH31" s="654"/>
      <c r="BI31" s="654"/>
      <c r="BJ31" s="654"/>
      <c r="BK31" s="654"/>
      <c r="BL31" s="654"/>
      <c r="BM31" s="605">
        <v>95.5</v>
      </c>
      <c r="BN31" s="654"/>
      <c r="BO31" s="654"/>
      <c r="BP31" s="654"/>
      <c r="BQ31" s="655"/>
      <c r="BR31" s="657">
        <v>99.3</v>
      </c>
      <c r="BS31" s="654"/>
      <c r="BT31" s="654"/>
      <c r="BU31" s="654"/>
      <c r="BV31" s="654"/>
      <c r="BW31" s="654"/>
      <c r="BX31" s="605">
        <v>94.6</v>
      </c>
      <c r="BY31" s="654"/>
      <c r="BZ31" s="654"/>
      <c r="CA31" s="654"/>
      <c r="CB31" s="655"/>
      <c r="CD31" s="650"/>
      <c r="CE31" s="651"/>
      <c r="CF31" s="607" t="s">
        <v>300</v>
      </c>
      <c r="CG31" s="608"/>
      <c r="CH31" s="608"/>
      <c r="CI31" s="608"/>
      <c r="CJ31" s="608"/>
      <c r="CK31" s="608"/>
      <c r="CL31" s="608"/>
      <c r="CM31" s="608"/>
      <c r="CN31" s="608"/>
      <c r="CO31" s="608"/>
      <c r="CP31" s="608"/>
      <c r="CQ31" s="609"/>
      <c r="CR31" s="610">
        <v>13519</v>
      </c>
      <c r="CS31" s="643"/>
      <c r="CT31" s="643"/>
      <c r="CU31" s="643"/>
      <c r="CV31" s="643"/>
      <c r="CW31" s="643"/>
      <c r="CX31" s="643"/>
      <c r="CY31" s="644"/>
      <c r="CZ31" s="615">
        <v>0.3</v>
      </c>
      <c r="DA31" s="640"/>
      <c r="DB31" s="640"/>
      <c r="DC31" s="645"/>
      <c r="DD31" s="619">
        <v>13519</v>
      </c>
      <c r="DE31" s="643"/>
      <c r="DF31" s="643"/>
      <c r="DG31" s="643"/>
      <c r="DH31" s="643"/>
      <c r="DI31" s="643"/>
      <c r="DJ31" s="643"/>
      <c r="DK31" s="644"/>
      <c r="DL31" s="619">
        <v>13519</v>
      </c>
      <c r="DM31" s="643"/>
      <c r="DN31" s="643"/>
      <c r="DO31" s="643"/>
      <c r="DP31" s="643"/>
      <c r="DQ31" s="643"/>
      <c r="DR31" s="643"/>
      <c r="DS31" s="643"/>
      <c r="DT31" s="643"/>
      <c r="DU31" s="643"/>
      <c r="DV31" s="644"/>
      <c r="DW31" s="615">
        <v>0.6</v>
      </c>
      <c r="DX31" s="640"/>
      <c r="DY31" s="640"/>
      <c r="DZ31" s="640"/>
      <c r="EA31" s="640"/>
      <c r="EB31" s="640"/>
      <c r="EC31" s="641"/>
    </row>
    <row r="32" spans="2:133" ht="11.25" customHeight="1" x14ac:dyDescent="0.2">
      <c r="B32" s="607" t="s">
        <v>301</v>
      </c>
      <c r="C32" s="608"/>
      <c r="D32" s="608"/>
      <c r="E32" s="608"/>
      <c r="F32" s="608"/>
      <c r="G32" s="608"/>
      <c r="H32" s="608"/>
      <c r="I32" s="608"/>
      <c r="J32" s="608"/>
      <c r="K32" s="608"/>
      <c r="L32" s="608"/>
      <c r="M32" s="608"/>
      <c r="N32" s="608"/>
      <c r="O32" s="608"/>
      <c r="P32" s="608"/>
      <c r="Q32" s="609"/>
      <c r="R32" s="610">
        <v>271028</v>
      </c>
      <c r="S32" s="611"/>
      <c r="T32" s="611"/>
      <c r="U32" s="611"/>
      <c r="V32" s="611"/>
      <c r="W32" s="611"/>
      <c r="X32" s="611"/>
      <c r="Y32" s="612"/>
      <c r="Z32" s="613">
        <v>5.3</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302</v>
      </c>
      <c r="AX32" s="607" t="s">
        <v>303</v>
      </c>
      <c r="AY32" s="608"/>
      <c r="AZ32" s="608"/>
      <c r="BA32" s="608"/>
      <c r="BB32" s="608"/>
      <c r="BC32" s="608"/>
      <c r="BD32" s="608"/>
      <c r="BE32" s="608"/>
      <c r="BF32" s="609"/>
      <c r="BG32" s="667">
        <v>98.1</v>
      </c>
      <c r="BH32" s="643"/>
      <c r="BI32" s="643"/>
      <c r="BJ32" s="643"/>
      <c r="BK32" s="643"/>
      <c r="BL32" s="643"/>
      <c r="BM32" s="616">
        <v>95.3</v>
      </c>
      <c r="BN32" s="643"/>
      <c r="BO32" s="643"/>
      <c r="BP32" s="643"/>
      <c r="BQ32" s="656"/>
      <c r="BR32" s="667">
        <v>99.5</v>
      </c>
      <c r="BS32" s="643"/>
      <c r="BT32" s="643"/>
      <c r="BU32" s="643"/>
      <c r="BV32" s="643"/>
      <c r="BW32" s="643"/>
      <c r="BX32" s="616">
        <v>95.8</v>
      </c>
      <c r="BY32" s="643"/>
      <c r="BZ32" s="643"/>
      <c r="CA32" s="643"/>
      <c r="CB32" s="656"/>
      <c r="CD32" s="652"/>
      <c r="CE32" s="653"/>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0"/>
      <c r="DB32" s="640"/>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0"/>
      <c r="DY32" s="640"/>
      <c r="DZ32" s="640"/>
      <c r="EA32" s="640"/>
      <c r="EB32" s="640"/>
      <c r="EC32" s="641"/>
    </row>
    <row r="33" spans="2:133" ht="11.25" customHeight="1" x14ac:dyDescent="0.2">
      <c r="B33" s="607" t="s">
        <v>305</v>
      </c>
      <c r="C33" s="608"/>
      <c r="D33" s="608"/>
      <c r="E33" s="608"/>
      <c r="F33" s="608"/>
      <c r="G33" s="608"/>
      <c r="H33" s="608"/>
      <c r="I33" s="608"/>
      <c r="J33" s="608"/>
      <c r="K33" s="608"/>
      <c r="L33" s="608"/>
      <c r="M33" s="608"/>
      <c r="N33" s="608"/>
      <c r="O33" s="608"/>
      <c r="P33" s="608"/>
      <c r="Q33" s="609"/>
      <c r="R33" s="610">
        <v>73199</v>
      </c>
      <c r="S33" s="611"/>
      <c r="T33" s="611"/>
      <c r="U33" s="611"/>
      <c r="V33" s="611"/>
      <c r="W33" s="611"/>
      <c r="X33" s="611"/>
      <c r="Y33" s="612"/>
      <c r="Z33" s="613">
        <v>1.4</v>
      </c>
      <c r="AA33" s="613"/>
      <c r="AB33" s="613"/>
      <c r="AC33" s="613"/>
      <c r="AD33" s="614" t="s">
        <v>122</v>
      </c>
      <c r="AE33" s="614"/>
      <c r="AF33" s="614"/>
      <c r="AG33" s="614"/>
      <c r="AH33" s="614"/>
      <c r="AI33" s="614"/>
      <c r="AJ33" s="614"/>
      <c r="AK33" s="614"/>
      <c r="AL33" s="615" t="s">
        <v>122</v>
      </c>
      <c r="AM33" s="616"/>
      <c r="AN33" s="616"/>
      <c r="AO33" s="617"/>
      <c r="AP33" s="662"/>
      <c r="AQ33" s="663"/>
      <c r="AR33" s="663"/>
      <c r="AS33" s="663"/>
      <c r="AT33" s="666"/>
      <c r="AU33" s="213"/>
      <c r="AV33" s="213"/>
      <c r="AW33" s="213"/>
      <c r="AX33" s="631" t="s">
        <v>306</v>
      </c>
      <c r="AY33" s="632"/>
      <c r="AZ33" s="632"/>
      <c r="BA33" s="632"/>
      <c r="BB33" s="632"/>
      <c r="BC33" s="632"/>
      <c r="BD33" s="632"/>
      <c r="BE33" s="632"/>
      <c r="BF33" s="633"/>
      <c r="BG33" s="668">
        <v>99.5</v>
      </c>
      <c r="BH33" s="669"/>
      <c r="BI33" s="669"/>
      <c r="BJ33" s="669"/>
      <c r="BK33" s="669"/>
      <c r="BL33" s="669"/>
      <c r="BM33" s="670">
        <v>94.7</v>
      </c>
      <c r="BN33" s="669"/>
      <c r="BO33" s="669"/>
      <c r="BP33" s="669"/>
      <c r="BQ33" s="671"/>
      <c r="BR33" s="668">
        <v>99.1</v>
      </c>
      <c r="BS33" s="669"/>
      <c r="BT33" s="669"/>
      <c r="BU33" s="669"/>
      <c r="BV33" s="669"/>
      <c r="BW33" s="669"/>
      <c r="BX33" s="670">
        <v>93</v>
      </c>
      <c r="BY33" s="669"/>
      <c r="BZ33" s="669"/>
      <c r="CA33" s="669"/>
      <c r="CB33" s="671"/>
      <c r="CD33" s="607" t="s">
        <v>307</v>
      </c>
      <c r="CE33" s="608"/>
      <c r="CF33" s="608"/>
      <c r="CG33" s="608"/>
      <c r="CH33" s="608"/>
      <c r="CI33" s="608"/>
      <c r="CJ33" s="608"/>
      <c r="CK33" s="608"/>
      <c r="CL33" s="608"/>
      <c r="CM33" s="608"/>
      <c r="CN33" s="608"/>
      <c r="CO33" s="608"/>
      <c r="CP33" s="608"/>
      <c r="CQ33" s="609"/>
      <c r="CR33" s="610">
        <v>2310395</v>
      </c>
      <c r="CS33" s="643"/>
      <c r="CT33" s="643"/>
      <c r="CU33" s="643"/>
      <c r="CV33" s="643"/>
      <c r="CW33" s="643"/>
      <c r="CX33" s="643"/>
      <c r="CY33" s="644"/>
      <c r="CZ33" s="615">
        <v>47.8</v>
      </c>
      <c r="DA33" s="640"/>
      <c r="DB33" s="640"/>
      <c r="DC33" s="645"/>
      <c r="DD33" s="619">
        <v>1986872</v>
      </c>
      <c r="DE33" s="643"/>
      <c r="DF33" s="643"/>
      <c r="DG33" s="643"/>
      <c r="DH33" s="643"/>
      <c r="DI33" s="643"/>
      <c r="DJ33" s="643"/>
      <c r="DK33" s="644"/>
      <c r="DL33" s="619">
        <v>1130284</v>
      </c>
      <c r="DM33" s="643"/>
      <c r="DN33" s="643"/>
      <c r="DO33" s="643"/>
      <c r="DP33" s="643"/>
      <c r="DQ33" s="643"/>
      <c r="DR33" s="643"/>
      <c r="DS33" s="643"/>
      <c r="DT33" s="643"/>
      <c r="DU33" s="643"/>
      <c r="DV33" s="644"/>
      <c r="DW33" s="615">
        <v>46</v>
      </c>
      <c r="DX33" s="640"/>
      <c r="DY33" s="640"/>
      <c r="DZ33" s="640"/>
      <c r="EA33" s="640"/>
      <c r="EB33" s="640"/>
      <c r="EC33" s="641"/>
    </row>
    <row r="34" spans="2:133" ht="11.25" customHeight="1" x14ac:dyDescent="0.2">
      <c r="B34" s="607" t="s">
        <v>308</v>
      </c>
      <c r="C34" s="608"/>
      <c r="D34" s="608"/>
      <c r="E34" s="608"/>
      <c r="F34" s="608"/>
      <c r="G34" s="608"/>
      <c r="H34" s="608"/>
      <c r="I34" s="608"/>
      <c r="J34" s="608"/>
      <c r="K34" s="608"/>
      <c r="L34" s="608"/>
      <c r="M34" s="608"/>
      <c r="N34" s="608"/>
      <c r="O34" s="608"/>
      <c r="P34" s="608"/>
      <c r="Q34" s="609"/>
      <c r="R34" s="610">
        <v>103688</v>
      </c>
      <c r="S34" s="611"/>
      <c r="T34" s="611"/>
      <c r="U34" s="611"/>
      <c r="V34" s="611"/>
      <c r="W34" s="611"/>
      <c r="X34" s="611"/>
      <c r="Y34" s="612"/>
      <c r="Z34" s="613">
        <v>2</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675854</v>
      </c>
      <c r="CS34" s="611"/>
      <c r="CT34" s="611"/>
      <c r="CU34" s="611"/>
      <c r="CV34" s="611"/>
      <c r="CW34" s="611"/>
      <c r="CX34" s="611"/>
      <c r="CY34" s="612"/>
      <c r="CZ34" s="615">
        <v>14</v>
      </c>
      <c r="DA34" s="640"/>
      <c r="DB34" s="640"/>
      <c r="DC34" s="645"/>
      <c r="DD34" s="619">
        <v>542773</v>
      </c>
      <c r="DE34" s="611"/>
      <c r="DF34" s="611"/>
      <c r="DG34" s="611"/>
      <c r="DH34" s="611"/>
      <c r="DI34" s="611"/>
      <c r="DJ34" s="611"/>
      <c r="DK34" s="612"/>
      <c r="DL34" s="619">
        <v>386224</v>
      </c>
      <c r="DM34" s="611"/>
      <c r="DN34" s="611"/>
      <c r="DO34" s="611"/>
      <c r="DP34" s="611"/>
      <c r="DQ34" s="611"/>
      <c r="DR34" s="611"/>
      <c r="DS34" s="611"/>
      <c r="DT34" s="611"/>
      <c r="DU34" s="611"/>
      <c r="DV34" s="612"/>
      <c r="DW34" s="615">
        <v>15.7</v>
      </c>
      <c r="DX34" s="640"/>
      <c r="DY34" s="640"/>
      <c r="DZ34" s="640"/>
      <c r="EA34" s="640"/>
      <c r="EB34" s="640"/>
      <c r="EC34" s="641"/>
    </row>
    <row r="35" spans="2:133" ht="11.25" customHeight="1" x14ac:dyDescent="0.2">
      <c r="B35" s="607" t="s">
        <v>310</v>
      </c>
      <c r="C35" s="608"/>
      <c r="D35" s="608"/>
      <c r="E35" s="608"/>
      <c r="F35" s="608"/>
      <c r="G35" s="608"/>
      <c r="H35" s="608"/>
      <c r="I35" s="608"/>
      <c r="J35" s="608"/>
      <c r="K35" s="608"/>
      <c r="L35" s="608"/>
      <c r="M35" s="608"/>
      <c r="N35" s="608"/>
      <c r="O35" s="608"/>
      <c r="P35" s="608"/>
      <c r="Q35" s="609"/>
      <c r="R35" s="610">
        <v>58273</v>
      </c>
      <c r="S35" s="611"/>
      <c r="T35" s="611"/>
      <c r="U35" s="611"/>
      <c r="V35" s="611"/>
      <c r="W35" s="611"/>
      <c r="X35" s="611"/>
      <c r="Y35" s="612"/>
      <c r="Z35" s="613">
        <v>1.1000000000000001</v>
      </c>
      <c r="AA35" s="613"/>
      <c r="AB35" s="613"/>
      <c r="AC35" s="613"/>
      <c r="AD35" s="614" t="s">
        <v>122</v>
      </c>
      <c r="AE35" s="614"/>
      <c r="AF35" s="614"/>
      <c r="AG35" s="614"/>
      <c r="AH35" s="614"/>
      <c r="AI35" s="614"/>
      <c r="AJ35" s="614"/>
      <c r="AK35" s="614"/>
      <c r="AL35" s="615" t="s">
        <v>122</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46030</v>
      </c>
      <c r="CS35" s="643"/>
      <c r="CT35" s="643"/>
      <c r="CU35" s="643"/>
      <c r="CV35" s="643"/>
      <c r="CW35" s="643"/>
      <c r="CX35" s="643"/>
      <c r="CY35" s="644"/>
      <c r="CZ35" s="615">
        <v>1</v>
      </c>
      <c r="DA35" s="640"/>
      <c r="DB35" s="640"/>
      <c r="DC35" s="645"/>
      <c r="DD35" s="619">
        <v>43122</v>
      </c>
      <c r="DE35" s="643"/>
      <c r="DF35" s="643"/>
      <c r="DG35" s="643"/>
      <c r="DH35" s="643"/>
      <c r="DI35" s="643"/>
      <c r="DJ35" s="643"/>
      <c r="DK35" s="644"/>
      <c r="DL35" s="619">
        <v>18196</v>
      </c>
      <c r="DM35" s="643"/>
      <c r="DN35" s="643"/>
      <c r="DO35" s="643"/>
      <c r="DP35" s="643"/>
      <c r="DQ35" s="643"/>
      <c r="DR35" s="643"/>
      <c r="DS35" s="643"/>
      <c r="DT35" s="643"/>
      <c r="DU35" s="643"/>
      <c r="DV35" s="644"/>
      <c r="DW35" s="615">
        <v>0.7</v>
      </c>
      <c r="DX35" s="640"/>
      <c r="DY35" s="640"/>
      <c r="DZ35" s="640"/>
      <c r="EA35" s="640"/>
      <c r="EB35" s="640"/>
      <c r="EC35" s="641"/>
    </row>
    <row r="36" spans="2:133" ht="11.25" customHeight="1" x14ac:dyDescent="0.2">
      <c r="B36" s="607" t="s">
        <v>314</v>
      </c>
      <c r="C36" s="608"/>
      <c r="D36" s="608"/>
      <c r="E36" s="608"/>
      <c r="F36" s="608"/>
      <c r="G36" s="608"/>
      <c r="H36" s="608"/>
      <c r="I36" s="608"/>
      <c r="J36" s="608"/>
      <c r="K36" s="608"/>
      <c r="L36" s="608"/>
      <c r="M36" s="608"/>
      <c r="N36" s="608"/>
      <c r="O36" s="608"/>
      <c r="P36" s="608"/>
      <c r="Q36" s="609"/>
      <c r="R36" s="610">
        <v>489126</v>
      </c>
      <c r="S36" s="611"/>
      <c r="T36" s="611"/>
      <c r="U36" s="611"/>
      <c r="V36" s="611"/>
      <c r="W36" s="611"/>
      <c r="X36" s="611"/>
      <c r="Y36" s="612"/>
      <c r="Z36" s="613">
        <v>9.6</v>
      </c>
      <c r="AA36" s="613"/>
      <c r="AB36" s="613"/>
      <c r="AC36" s="613"/>
      <c r="AD36" s="614" t="s">
        <v>122</v>
      </c>
      <c r="AE36" s="614"/>
      <c r="AF36" s="614"/>
      <c r="AG36" s="614"/>
      <c r="AH36" s="614"/>
      <c r="AI36" s="614"/>
      <c r="AJ36" s="614"/>
      <c r="AK36" s="614"/>
      <c r="AL36" s="615" t="s">
        <v>122</v>
      </c>
      <c r="AM36" s="616"/>
      <c r="AN36" s="616"/>
      <c r="AO36" s="617"/>
      <c r="AP36" s="216"/>
      <c r="AQ36" s="676" t="s">
        <v>315</v>
      </c>
      <c r="AR36" s="677"/>
      <c r="AS36" s="677"/>
      <c r="AT36" s="677"/>
      <c r="AU36" s="677"/>
      <c r="AV36" s="677"/>
      <c r="AW36" s="677"/>
      <c r="AX36" s="677"/>
      <c r="AY36" s="678"/>
      <c r="AZ36" s="599">
        <v>493449</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32770</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488139</v>
      </c>
      <c r="CS36" s="611"/>
      <c r="CT36" s="611"/>
      <c r="CU36" s="611"/>
      <c r="CV36" s="611"/>
      <c r="CW36" s="611"/>
      <c r="CX36" s="611"/>
      <c r="CY36" s="612"/>
      <c r="CZ36" s="615">
        <v>10.1</v>
      </c>
      <c r="DA36" s="640"/>
      <c r="DB36" s="640"/>
      <c r="DC36" s="645"/>
      <c r="DD36" s="619">
        <v>387956</v>
      </c>
      <c r="DE36" s="611"/>
      <c r="DF36" s="611"/>
      <c r="DG36" s="611"/>
      <c r="DH36" s="611"/>
      <c r="DI36" s="611"/>
      <c r="DJ36" s="611"/>
      <c r="DK36" s="612"/>
      <c r="DL36" s="619">
        <v>311130</v>
      </c>
      <c r="DM36" s="611"/>
      <c r="DN36" s="611"/>
      <c r="DO36" s="611"/>
      <c r="DP36" s="611"/>
      <c r="DQ36" s="611"/>
      <c r="DR36" s="611"/>
      <c r="DS36" s="611"/>
      <c r="DT36" s="611"/>
      <c r="DU36" s="611"/>
      <c r="DV36" s="612"/>
      <c r="DW36" s="615">
        <v>12.7</v>
      </c>
      <c r="DX36" s="640"/>
      <c r="DY36" s="640"/>
      <c r="DZ36" s="640"/>
      <c r="EA36" s="640"/>
      <c r="EB36" s="640"/>
      <c r="EC36" s="641"/>
    </row>
    <row r="37" spans="2:133" ht="11.25" customHeight="1" x14ac:dyDescent="0.2">
      <c r="B37" s="607" t="s">
        <v>318</v>
      </c>
      <c r="C37" s="608"/>
      <c r="D37" s="608"/>
      <c r="E37" s="608"/>
      <c r="F37" s="608"/>
      <c r="G37" s="608"/>
      <c r="H37" s="608"/>
      <c r="I37" s="608"/>
      <c r="J37" s="608"/>
      <c r="K37" s="608"/>
      <c r="L37" s="608"/>
      <c r="M37" s="608"/>
      <c r="N37" s="608"/>
      <c r="O37" s="608"/>
      <c r="P37" s="608"/>
      <c r="Q37" s="609"/>
      <c r="R37" s="610">
        <v>21326</v>
      </c>
      <c r="S37" s="611"/>
      <c r="T37" s="611"/>
      <c r="U37" s="611"/>
      <c r="V37" s="611"/>
      <c r="W37" s="611"/>
      <c r="X37" s="611"/>
      <c r="Y37" s="612"/>
      <c r="Z37" s="613">
        <v>0.4</v>
      </c>
      <c r="AA37" s="613"/>
      <c r="AB37" s="613"/>
      <c r="AC37" s="613"/>
      <c r="AD37" s="614">
        <v>8</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127573</v>
      </c>
      <c r="BA37" s="611"/>
      <c r="BB37" s="611"/>
      <c r="BC37" s="611"/>
      <c r="BD37" s="643"/>
      <c r="BE37" s="643"/>
      <c r="BF37" s="656"/>
      <c r="BG37" s="607" t="s">
        <v>320</v>
      </c>
      <c r="BH37" s="608"/>
      <c r="BI37" s="608"/>
      <c r="BJ37" s="608"/>
      <c r="BK37" s="608"/>
      <c r="BL37" s="608"/>
      <c r="BM37" s="608"/>
      <c r="BN37" s="608"/>
      <c r="BO37" s="608"/>
      <c r="BP37" s="608"/>
      <c r="BQ37" s="608"/>
      <c r="BR37" s="608"/>
      <c r="BS37" s="608"/>
      <c r="BT37" s="608"/>
      <c r="BU37" s="609"/>
      <c r="BV37" s="610">
        <v>32770</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204690</v>
      </c>
      <c r="CS37" s="643"/>
      <c r="CT37" s="643"/>
      <c r="CU37" s="643"/>
      <c r="CV37" s="643"/>
      <c r="CW37" s="643"/>
      <c r="CX37" s="643"/>
      <c r="CY37" s="644"/>
      <c r="CZ37" s="615">
        <v>4.2</v>
      </c>
      <c r="DA37" s="640"/>
      <c r="DB37" s="640"/>
      <c r="DC37" s="645"/>
      <c r="DD37" s="619">
        <v>204626</v>
      </c>
      <c r="DE37" s="643"/>
      <c r="DF37" s="643"/>
      <c r="DG37" s="643"/>
      <c r="DH37" s="643"/>
      <c r="DI37" s="643"/>
      <c r="DJ37" s="643"/>
      <c r="DK37" s="644"/>
      <c r="DL37" s="619">
        <v>172220</v>
      </c>
      <c r="DM37" s="643"/>
      <c r="DN37" s="643"/>
      <c r="DO37" s="643"/>
      <c r="DP37" s="643"/>
      <c r="DQ37" s="643"/>
      <c r="DR37" s="643"/>
      <c r="DS37" s="643"/>
      <c r="DT37" s="643"/>
      <c r="DU37" s="643"/>
      <c r="DV37" s="644"/>
      <c r="DW37" s="615">
        <v>7</v>
      </c>
      <c r="DX37" s="640"/>
      <c r="DY37" s="640"/>
      <c r="DZ37" s="640"/>
      <c r="EA37" s="640"/>
      <c r="EB37" s="640"/>
      <c r="EC37" s="641"/>
    </row>
    <row r="38" spans="2:133" ht="11.25" customHeight="1" x14ac:dyDescent="0.2">
      <c r="B38" s="607" t="s">
        <v>322</v>
      </c>
      <c r="C38" s="608"/>
      <c r="D38" s="608"/>
      <c r="E38" s="608"/>
      <c r="F38" s="608"/>
      <c r="G38" s="608"/>
      <c r="H38" s="608"/>
      <c r="I38" s="608"/>
      <c r="J38" s="608"/>
      <c r="K38" s="608"/>
      <c r="L38" s="608"/>
      <c r="M38" s="608"/>
      <c r="N38" s="608"/>
      <c r="O38" s="608"/>
      <c r="P38" s="608"/>
      <c r="Q38" s="609"/>
      <c r="R38" s="610">
        <v>296142</v>
      </c>
      <c r="S38" s="611"/>
      <c r="T38" s="611"/>
      <c r="U38" s="611"/>
      <c r="V38" s="611"/>
      <c r="W38" s="611"/>
      <c r="X38" s="611"/>
      <c r="Y38" s="612"/>
      <c r="Z38" s="613">
        <v>5.8</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62482</v>
      </c>
      <c r="BA38" s="611"/>
      <c r="BB38" s="611"/>
      <c r="BC38" s="611"/>
      <c r="BD38" s="643"/>
      <c r="BE38" s="643"/>
      <c r="BF38" s="656"/>
      <c r="BG38" s="607" t="s">
        <v>324</v>
      </c>
      <c r="BH38" s="608"/>
      <c r="BI38" s="608"/>
      <c r="BJ38" s="608"/>
      <c r="BK38" s="608"/>
      <c r="BL38" s="608"/>
      <c r="BM38" s="608"/>
      <c r="BN38" s="608"/>
      <c r="BO38" s="608"/>
      <c r="BP38" s="608"/>
      <c r="BQ38" s="608"/>
      <c r="BR38" s="608"/>
      <c r="BS38" s="608"/>
      <c r="BT38" s="608"/>
      <c r="BU38" s="609"/>
      <c r="BV38" s="610">
        <v>565</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493449</v>
      </c>
      <c r="CS38" s="611"/>
      <c r="CT38" s="611"/>
      <c r="CU38" s="611"/>
      <c r="CV38" s="611"/>
      <c r="CW38" s="611"/>
      <c r="CX38" s="611"/>
      <c r="CY38" s="612"/>
      <c r="CZ38" s="615">
        <v>10.199999999999999</v>
      </c>
      <c r="DA38" s="640"/>
      <c r="DB38" s="640"/>
      <c r="DC38" s="645"/>
      <c r="DD38" s="619">
        <v>418404</v>
      </c>
      <c r="DE38" s="611"/>
      <c r="DF38" s="611"/>
      <c r="DG38" s="611"/>
      <c r="DH38" s="611"/>
      <c r="DI38" s="611"/>
      <c r="DJ38" s="611"/>
      <c r="DK38" s="612"/>
      <c r="DL38" s="619">
        <v>414734</v>
      </c>
      <c r="DM38" s="611"/>
      <c r="DN38" s="611"/>
      <c r="DO38" s="611"/>
      <c r="DP38" s="611"/>
      <c r="DQ38" s="611"/>
      <c r="DR38" s="611"/>
      <c r="DS38" s="611"/>
      <c r="DT38" s="611"/>
      <c r="DU38" s="611"/>
      <c r="DV38" s="612"/>
      <c r="DW38" s="615">
        <v>16.899999999999999</v>
      </c>
      <c r="DX38" s="640"/>
      <c r="DY38" s="640"/>
      <c r="DZ38" s="640"/>
      <c r="EA38" s="640"/>
      <c r="EB38" s="640"/>
      <c r="EC38" s="641"/>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t="s">
        <v>122</v>
      </c>
      <c r="BA39" s="611"/>
      <c r="BB39" s="611"/>
      <c r="BC39" s="611"/>
      <c r="BD39" s="643"/>
      <c r="BE39" s="643"/>
      <c r="BF39" s="656"/>
      <c r="BG39" s="607" t="s">
        <v>328</v>
      </c>
      <c r="BH39" s="608"/>
      <c r="BI39" s="608"/>
      <c r="BJ39" s="608"/>
      <c r="BK39" s="608"/>
      <c r="BL39" s="608"/>
      <c r="BM39" s="608"/>
      <c r="BN39" s="608"/>
      <c r="BO39" s="608"/>
      <c r="BP39" s="608"/>
      <c r="BQ39" s="608"/>
      <c r="BR39" s="608"/>
      <c r="BS39" s="608"/>
      <c r="BT39" s="608"/>
      <c r="BU39" s="609"/>
      <c r="BV39" s="610">
        <v>910</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606923</v>
      </c>
      <c r="CS39" s="643"/>
      <c r="CT39" s="643"/>
      <c r="CU39" s="643"/>
      <c r="CV39" s="643"/>
      <c r="CW39" s="643"/>
      <c r="CX39" s="643"/>
      <c r="CY39" s="644"/>
      <c r="CZ39" s="615">
        <v>12.6</v>
      </c>
      <c r="DA39" s="640"/>
      <c r="DB39" s="640"/>
      <c r="DC39" s="645"/>
      <c r="DD39" s="619">
        <v>594617</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0"/>
      <c r="DY39" s="640"/>
      <c r="DZ39" s="640"/>
      <c r="EA39" s="640"/>
      <c r="EB39" s="640"/>
      <c r="EC39" s="641"/>
    </row>
    <row r="40" spans="2:133" ht="11.25" customHeight="1" x14ac:dyDescent="0.2">
      <c r="B40" s="607" t="s">
        <v>330</v>
      </c>
      <c r="C40" s="608"/>
      <c r="D40" s="608"/>
      <c r="E40" s="608"/>
      <c r="F40" s="608"/>
      <c r="G40" s="608"/>
      <c r="H40" s="608"/>
      <c r="I40" s="608"/>
      <c r="J40" s="608"/>
      <c r="K40" s="608"/>
      <c r="L40" s="608"/>
      <c r="M40" s="608"/>
      <c r="N40" s="608"/>
      <c r="O40" s="608"/>
      <c r="P40" s="608"/>
      <c r="Q40" s="609"/>
      <c r="R40" s="610">
        <v>9742</v>
      </c>
      <c r="S40" s="611"/>
      <c r="T40" s="611"/>
      <c r="U40" s="611"/>
      <c r="V40" s="611"/>
      <c r="W40" s="611"/>
      <c r="X40" s="611"/>
      <c r="Y40" s="612"/>
      <c r="Z40" s="613">
        <v>0.2</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3"/>
      <c r="BE40" s="643"/>
      <c r="BF40" s="656"/>
      <c r="BG40" s="660" t="s">
        <v>332</v>
      </c>
      <c r="BH40" s="661"/>
      <c r="BI40" s="661"/>
      <c r="BJ40" s="661"/>
      <c r="BK40" s="661"/>
      <c r="BL40" s="217"/>
      <c r="BM40" s="608" t="s">
        <v>333</v>
      </c>
      <c r="BN40" s="608"/>
      <c r="BO40" s="608"/>
      <c r="BP40" s="608"/>
      <c r="BQ40" s="608"/>
      <c r="BR40" s="608"/>
      <c r="BS40" s="608"/>
      <c r="BT40" s="608"/>
      <c r="BU40" s="609"/>
      <c r="BV40" s="610">
        <v>103</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t="s">
        <v>122</v>
      </c>
      <c r="CS40" s="611"/>
      <c r="CT40" s="611"/>
      <c r="CU40" s="611"/>
      <c r="CV40" s="611"/>
      <c r="CW40" s="611"/>
      <c r="CX40" s="611"/>
      <c r="CY40" s="612"/>
      <c r="CZ40" s="615" t="s">
        <v>122</v>
      </c>
      <c r="DA40" s="640"/>
      <c r="DB40" s="640"/>
      <c r="DC40" s="645"/>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2">
      <c r="B41" s="631" t="s">
        <v>335</v>
      </c>
      <c r="C41" s="632"/>
      <c r="D41" s="632"/>
      <c r="E41" s="632"/>
      <c r="F41" s="632"/>
      <c r="G41" s="632"/>
      <c r="H41" s="632"/>
      <c r="I41" s="632"/>
      <c r="J41" s="632"/>
      <c r="K41" s="632"/>
      <c r="L41" s="632"/>
      <c r="M41" s="632"/>
      <c r="N41" s="632"/>
      <c r="O41" s="632"/>
      <c r="P41" s="632"/>
      <c r="Q41" s="633"/>
      <c r="R41" s="682">
        <v>5095339</v>
      </c>
      <c r="S41" s="683"/>
      <c r="T41" s="683"/>
      <c r="U41" s="683"/>
      <c r="V41" s="683"/>
      <c r="W41" s="683"/>
      <c r="X41" s="683"/>
      <c r="Y41" s="687"/>
      <c r="Z41" s="688">
        <v>100</v>
      </c>
      <c r="AA41" s="688"/>
      <c r="AB41" s="688"/>
      <c r="AC41" s="688"/>
      <c r="AD41" s="689">
        <v>2445139</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51072</v>
      </c>
      <c r="BA41" s="611"/>
      <c r="BB41" s="611"/>
      <c r="BC41" s="611"/>
      <c r="BD41" s="643"/>
      <c r="BE41" s="643"/>
      <c r="BF41" s="656"/>
      <c r="BG41" s="660"/>
      <c r="BH41" s="661"/>
      <c r="BI41" s="661"/>
      <c r="BJ41" s="661"/>
      <c r="BK41" s="661"/>
      <c r="BL41" s="217"/>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0"/>
      <c r="DB41" s="640"/>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252322</v>
      </c>
      <c r="BA42" s="683"/>
      <c r="BB42" s="683"/>
      <c r="BC42" s="683"/>
      <c r="BD42" s="669"/>
      <c r="BE42" s="669"/>
      <c r="BF42" s="671"/>
      <c r="BG42" s="662"/>
      <c r="BH42" s="663"/>
      <c r="BI42" s="663"/>
      <c r="BJ42" s="663"/>
      <c r="BK42" s="663"/>
      <c r="BL42" s="218"/>
      <c r="BM42" s="632" t="s">
        <v>340</v>
      </c>
      <c r="BN42" s="632"/>
      <c r="BO42" s="632"/>
      <c r="BP42" s="632"/>
      <c r="BQ42" s="632"/>
      <c r="BR42" s="632"/>
      <c r="BS42" s="632"/>
      <c r="BT42" s="632"/>
      <c r="BU42" s="633"/>
      <c r="BV42" s="682">
        <v>379</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1087744</v>
      </c>
      <c r="CS42" s="643"/>
      <c r="CT42" s="643"/>
      <c r="CU42" s="643"/>
      <c r="CV42" s="643"/>
      <c r="CW42" s="643"/>
      <c r="CX42" s="643"/>
      <c r="CY42" s="644"/>
      <c r="CZ42" s="615">
        <v>22.5</v>
      </c>
      <c r="DA42" s="640"/>
      <c r="DB42" s="640"/>
      <c r="DC42" s="645"/>
      <c r="DD42" s="619">
        <v>72320</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22207</v>
      </c>
      <c r="CS43" s="643"/>
      <c r="CT43" s="643"/>
      <c r="CU43" s="643"/>
      <c r="CV43" s="643"/>
      <c r="CW43" s="643"/>
      <c r="CX43" s="643"/>
      <c r="CY43" s="644"/>
      <c r="CZ43" s="615">
        <v>0.5</v>
      </c>
      <c r="DA43" s="640"/>
      <c r="DB43" s="640"/>
      <c r="DC43" s="645"/>
      <c r="DD43" s="619">
        <v>22207</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345</v>
      </c>
      <c r="CG44" s="608"/>
      <c r="CH44" s="608"/>
      <c r="CI44" s="608"/>
      <c r="CJ44" s="608"/>
      <c r="CK44" s="608"/>
      <c r="CL44" s="608"/>
      <c r="CM44" s="608"/>
      <c r="CN44" s="608"/>
      <c r="CO44" s="608"/>
      <c r="CP44" s="608"/>
      <c r="CQ44" s="609"/>
      <c r="CR44" s="610">
        <v>598201</v>
      </c>
      <c r="CS44" s="611"/>
      <c r="CT44" s="611"/>
      <c r="CU44" s="611"/>
      <c r="CV44" s="611"/>
      <c r="CW44" s="611"/>
      <c r="CX44" s="611"/>
      <c r="CY44" s="612"/>
      <c r="CZ44" s="615">
        <v>12.4</v>
      </c>
      <c r="DA44" s="616"/>
      <c r="DB44" s="616"/>
      <c r="DC44" s="622"/>
      <c r="DD44" s="619">
        <v>59668</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347</v>
      </c>
      <c r="CG45" s="608"/>
      <c r="CH45" s="608"/>
      <c r="CI45" s="608"/>
      <c r="CJ45" s="608"/>
      <c r="CK45" s="608"/>
      <c r="CL45" s="608"/>
      <c r="CM45" s="608"/>
      <c r="CN45" s="608"/>
      <c r="CO45" s="608"/>
      <c r="CP45" s="608"/>
      <c r="CQ45" s="609"/>
      <c r="CR45" s="610">
        <v>363592</v>
      </c>
      <c r="CS45" s="643"/>
      <c r="CT45" s="643"/>
      <c r="CU45" s="643"/>
      <c r="CV45" s="643"/>
      <c r="CW45" s="643"/>
      <c r="CX45" s="643"/>
      <c r="CY45" s="644"/>
      <c r="CZ45" s="615">
        <v>7.5</v>
      </c>
      <c r="DA45" s="640"/>
      <c r="DB45" s="640"/>
      <c r="DC45" s="645"/>
      <c r="DD45" s="619">
        <v>15033</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50"/>
      <c r="CE46" s="651"/>
      <c r="CF46" s="607" t="s">
        <v>348</v>
      </c>
      <c r="CG46" s="608"/>
      <c r="CH46" s="608"/>
      <c r="CI46" s="608"/>
      <c r="CJ46" s="608"/>
      <c r="CK46" s="608"/>
      <c r="CL46" s="608"/>
      <c r="CM46" s="608"/>
      <c r="CN46" s="608"/>
      <c r="CO46" s="608"/>
      <c r="CP46" s="608"/>
      <c r="CQ46" s="609"/>
      <c r="CR46" s="610">
        <v>223828</v>
      </c>
      <c r="CS46" s="611"/>
      <c r="CT46" s="611"/>
      <c r="CU46" s="611"/>
      <c r="CV46" s="611"/>
      <c r="CW46" s="611"/>
      <c r="CX46" s="611"/>
      <c r="CY46" s="612"/>
      <c r="CZ46" s="615">
        <v>4.5999999999999996</v>
      </c>
      <c r="DA46" s="616"/>
      <c r="DB46" s="616"/>
      <c r="DC46" s="622"/>
      <c r="DD46" s="619">
        <v>35415</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50"/>
      <c r="CE47" s="651"/>
      <c r="CF47" s="607" t="s">
        <v>349</v>
      </c>
      <c r="CG47" s="608"/>
      <c r="CH47" s="608"/>
      <c r="CI47" s="608"/>
      <c r="CJ47" s="608"/>
      <c r="CK47" s="608"/>
      <c r="CL47" s="608"/>
      <c r="CM47" s="608"/>
      <c r="CN47" s="608"/>
      <c r="CO47" s="608"/>
      <c r="CP47" s="608"/>
      <c r="CQ47" s="609"/>
      <c r="CR47" s="610">
        <v>489543</v>
      </c>
      <c r="CS47" s="643"/>
      <c r="CT47" s="643"/>
      <c r="CU47" s="643"/>
      <c r="CV47" s="643"/>
      <c r="CW47" s="643"/>
      <c r="CX47" s="643"/>
      <c r="CY47" s="644"/>
      <c r="CZ47" s="615">
        <v>10.1</v>
      </c>
      <c r="DA47" s="640"/>
      <c r="DB47" s="640"/>
      <c r="DC47" s="645"/>
      <c r="DD47" s="619">
        <v>12652</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ht="11" x14ac:dyDescent="0.2">
      <c r="B48" s="219"/>
      <c r="CD48" s="652"/>
      <c r="CE48" s="653"/>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351</v>
      </c>
      <c r="CE49" s="632"/>
      <c r="CF49" s="632"/>
      <c r="CG49" s="632"/>
      <c r="CH49" s="632"/>
      <c r="CI49" s="632"/>
      <c r="CJ49" s="632"/>
      <c r="CK49" s="632"/>
      <c r="CL49" s="632"/>
      <c r="CM49" s="632"/>
      <c r="CN49" s="632"/>
      <c r="CO49" s="632"/>
      <c r="CP49" s="632"/>
      <c r="CQ49" s="633"/>
      <c r="CR49" s="682">
        <v>4834481</v>
      </c>
      <c r="CS49" s="669"/>
      <c r="CT49" s="669"/>
      <c r="CU49" s="669"/>
      <c r="CV49" s="669"/>
      <c r="CW49" s="669"/>
      <c r="CX49" s="669"/>
      <c r="CY49" s="698"/>
      <c r="CZ49" s="690">
        <v>100</v>
      </c>
      <c r="DA49" s="699"/>
      <c r="DB49" s="699"/>
      <c r="DC49" s="700"/>
      <c r="DD49" s="701">
        <v>3070222</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C988yv7SUbQ6Rmr3BLTsQbxzRhaQyYdaLFt0/Vo9Mz67c+9hatzOv8PZniLLIg5xGIjadbFYbkRrfye9zay7cg==" saltValue="hKxErvCCKi+5fxzJU81TD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zoomScale="40" zoomScaleNormal="40" zoomScaleSheetLayoutView="70" workbookViewId="0">
      <selection activeCell="AU36" sqref="AU36:AY36"/>
    </sheetView>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8"/>
    </row>
    <row r="6" spans="1:131" s="229"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2">
      <c r="A7" s="230">
        <v>1</v>
      </c>
      <c r="B7" s="736" t="s">
        <v>374</v>
      </c>
      <c r="C7" s="737"/>
      <c r="D7" s="737"/>
      <c r="E7" s="737"/>
      <c r="F7" s="737"/>
      <c r="G7" s="737"/>
      <c r="H7" s="737"/>
      <c r="I7" s="737"/>
      <c r="J7" s="737"/>
      <c r="K7" s="737"/>
      <c r="L7" s="737"/>
      <c r="M7" s="737"/>
      <c r="N7" s="737"/>
      <c r="O7" s="737"/>
      <c r="P7" s="738"/>
      <c r="Q7" s="739">
        <v>5112</v>
      </c>
      <c r="R7" s="740"/>
      <c r="S7" s="740"/>
      <c r="T7" s="740"/>
      <c r="U7" s="740"/>
      <c r="V7" s="740">
        <v>4837</v>
      </c>
      <c r="W7" s="740"/>
      <c r="X7" s="740"/>
      <c r="Y7" s="740"/>
      <c r="Z7" s="740"/>
      <c r="AA7" s="740">
        <v>275</v>
      </c>
      <c r="AB7" s="740"/>
      <c r="AC7" s="740"/>
      <c r="AD7" s="740"/>
      <c r="AE7" s="741"/>
      <c r="AF7" s="742">
        <v>59</v>
      </c>
      <c r="AG7" s="743"/>
      <c r="AH7" s="743"/>
      <c r="AI7" s="743"/>
      <c r="AJ7" s="744"/>
      <c r="AK7" s="745" t="s">
        <v>555</v>
      </c>
      <c r="AL7" s="746"/>
      <c r="AM7" s="746"/>
      <c r="AN7" s="746"/>
      <c r="AO7" s="746"/>
      <c r="AP7" s="746">
        <v>3559</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557</v>
      </c>
      <c r="BT7" s="734"/>
      <c r="BU7" s="734"/>
      <c r="BV7" s="734"/>
      <c r="BW7" s="734"/>
      <c r="BX7" s="734"/>
      <c r="BY7" s="734"/>
      <c r="BZ7" s="734"/>
      <c r="CA7" s="734"/>
      <c r="CB7" s="734"/>
      <c r="CC7" s="734"/>
      <c r="CD7" s="734"/>
      <c r="CE7" s="734"/>
      <c r="CF7" s="734"/>
      <c r="CG7" s="749"/>
      <c r="CH7" s="730">
        <v>5</v>
      </c>
      <c r="CI7" s="731"/>
      <c r="CJ7" s="731"/>
      <c r="CK7" s="731"/>
      <c r="CL7" s="732"/>
      <c r="CM7" s="730">
        <v>42</v>
      </c>
      <c r="CN7" s="731"/>
      <c r="CO7" s="731"/>
      <c r="CP7" s="731"/>
      <c r="CQ7" s="732"/>
      <c r="CR7" s="730">
        <v>39</v>
      </c>
      <c r="CS7" s="731"/>
      <c r="CT7" s="731"/>
      <c r="CU7" s="731"/>
      <c r="CV7" s="732"/>
      <c r="CW7" s="730">
        <v>1</v>
      </c>
      <c r="CX7" s="731"/>
      <c r="CY7" s="731"/>
      <c r="CZ7" s="731"/>
      <c r="DA7" s="732"/>
      <c r="DB7" s="730" t="s">
        <v>555</v>
      </c>
      <c r="DC7" s="731"/>
      <c r="DD7" s="731"/>
      <c r="DE7" s="731"/>
      <c r="DF7" s="732"/>
      <c r="DG7" s="730" t="s">
        <v>555</v>
      </c>
      <c r="DH7" s="731"/>
      <c r="DI7" s="731"/>
      <c r="DJ7" s="731"/>
      <c r="DK7" s="732"/>
      <c r="DL7" s="730" t="s">
        <v>555</v>
      </c>
      <c r="DM7" s="731"/>
      <c r="DN7" s="731"/>
      <c r="DO7" s="731"/>
      <c r="DP7" s="732"/>
      <c r="DQ7" s="730" t="s">
        <v>555</v>
      </c>
      <c r="DR7" s="731"/>
      <c r="DS7" s="731"/>
      <c r="DT7" s="731"/>
      <c r="DU7" s="732"/>
      <c r="DV7" s="733"/>
      <c r="DW7" s="734"/>
      <c r="DX7" s="734"/>
      <c r="DY7" s="734"/>
      <c r="DZ7" s="735"/>
      <c r="EA7" s="228"/>
    </row>
    <row r="8" spans="1:131" s="229" customFormat="1" ht="26.25" customHeight="1" x14ac:dyDescent="0.2">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t="s">
        <v>558</v>
      </c>
      <c r="BT8" s="761"/>
      <c r="BU8" s="761"/>
      <c r="BV8" s="761"/>
      <c r="BW8" s="761"/>
      <c r="BX8" s="761"/>
      <c r="BY8" s="761"/>
      <c r="BZ8" s="761"/>
      <c r="CA8" s="761"/>
      <c r="CB8" s="761"/>
      <c r="CC8" s="761"/>
      <c r="CD8" s="761"/>
      <c r="CE8" s="761"/>
      <c r="CF8" s="761"/>
      <c r="CG8" s="762"/>
      <c r="CH8" s="763">
        <v>-115</v>
      </c>
      <c r="CI8" s="764"/>
      <c r="CJ8" s="764"/>
      <c r="CK8" s="764"/>
      <c r="CL8" s="765"/>
      <c r="CM8" s="763">
        <v>79</v>
      </c>
      <c r="CN8" s="764"/>
      <c r="CO8" s="764"/>
      <c r="CP8" s="764"/>
      <c r="CQ8" s="765"/>
      <c r="CR8" s="763">
        <v>2</v>
      </c>
      <c r="CS8" s="764"/>
      <c r="CT8" s="764"/>
      <c r="CU8" s="764"/>
      <c r="CV8" s="765"/>
      <c r="CW8" s="763">
        <v>27</v>
      </c>
      <c r="CX8" s="764"/>
      <c r="CY8" s="764"/>
      <c r="CZ8" s="764"/>
      <c r="DA8" s="765"/>
      <c r="DB8" s="763" t="s">
        <v>555</v>
      </c>
      <c r="DC8" s="764"/>
      <c r="DD8" s="764"/>
      <c r="DE8" s="764"/>
      <c r="DF8" s="765"/>
      <c r="DG8" s="763" t="s">
        <v>555</v>
      </c>
      <c r="DH8" s="764"/>
      <c r="DI8" s="764"/>
      <c r="DJ8" s="764"/>
      <c r="DK8" s="765"/>
      <c r="DL8" s="763" t="s">
        <v>555</v>
      </c>
      <c r="DM8" s="764"/>
      <c r="DN8" s="764"/>
      <c r="DO8" s="764"/>
      <c r="DP8" s="765"/>
      <c r="DQ8" s="763" t="s">
        <v>555</v>
      </c>
      <c r="DR8" s="764"/>
      <c r="DS8" s="764"/>
      <c r="DT8" s="764"/>
      <c r="DU8" s="765"/>
      <c r="DV8" s="760"/>
      <c r="DW8" s="761"/>
      <c r="DX8" s="761"/>
      <c r="DY8" s="761"/>
      <c r="DZ8" s="766"/>
      <c r="EA8" s="228"/>
    </row>
    <row r="9" spans="1:131" s="229" customFormat="1" ht="26.25" customHeight="1" x14ac:dyDescent="0.2">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2">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2">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2">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2">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2">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2">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2">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2">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2">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2">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2">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5">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2">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5">
      <c r="A23" s="234" t="s">
        <v>376</v>
      </c>
      <c r="B23" s="776" t="s">
        <v>377</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59</v>
      </c>
      <c r="AG23" s="780"/>
      <c r="AH23" s="780"/>
      <c r="AI23" s="780"/>
      <c r="AJ23" s="783"/>
      <c r="AK23" s="784"/>
      <c r="AL23" s="785"/>
      <c r="AM23" s="785"/>
      <c r="AN23" s="785"/>
      <c r="AO23" s="785"/>
      <c r="AP23" s="780"/>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2">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5">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6">
        <v>1</v>
      </c>
      <c r="B28" s="736" t="s">
        <v>388</v>
      </c>
      <c r="C28" s="737"/>
      <c r="D28" s="737"/>
      <c r="E28" s="737"/>
      <c r="F28" s="737"/>
      <c r="G28" s="737"/>
      <c r="H28" s="737"/>
      <c r="I28" s="737"/>
      <c r="J28" s="737"/>
      <c r="K28" s="737"/>
      <c r="L28" s="737"/>
      <c r="M28" s="737"/>
      <c r="N28" s="737"/>
      <c r="O28" s="737"/>
      <c r="P28" s="738"/>
      <c r="Q28" s="809">
        <v>525</v>
      </c>
      <c r="R28" s="810"/>
      <c r="S28" s="810"/>
      <c r="T28" s="810"/>
      <c r="U28" s="810"/>
      <c r="V28" s="810">
        <v>507</v>
      </c>
      <c r="W28" s="810"/>
      <c r="X28" s="810"/>
      <c r="Y28" s="810"/>
      <c r="Z28" s="810"/>
      <c r="AA28" s="810">
        <v>18</v>
      </c>
      <c r="AB28" s="810"/>
      <c r="AC28" s="810"/>
      <c r="AD28" s="810"/>
      <c r="AE28" s="811"/>
      <c r="AF28" s="812">
        <v>18</v>
      </c>
      <c r="AG28" s="810"/>
      <c r="AH28" s="810"/>
      <c r="AI28" s="810"/>
      <c r="AJ28" s="813"/>
      <c r="AK28" s="814">
        <v>49</v>
      </c>
      <c r="AL28" s="815"/>
      <c r="AM28" s="815"/>
      <c r="AN28" s="815"/>
      <c r="AO28" s="815"/>
      <c r="AP28" s="815"/>
      <c r="AQ28" s="815"/>
      <c r="AR28" s="815"/>
      <c r="AS28" s="815"/>
      <c r="AT28" s="815"/>
      <c r="AU28" s="815"/>
      <c r="AV28" s="815"/>
      <c r="AW28" s="815"/>
      <c r="AX28" s="815"/>
      <c r="AY28" s="815"/>
      <c r="AZ28" s="816"/>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6">
        <v>2</v>
      </c>
      <c r="B29" s="767" t="s">
        <v>389</v>
      </c>
      <c r="C29" s="768"/>
      <c r="D29" s="768"/>
      <c r="E29" s="768"/>
      <c r="F29" s="768"/>
      <c r="G29" s="768"/>
      <c r="H29" s="768"/>
      <c r="I29" s="768"/>
      <c r="J29" s="768"/>
      <c r="K29" s="768"/>
      <c r="L29" s="768"/>
      <c r="M29" s="768"/>
      <c r="N29" s="768"/>
      <c r="O29" s="768"/>
      <c r="P29" s="769"/>
      <c r="Q29" s="770">
        <v>773</v>
      </c>
      <c r="R29" s="771"/>
      <c r="S29" s="771"/>
      <c r="T29" s="771"/>
      <c r="U29" s="771"/>
      <c r="V29" s="771">
        <v>713</v>
      </c>
      <c r="W29" s="771"/>
      <c r="X29" s="771"/>
      <c r="Y29" s="771"/>
      <c r="Z29" s="771"/>
      <c r="AA29" s="771">
        <v>60</v>
      </c>
      <c r="AB29" s="771"/>
      <c r="AC29" s="771"/>
      <c r="AD29" s="771"/>
      <c r="AE29" s="772"/>
      <c r="AF29" s="773">
        <v>60</v>
      </c>
      <c r="AG29" s="774"/>
      <c r="AH29" s="774"/>
      <c r="AI29" s="774"/>
      <c r="AJ29" s="775"/>
      <c r="AK29" s="821">
        <v>114</v>
      </c>
      <c r="AL29" s="817"/>
      <c r="AM29" s="817"/>
      <c r="AN29" s="817"/>
      <c r="AO29" s="817"/>
      <c r="AP29" s="817"/>
      <c r="AQ29" s="817"/>
      <c r="AR29" s="817"/>
      <c r="AS29" s="817"/>
      <c r="AT29" s="817"/>
      <c r="AU29" s="817"/>
      <c r="AV29" s="817"/>
      <c r="AW29" s="817"/>
      <c r="AX29" s="817"/>
      <c r="AY29" s="817"/>
      <c r="AZ29" s="818"/>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6">
        <v>3</v>
      </c>
      <c r="B30" s="767" t="s">
        <v>390</v>
      </c>
      <c r="C30" s="768"/>
      <c r="D30" s="768"/>
      <c r="E30" s="768"/>
      <c r="F30" s="768"/>
      <c r="G30" s="768"/>
      <c r="H30" s="768"/>
      <c r="I30" s="768"/>
      <c r="J30" s="768"/>
      <c r="K30" s="768"/>
      <c r="L30" s="768"/>
      <c r="M30" s="768"/>
      <c r="N30" s="768"/>
      <c r="O30" s="768"/>
      <c r="P30" s="769"/>
      <c r="Q30" s="770">
        <v>75</v>
      </c>
      <c r="R30" s="771"/>
      <c r="S30" s="771"/>
      <c r="T30" s="771"/>
      <c r="U30" s="771"/>
      <c r="V30" s="771">
        <v>74</v>
      </c>
      <c r="W30" s="771"/>
      <c r="X30" s="771"/>
      <c r="Y30" s="771"/>
      <c r="Z30" s="771"/>
      <c r="AA30" s="771">
        <v>1</v>
      </c>
      <c r="AB30" s="771"/>
      <c r="AC30" s="771"/>
      <c r="AD30" s="771"/>
      <c r="AE30" s="772"/>
      <c r="AF30" s="773">
        <v>1</v>
      </c>
      <c r="AG30" s="774"/>
      <c r="AH30" s="774"/>
      <c r="AI30" s="774"/>
      <c r="AJ30" s="775"/>
      <c r="AK30" s="821">
        <v>23</v>
      </c>
      <c r="AL30" s="817"/>
      <c r="AM30" s="817"/>
      <c r="AN30" s="817"/>
      <c r="AO30" s="817"/>
      <c r="AP30" s="817"/>
      <c r="AQ30" s="817"/>
      <c r="AR30" s="817"/>
      <c r="AS30" s="817"/>
      <c r="AT30" s="817"/>
      <c r="AU30" s="817"/>
      <c r="AV30" s="817"/>
      <c r="AW30" s="817"/>
      <c r="AX30" s="817"/>
      <c r="AY30" s="817"/>
      <c r="AZ30" s="818"/>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6">
        <v>4</v>
      </c>
      <c r="B31" s="767" t="s">
        <v>391</v>
      </c>
      <c r="C31" s="768"/>
      <c r="D31" s="768"/>
      <c r="E31" s="768"/>
      <c r="F31" s="768"/>
      <c r="G31" s="768"/>
      <c r="H31" s="768"/>
      <c r="I31" s="768"/>
      <c r="J31" s="768"/>
      <c r="K31" s="768"/>
      <c r="L31" s="768"/>
      <c r="M31" s="768"/>
      <c r="N31" s="768"/>
      <c r="O31" s="768"/>
      <c r="P31" s="769"/>
      <c r="Q31" s="770">
        <v>141</v>
      </c>
      <c r="R31" s="771"/>
      <c r="S31" s="771"/>
      <c r="T31" s="771"/>
      <c r="U31" s="771"/>
      <c r="V31" s="771">
        <v>139</v>
      </c>
      <c r="W31" s="771"/>
      <c r="X31" s="771"/>
      <c r="Y31" s="771"/>
      <c r="Z31" s="771"/>
      <c r="AA31" s="771">
        <v>2</v>
      </c>
      <c r="AB31" s="771"/>
      <c r="AC31" s="771"/>
      <c r="AD31" s="771"/>
      <c r="AE31" s="772"/>
      <c r="AF31" s="773">
        <v>2</v>
      </c>
      <c r="AG31" s="774"/>
      <c r="AH31" s="774"/>
      <c r="AI31" s="774"/>
      <c r="AJ31" s="775"/>
      <c r="AK31" s="821">
        <v>62</v>
      </c>
      <c r="AL31" s="817"/>
      <c r="AM31" s="817"/>
      <c r="AN31" s="817"/>
      <c r="AO31" s="817"/>
      <c r="AP31" s="817">
        <v>339</v>
      </c>
      <c r="AQ31" s="817"/>
      <c r="AR31" s="817"/>
      <c r="AS31" s="817"/>
      <c r="AT31" s="817"/>
      <c r="AU31" s="817">
        <v>230</v>
      </c>
      <c r="AV31" s="817"/>
      <c r="AW31" s="817"/>
      <c r="AX31" s="817"/>
      <c r="AY31" s="817"/>
      <c r="AZ31" s="818"/>
      <c r="BA31" s="818"/>
      <c r="BB31" s="818"/>
      <c r="BC31" s="818"/>
      <c r="BD31" s="818"/>
      <c r="BE31" s="819" t="s">
        <v>392</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6">
        <v>5</v>
      </c>
      <c r="B32" s="767" t="s">
        <v>393</v>
      </c>
      <c r="C32" s="768"/>
      <c r="D32" s="768"/>
      <c r="E32" s="768"/>
      <c r="F32" s="768"/>
      <c r="G32" s="768"/>
      <c r="H32" s="768"/>
      <c r="I32" s="768"/>
      <c r="J32" s="768"/>
      <c r="K32" s="768"/>
      <c r="L32" s="768"/>
      <c r="M32" s="768"/>
      <c r="N32" s="768"/>
      <c r="O32" s="768"/>
      <c r="P32" s="769"/>
      <c r="Q32" s="770">
        <v>199</v>
      </c>
      <c r="R32" s="771"/>
      <c r="S32" s="771"/>
      <c r="T32" s="771"/>
      <c r="U32" s="771"/>
      <c r="V32" s="771">
        <v>196</v>
      </c>
      <c r="W32" s="771"/>
      <c r="X32" s="771"/>
      <c r="Y32" s="771"/>
      <c r="Z32" s="771"/>
      <c r="AA32" s="771">
        <v>3</v>
      </c>
      <c r="AB32" s="771"/>
      <c r="AC32" s="771"/>
      <c r="AD32" s="771"/>
      <c r="AE32" s="772"/>
      <c r="AF32" s="773">
        <v>3</v>
      </c>
      <c r="AG32" s="774"/>
      <c r="AH32" s="774"/>
      <c r="AI32" s="774"/>
      <c r="AJ32" s="775"/>
      <c r="AK32" s="821">
        <v>128</v>
      </c>
      <c r="AL32" s="817"/>
      <c r="AM32" s="817"/>
      <c r="AN32" s="817"/>
      <c r="AO32" s="817"/>
      <c r="AP32" s="817">
        <v>674</v>
      </c>
      <c r="AQ32" s="817"/>
      <c r="AR32" s="817"/>
      <c r="AS32" s="817"/>
      <c r="AT32" s="817"/>
      <c r="AU32" s="817">
        <v>674</v>
      </c>
      <c r="AV32" s="817"/>
      <c r="AW32" s="817"/>
      <c r="AX32" s="817"/>
      <c r="AY32" s="817"/>
      <c r="AZ32" s="818"/>
      <c r="BA32" s="818"/>
      <c r="BB32" s="818"/>
      <c r="BC32" s="818"/>
      <c r="BD32" s="818"/>
      <c r="BE32" s="819" t="s">
        <v>392</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6">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394</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4" t="s">
        <v>376</v>
      </c>
      <c r="B63" s="776" t="s">
        <v>395</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84</v>
      </c>
      <c r="AG63" s="831"/>
      <c r="AH63" s="831"/>
      <c r="AI63" s="831"/>
      <c r="AJ63" s="832"/>
      <c r="AK63" s="833"/>
      <c r="AL63" s="828"/>
      <c r="AM63" s="828"/>
      <c r="AN63" s="828"/>
      <c r="AO63" s="828"/>
      <c r="AP63" s="831"/>
      <c r="AQ63" s="831"/>
      <c r="AR63" s="831"/>
      <c r="AS63" s="831"/>
      <c r="AT63" s="831"/>
      <c r="AU63" s="831"/>
      <c r="AV63" s="831"/>
      <c r="AW63" s="831"/>
      <c r="AX63" s="831"/>
      <c r="AY63" s="831"/>
      <c r="AZ63" s="835"/>
      <c r="BA63" s="835"/>
      <c r="BB63" s="835"/>
      <c r="BC63" s="835"/>
      <c r="BD63" s="835"/>
      <c r="BE63" s="836"/>
      <c r="BF63" s="836"/>
      <c r="BG63" s="836"/>
      <c r="BH63" s="836"/>
      <c r="BI63" s="837"/>
      <c r="BJ63" s="838" t="s">
        <v>122</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397</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398</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0">
        <v>1</v>
      </c>
      <c r="B68" s="856" t="s">
        <v>548</v>
      </c>
      <c r="C68" s="857"/>
      <c r="D68" s="857"/>
      <c r="E68" s="857"/>
      <c r="F68" s="857"/>
      <c r="G68" s="857"/>
      <c r="H68" s="857"/>
      <c r="I68" s="857"/>
      <c r="J68" s="857"/>
      <c r="K68" s="857"/>
      <c r="L68" s="857"/>
      <c r="M68" s="857"/>
      <c r="N68" s="857"/>
      <c r="O68" s="857"/>
      <c r="P68" s="858"/>
      <c r="Q68" s="859">
        <v>5250</v>
      </c>
      <c r="R68" s="853"/>
      <c r="S68" s="853"/>
      <c r="T68" s="853"/>
      <c r="U68" s="853"/>
      <c r="V68" s="853">
        <v>5104</v>
      </c>
      <c r="W68" s="853"/>
      <c r="X68" s="853"/>
      <c r="Y68" s="853"/>
      <c r="Z68" s="853"/>
      <c r="AA68" s="853">
        <v>146</v>
      </c>
      <c r="AB68" s="853"/>
      <c r="AC68" s="853"/>
      <c r="AD68" s="853"/>
      <c r="AE68" s="853"/>
      <c r="AF68" s="853">
        <v>146</v>
      </c>
      <c r="AG68" s="853"/>
      <c r="AH68" s="853"/>
      <c r="AI68" s="853"/>
      <c r="AJ68" s="853"/>
      <c r="AK68" s="853">
        <v>2418</v>
      </c>
      <c r="AL68" s="853"/>
      <c r="AM68" s="853"/>
      <c r="AN68" s="853"/>
      <c r="AO68" s="853"/>
      <c r="AP68" s="853">
        <v>0</v>
      </c>
      <c r="AQ68" s="853"/>
      <c r="AR68" s="853"/>
      <c r="AS68" s="853"/>
      <c r="AT68" s="853"/>
      <c r="AU68" s="853" t="s">
        <v>555</v>
      </c>
      <c r="AV68" s="853"/>
      <c r="AW68" s="853"/>
      <c r="AX68" s="853"/>
      <c r="AY68" s="853"/>
      <c r="AZ68" s="854" t="s">
        <v>556</v>
      </c>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2">
        <v>2</v>
      </c>
      <c r="B69" s="860" t="s">
        <v>549</v>
      </c>
      <c r="C69" s="861"/>
      <c r="D69" s="861"/>
      <c r="E69" s="861"/>
      <c r="F69" s="861"/>
      <c r="G69" s="861"/>
      <c r="H69" s="861"/>
      <c r="I69" s="861"/>
      <c r="J69" s="861"/>
      <c r="K69" s="861"/>
      <c r="L69" s="861"/>
      <c r="M69" s="861"/>
      <c r="N69" s="861"/>
      <c r="O69" s="861"/>
      <c r="P69" s="862"/>
      <c r="Q69" s="863">
        <v>1146</v>
      </c>
      <c r="R69" s="817"/>
      <c r="S69" s="817"/>
      <c r="T69" s="817"/>
      <c r="U69" s="817"/>
      <c r="V69" s="817">
        <v>1123</v>
      </c>
      <c r="W69" s="817"/>
      <c r="X69" s="817"/>
      <c r="Y69" s="817"/>
      <c r="Z69" s="817"/>
      <c r="AA69" s="817">
        <v>23</v>
      </c>
      <c r="AB69" s="817"/>
      <c r="AC69" s="817"/>
      <c r="AD69" s="817"/>
      <c r="AE69" s="817"/>
      <c r="AF69" s="817">
        <v>23</v>
      </c>
      <c r="AG69" s="817"/>
      <c r="AH69" s="817"/>
      <c r="AI69" s="817"/>
      <c r="AJ69" s="817"/>
      <c r="AK69" s="817" t="s">
        <v>555</v>
      </c>
      <c r="AL69" s="817"/>
      <c r="AM69" s="817"/>
      <c r="AN69" s="817"/>
      <c r="AO69" s="817"/>
      <c r="AP69" s="817">
        <v>657</v>
      </c>
      <c r="AQ69" s="817"/>
      <c r="AR69" s="817"/>
      <c r="AS69" s="817"/>
      <c r="AT69" s="817"/>
      <c r="AU69" s="817" t="s">
        <v>555</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2">
        <v>3</v>
      </c>
      <c r="B70" s="860" t="s">
        <v>550</v>
      </c>
      <c r="C70" s="861"/>
      <c r="D70" s="861"/>
      <c r="E70" s="861"/>
      <c r="F70" s="861"/>
      <c r="G70" s="861"/>
      <c r="H70" s="861"/>
      <c r="I70" s="861"/>
      <c r="J70" s="861"/>
      <c r="K70" s="861"/>
      <c r="L70" s="861"/>
      <c r="M70" s="861"/>
      <c r="N70" s="861"/>
      <c r="O70" s="861"/>
      <c r="P70" s="862"/>
      <c r="Q70" s="863">
        <v>2421</v>
      </c>
      <c r="R70" s="817"/>
      <c r="S70" s="817"/>
      <c r="T70" s="817"/>
      <c r="U70" s="817"/>
      <c r="V70" s="817">
        <v>2180</v>
      </c>
      <c r="W70" s="817"/>
      <c r="X70" s="817"/>
      <c r="Y70" s="817"/>
      <c r="Z70" s="817"/>
      <c r="AA70" s="817">
        <v>241</v>
      </c>
      <c r="AB70" s="817"/>
      <c r="AC70" s="817"/>
      <c r="AD70" s="817"/>
      <c r="AE70" s="817"/>
      <c r="AF70" s="817">
        <v>205</v>
      </c>
      <c r="AG70" s="817"/>
      <c r="AH70" s="817"/>
      <c r="AI70" s="817"/>
      <c r="AJ70" s="817"/>
      <c r="AK70" s="817">
        <v>0</v>
      </c>
      <c r="AL70" s="817"/>
      <c r="AM70" s="817"/>
      <c r="AN70" s="817"/>
      <c r="AO70" s="817"/>
      <c r="AP70" s="817">
        <v>959</v>
      </c>
      <c r="AQ70" s="817"/>
      <c r="AR70" s="817"/>
      <c r="AS70" s="817"/>
      <c r="AT70" s="817"/>
      <c r="AU70" s="817" t="s">
        <v>555</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2">
        <v>4</v>
      </c>
      <c r="B71" s="860" t="s">
        <v>551</v>
      </c>
      <c r="C71" s="861"/>
      <c r="D71" s="861"/>
      <c r="E71" s="861"/>
      <c r="F71" s="861"/>
      <c r="G71" s="861"/>
      <c r="H71" s="861"/>
      <c r="I71" s="861"/>
      <c r="J71" s="861"/>
      <c r="K71" s="861"/>
      <c r="L71" s="861"/>
      <c r="M71" s="861"/>
      <c r="N71" s="861"/>
      <c r="O71" s="861"/>
      <c r="P71" s="862"/>
      <c r="Q71" s="863" t="s">
        <v>555</v>
      </c>
      <c r="R71" s="817"/>
      <c r="S71" s="817"/>
      <c r="T71" s="817"/>
      <c r="U71" s="817"/>
      <c r="V71" s="817" t="s">
        <v>555</v>
      </c>
      <c r="W71" s="817"/>
      <c r="X71" s="817"/>
      <c r="Y71" s="817"/>
      <c r="Z71" s="817"/>
      <c r="AA71" s="817" t="s">
        <v>555</v>
      </c>
      <c r="AB71" s="817"/>
      <c r="AC71" s="817"/>
      <c r="AD71" s="817"/>
      <c r="AE71" s="817"/>
      <c r="AF71" s="817" t="s">
        <v>555</v>
      </c>
      <c r="AG71" s="817"/>
      <c r="AH71" s="817"/>
      <c r="AI71" s="817"/>
      <c r="AJ71" s="817"/>
      <c r="AK71" s="817" t="s">
        <v>555</v>
      </c>
      <c r="AL71" s="817"/>
      <c r="AM71" s="817"/>
      <c r="AN71" s="817"/>
      <c r="AO71" s="817"/>
      <c r="AP71" s="817" t="s">
        <v>555</v>
      </c>
      <c r="AQ71" s="817"/>
      <c r="AR71" s="817"/>
      <c r="AS71" s="817"/>
      <c r="AT71" s="817"/>
      <c r="AU71" s="817" t="s">
        <v>555</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2">
        <v>5</v>
      </c>
      <c r="B72" s="860" t="s">
        <v>552</v>
      </c>
      <c r="C72" s="861"/>
      <c r="D72" s="861"/>
      <c r="E72" s="861"/>
      <c r="F72" s="861"/>
      <c r="G72" s="861"/>
      <c r="H72" s="861"/>
      <c r="I72" s="861"/>
      <c r="J72" s="861"/>
      <c r="K72" s="861"/>
      <c r="L72" s="861"/>
      <c r="M72" s="861"/>
      <c r="N72" s="861"/>
      <c r="O72" s="861"/>
      <c r="P72" s="862"/>
      <c r="Q72" s="863" t="s">
        <v>555</v>
      </c>
      <c r="R72" s="817"/>
      <c r="S72" s="817"/>
      <c r="T72" s="817"/>
      <c r="U72" s="817"/>
      <c r="V72" s="817" t="s">
        <v>555</v>
      </c>
      <c r="W72" s="817"/>
      <c r="X72" s="817"/>
      <c r="Y72" s="817"/>
      <c r="Z72" s="817"/>
      <c r="AA72" s="817" t="s">
        <v>555</v>
      </c>
      <c r="AB72" s="817"/>
      <c r="AC72" s="817"/>
      <c r="AD72" s="817"/>
      <c r="AE72" s="817"/>
      <c r="AF72" s="817" t="s">
        <v>555</v>
      </c>
      <c r="AG72" s="817"/>
      <c r="AH72" s="817"/>
      <c r="AI72" s="817"/>
      <c r="AJ72" s="817"/>
      <c r="AK72" s="817" t="s">
        <v>555</v>
      </c>
      <c r="AL72" s="817"/>
      <c r="AM72" s="817"/>
      <c r="AN72" s="817"/>
      <c r="AO72" s="817"/>
      <c r="AP72" s="817" t="s">
        <v>555</v>
      </c>
      <c r="AQ72" s="817"/>
      <c r="AR72" s="817"/>
      <c r="AS72" s="817"/>
      <c r="AT72" s="817"/>
      <c r="AU72" s="817" t="s">
        <v>555</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2">
        <v>6</v>
      </c>
      <c r="B73" s="860" t="s">
        <v>553</v>
      </c>
      <c r="C73" s="861"/>
      <c r="D73" s="861"/>
      <c r="E73" s="861"/>
      <c r="F73" s="861"/>
      <c r="G73" s="861"/>
      <c r="H73" s="861"/>
      <c r="I73" s="861"/>
      <c r="J73" s="861"/>
      <c r="K73" s="861"/>
      <c r="L73" s="861"/>
      <c r="M73" s="861"/>
      <c r="N73" s="861"/>
      <c r="O73" s="861"/>
      <c r="P73" s="862"/>
      <c r="Q73" s="863">
        <v>270</v>
      </c>
      <c r="R73" s="817"/>
      <c r="S73" s="817"/>
      <c r="T73" s="817"/>
      <c r="U73" s="817"/>
      <c r="V73" s="817">
        <v>247</v>
      </c>
      <c r="W73" s="817"/>
      <c r="X73" s="817"/>
      <c r="Y73" s="817"/>
      <c r="Z73" s="817"/>
      <c r="AA73" s="817">
        <v>23</v>
      </c>
      <c r="AB73" s="817"/>
      <c r="AC73" s="817"/>
      <c r="AD73" s="817"/>
      <c r="AE73" s="817"/>
      <c r="AF73" s="817">
        <v>23</v>
      </c>
      <c r="AG73" s="817"/>
      <c r="AH73" s="817"/>
      <c r="AI73" s="817"/>
      <c r="AJ73" s="817"/>
      <c r="AK73" s="817" t="s">
        <v>555</v>
      </c>
      <c r="AL73" s="817"/>
      <c r="AM73" s="817"/>
      <c r="AN73" s="817"/>
      <c r="AO73" s="817"/>
      <c r="AP73" s="817" t="s">
        <v>555</v>
      </c>
      <c r="AQ73" s="817"/>
      <c r="AR73" s="817"/>
      <c r="AS73" s="817"/>
      <c r="AT73" s="817"/>
      <c r="AU73" s="817" t="s">
        <v>555</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2">
        <v>7</v>
      </c>
      <c r="B74" s="860" t="s">
        <v>554</v>
      </c>
      <c r="C74" s="861"/>
      <c r="D74" s="861"/>
      <c r="E74" s="861"/>
      <c r="F74" s="861"/>
      <c r="G74" s="861"/>
      <c r="H74" s="861"/>
      <c r="I74" s="861"/>
      <c r="J74" s="861"/>
      <c r="K74" s="861"/>
      <c r="L74" s="861"/>
      <c r="M74" s="861"/>
      <c r="N74" s="861"/>
      <c r="O74" s="861"/>
      <c r="P74" s="862"/>
      <c r="Q74" s="863">
        <v>315636</v>
      </c>
      <c r="R74" s="817"/>
      <c r="S74" s="817"/>
      <c r="T74" s="817"/>
      <c r="U74" s="817"/>
      <c r="V74" s="817">
        <v>306127</v>
      </c>
      <c r="W74" s="817"/>
      <c r="X74" s="817"/>
      <c r="Y74" s="817"/>
      <c r="Z74" s="817"/>
      <c r="AA74" s="817">
        <v>9509</v>
      </c>
      <c r="AB74" s="817"/>
      <c r="AC74" s="817"/>
      <c r="AD74" s="817"/>
      <c r="AE74" s="817"/>
      <c r="AF74" s="817">
        <v>6033</v>
      </c>
      <c r="AG74" s="817"/>
      <c r="AH74" s="817"/>
      <c r="AI74" s="817"/>
      <c r="AJ74" s="817"/>
      <c r="AK74" s="817" t="s">
        <v>555</v>
      </c>
      <c r="AL74" s="817"/>
      <c r="AM74" s="817"/>
      <c r="AN74" s="817"/>
      <c r="AO74" s="817"/>
      <c r="AP74" s="817" t="s">
        <v>555</v>
      </c>
      <c r="AQ74" s="817"/>
      <c r="AR74" s="817"/>
      <c r="AS74" s="817"/>
      <c r="AT74" s="817"/>
      <c r="AU74" s="817" t="s">
        <v>555</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2">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2">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4" t="s">
        <v>376</v>
      </c>
      <c r="B88" s="776" t="s">
        <v>399</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776" t="s">
        <v>400</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401</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402</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405</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406</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407</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408</v>
      </c>
      <c r="AB109" s="880"/>
      <c r="AC109" s="880"/>
      <c r="AD109" s="880"/>
      <c r="AE109" s="881"/>
      <c r="AF109" s="879" t="s">
        <v>409</v>
      </c>
      <c r="AG109" s="880"/>
      <c r="AH109" s="880"/>
      <c r="AI109" s="880"/>
      <c r="AJ109" s="881"/>
      <c r="AK109" s="879" t="s">
        <v>294</v>
      </c>
      <c r="AL109" s="880"/>
      <c r="AM109" s="880"/>
      <c r="AN109" s="880"/>
      <c r="AO109" s="881"/>
      <c r="AP109" s="879" t="s">
        <v>410</v>
      </c>
      <c r="AQ109" s="880"/>
      <c r="AR109" s="880"/>
      <c r="AS109" s="880"/>
      <c r="AT109" s="882"/>
      <c r="AU109" s="899" t="s">
        <v>407</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408</v>
      </c>
      <c r="BR109" s="880"/>
      <c r="BS109" s="880"/>
      <c r="BT109" s="880"/>
      <c r="BU109" s="881"/>
      <c r="BV109" s="879" t="s">
        <v>409</v>
      </c>
      <c r="BW109" s="880"/>
      <c r="BX109" s="880"/>
      <c r="BY109" s="880"/>
      <c r="BZ109" s="881"/>
      <c r="CA109" s="879" t="s">
        <v>294</v>
      </c>
      <c r="CB109" s="880"/>
      <c r="CC109" s="880"/>
      <c r="CD109" s="880"/>
      <c r="CE109" s="881"/>
      <c r="CF109" s="900" t="s">
        <v>410</v>
      </c>
      <c r="CG109" s="900"/>
      <c r="CH109" s="900"/>
      <c r="CI109" s="900"/>
      <c r="CJ109" s="900"/>
      <c r="CK109" s="879" t="s">
        <v>411</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408</v>
      </c>
      <c r="DH109" s="880"/>
      <c r="DI109" s="880"/>
      <c r="DJ109" s="880"/>
      <c r="DK109" s="881"/>
      <c r="DL109" s="879" t="s">
        <v>409</v>
      </c>
      <c r="DM109" s="880"/>
      <c r="DN109" s="880"/>
      <c r="DO109" s="880"/>
      <c r="DP109" s="881"/>
      <c r="DQ109" s="879" t="s">
        <v>294</v>
      </c>
      <c r="DR109" s="880"/>
      <c r="DS109" s="880"/>
      <c r="DT109" s="880"/>
      <c r="DU109" s="881"/>
      <c r="DV109" s="879" t="s">
        <v>410</v>
      </c>
      <c r="DW109" s="880"/>
      <c r="DX109" s="880"/>
      <c r="DY109" s="880"/>
      <c r="DZ109" s="882"/>
    </row>
    <row r="110" spans="1:131" s="224" customFormat="1" ht="26.25" customHeight="1" x14ac:dyDescent="0.2">
      <c r="A110" s="883" t="s">
        <v>412</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337348</v>
      </c>
      <c r="AB110" s="887"/>
      <c r="AC110" s="887"/>
      <c r="AD110" s="887"/>
      <c r="AE110" s="888"/>
      <c r="AF110" s="889">
        <v>350474</v>
      </c>
      <c r="AG110" s="887"/>
      <c r="AH110" s="887"/>
      <c r="AI110" s="887"/>
      <c r="AJ110" s="888"/>
      <c r="AK110" s="889">
        <v>367638</v>
      </c>
      <c r="AL110" s="887"/>
      <c r="AM110" s="887"/>
      <c r="AN110" s="887"/>
      <c r="AO110" s="888"/>
      <c r="AP110" s="890">
        <v>17.2</v>
      </c>
      <c r="AQ110" s="891"/>
      <c r="AR110" s="891"/>
      <c r="AS110" s="891"/>
      <c r="AT110" s="892"/>
      <c r="AU110" s="893" t="s">
        <v>69</v>
      </c>
      <c r="AV110" s="894"/>
      <c r="AW110" s="894"/>
      <c r="AX110" s="894"/>
      <c r="AY110" s="894"/>
      <c r="AZ110" s="916" t="s">
        <v>413</v>
      </c>
      <c r="BA110" s="884"/>
      <c r="BB110" s="884"/>
      <c r="BC110" s="884"/>
      <c r="BD110" s="884"/>
      <c r="BE110" s="884"/>
      <c r="BF110" s="884"/>
      <c r="BG110" s="884"/>
      <c r="BH110" s="884"/>
      <c r="BI110" s="884"/>
      <c r="BJ110" s="884"/>
      <c r="BK110" s="884"/>
      <c r="BL110" s="884"/>
      <c r="BM110" s="884"/>
      <c r="BN110" s="884"/>
      <c r="BO110" s="884"/>
      <c r="BP110" s="885"/>
      <c r="BQ110" s="917">
        <v>3398584</v>
      </c>
      <c r="BR110" s="918"/>
      <c r="BS110" s="918"/>
      <c r="BT110" s="918"/>
      <c r="BU110" s="918"/>
      <c r="BV110" s="918">
        <v>3617300</v>
      </c>
      <c r="BW110" s="918"/>
      <c r="BX110" s="918"/>
      <c r="BY110" s="918"/>
      <c r="BZ110" s="918"/>
      <c r="CA110" s="918">
        <v>3559323</v>
      </c>
      <c r="CB110" s="918"/>
      <c r="CC110" s="918"/>
      <c r="CD110" s="918"/>
      <c r="CE110" s="918"/>
      <c r="CF110" s="931">
        <v>166.3</v>
      </c>
      <c r="CG110" s="932"/>
      <c r="CH110" s="932"/>
      <c r="CI110" s="932"/>
      <c r="CJ110" s="932"/>
      <c r="CK110" s="933" t="s">
        <v>414</v>
      </c>
      <c r="CL110" s="934"/>
      <c r="CM110" s="916" t="s">
        <v>415</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2">
      <c r="A111" s="921" t="s">
        <v>416</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417</v>
      </c>
      <c r="BA111" s="910"/>
      <c r="BB111" s="910"/>
      <c r="BC111" s="910"/>
      <c r="BD111" s="910"/>
      <c r="BE111" s="910"/>
      <c r="BF111" s="910"/>
      <c r="BG111" s="910"/>
      <c r="BH111" s="910"/>
      <c r="BI111" s="910"/>
      <c r="BJ111" s="910"/>
      <c r="BK111" s="910"/>
      <c r="BL111" s="910"/>
      <c r="BM111" s="910"/>
      <c r="BN111" s="910"/>
      <c r="BO111" s="910"/>
      <c r="BP111" s="911"/>
      <c r="BQ111" s="912">
        <v>2939</v>
      </c>
      <c r="BR111" s="913"/>
      <c r="BS111" s="913"/>
      <c r="BT111" s="913"/>
      <c r="BU111" s="913"/>
      <c r="BV111" s="913">
        <v>2705</v>
      </c>
      <c r="BW111" s="913"/>
      <c r="BX111" s="913"/>
      <c r="BY111" s="913"/>
      <c r="BZ111" s="913"/>
      <c r="CA111" s="913">
        <v>2726</v>
      </c>
      <c r="CB111" s="913"/>
      <c r="CC111" s="913"/>
      <c r="CD111" s="913"/>
      <c r="CE111" s="913"/>
      <c r="CF111" s="907">
        <v>0.1</v>
      </c>
      <c r="CG111" s="908"/>
      <c r="CH111" s="908"/>
      <c r="CI111" s="908"/>
      <c r="CJ111" s="908"/>
      <c r="CK111" s="935"/>
      <c r="CL111" s="936"/>
      <c r="CM111" s="909" t="s">
        <v>418</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2">
      <c r="A112" s="939" t="s">
        <v>419</v>
      </c>
      <c r="B112" s="940"/>
      <c r="C112" s="910" t="s">
        <v>420</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421</v>
      </c>
      <c r="BA112" s="910"/>
      <c r="BB112" s="910"/>
      <c r="BC112" s="910"/>
      <c r="BD112" s="910"/>
      <c r="BE112" s="910"/>
      <c r="BF112" s="910"/>
      <c r="BG112" s="910"/>
      <c r="BH112" s="910"/>
      <c r="BI112" s="910"/>
      <c r="BJ112" s="910"/>
      <c r="BK112" s="910"/>
      <c r="BL112" s="910"/>
      <c r="BM112" s="910"/>
      <c r="BN112" s="910"/>
      <c r="BO112" s="910"/>
      <c r="BP112" s="911"/>
      <c r="BQ112" s="912">
        <v>1066929</v>
      </c>
      <c r="BR112" s="913"/>
      <c r="BS112" s="913"/>
      <c r="BT112" s="913"/>
      <c r="BU112" s="913"/>
      <c r="BV112" s="913">
        <v>1001830</v>
      </c>
      <c r="BW112" s="913"/>
      <c r="BX112" s="913"/>
      <c r="BY112" s="913"/>
      <c r="BZ112" s="913"/>
      <c r="CA112" s="913">
        <v>903980</v>
      </c>
      <c r="CB112" s="913"/>
      <c r="CC112" s="913"/>
      <c r="CD112" s="913"/>
      <c r="CE112" s="913"/>
      <c r="CF112" s="907">
        <v>42.2</v>
      </c>
      <c r="CG112" s="908"/>
      <c r="CH112" s="908"/>
      <c r="CI112" s="908"/>
      <c r="CJ112" s="908"/>
      <c r="CK112" s="935"/>
      <c r="CL112" s="936"/>
      <c r="CM112" s="909" t="s">
        <v>422</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2">
      <c r="A113" s="941"/>
      <c r="B113" s="942"/>
      <c r="C113" s="910" t="s">
        <v>423</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131874</v>
      </c>
      <c r="AB113" s="925"/>
      <c r="AC113" s="925"/>
      <c r="AD113" s="925"/>
      <c r="AE113" s="926"/>
      <c r="AF113" s="927">
        <v>134163</v>
      </c>
      <c r="AG113" s="925"/>
      <c r="AH113" s="925"/>
      <c r="AI113" s="925"/>
      <c r="AJ113" s="926"/>
      <c r="AK113" s="927">
        <v>139506</v>
      </c>
      <c r="AL113" s="925"/>
      <c r="AM113" s="925"/>
      <c r="AN113" s="925"/>
      <c r="AO113" s="926"/>
      <c r="AP113" s="928">
        <v>6.5</v>
      </c>
      <c r="AQ113" s="929"/>
      <c r="AR113" s="929"/>
      <c r="AS113" s="929"/>
      <c r="AT113" s="930"/>
      <c r="AU113" s="895"/>
      <c r="AV113" s="896"/>
      <c r="AW113" s="896"/>
      <c r="AX113" s="896"/>
      <c r="AY113" s="896"/>
      <c r="AZ113" s="909" t="s">
        <v>424</v>
      </c>
      <c r="BA113" s="910"/>
      <c r="BB113" s="910"/>
      <c r="BC113" s="910"/>
      <c r="BD113" s="910"/>
      <c r="BE113" s="910"/>
      <c r="BF113" s="910"/>
      <c r="BG113" s="910"/>
      <c r="BH113" s="910"/>
      <c r="BI113" s="910"/>
      <c r="BJ113" s="910"/>
      <c r="BK113" s="910"/>
      <c r="BL113" s="910"/>
      <c r="BM113" s="910"/>
      <c r="BN113" s="910"/>
      <c r="BO113" s="910"/>
      <c r="BP113" s="911"/>
      <c r="BQ113" s="912">
        <v>55133</v>
      </c>
      <c r="BR113" s="913"/>
      <c r="BS113" s="913"/>
      <c r="BT113" s="913"/>
      <c r="BU113" s="913"/>
      <c r="BV113" s="913">
        <v>65486</v>
      </c>
      <c r="BW113" s="913"/>
      <c r="BX113" s="913"/>
      <c r="BY113" s="913"/>
      <c r="BZ113" s="913"/>
      <c r="CA113" s="913">
        <v>83141</v>
      </c>
      <c r="CB113" s="913"/>
      <c r="CC113" s="913"/>
      <c r="CD113" s="913"/>
      <c r="CE113" s="913"/>
      <c r="CF113" s="907">
        <v>3.9</v>
      </c>
      <c r="CG113" s="908"/>
      <c r="CH113" s="908"/>
      <c r="CI113" s="908"/>
      <c r="CJ113" s="908"/>
      <c r="CK113" s="935"/>
      <c r="CL113" s="936"/>
      <c r="CM113" s="909" t="s">
        <v>425</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2">
      <c r="A114" s="941"/>
      <c r="B114" s="942"/>
      <c r="C114" s="910" t="s">
        <v>426</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31313</v>
      </c>
      <c r="AB114" s="946"/>
      <c r="AC114" s="946"/>
      <c r="AD114" s="946"/>
      <c r="AE114" s="947"/>
      <c r="AF114" s="948">
        <v>12828</v>
      </c>
      <c r="AG114" s="946"/>
      <c r="AH114" s="946"/>
      <c r="AI114" s="946"/>
      <c r="AJ114" s="947"/>
      <c r="AK114" s="948">
        <v>9311</v>
      </c>
      <c r="AL114" s="946"/>
      <c r="AM114" s="946"/>
      <c r="AN114" s="946"/>
      <c r="AO114" s="947"/>
      <c r="AP114" s="949">
        <v>0.4</v>
      </c>
      <c r="AQ114" s="950"/>
      <c r="AR114" s="950"/>
      <c r="AS114" s="950"/>
      <c r="AT114" s="951"/>
      <c r="AU114" s="895"/>
      <c r="AV114" s="896"/>
      <c r="AW114" s="896"/>
      <c r="AX114" s="896"/>
      <c r="AY114" s="896"/>
      <c r="AZ114" s="909" t="s">
        <v>427</v>
      </c>
      <c r="BA114" s="910"/>
      <c r="BB114" s="910"/>
      <c r="BC114" s="910"/>
      <c r="BD114" s="910"/>
      <c r="BE114" s="910"/>
      <c r="BF114" s="910"/>
      <c r="BG114" s="910"/>
      <c r="BH114" s="910"/>
      <c r="BI114" s="910"/>
      <c r="BJ114" s="910"/>
      <c r="BK114" s="910"/>
      <c r="BL114" s="910"/>
      <c r="BM114" s="910"/>
      <c r="BN114" s="910"/>
      <c r="BO114" s="910"/>
      <c r="BP114" s="911"/>
      <c r="BQ114" s="912">
        <v>480698</v>
      </c>
      <c r="BR114" s="913"/>
      <c r="BS114" s="913"/>
      <c r="BT114" s="913"/>
      <c r="BU114" s="913"/>
      <c r="BV114" s="913">
        <v>501556</v>
      </c>
      <c r="BW114" s="913"/>
      <c r="BX114" s="913"/>
      <c r="BY114" s="913"/>
      <c r="BZ114" s="913"/>
      <c r="CA114" s="913">
        <v>506702</v>
      </c>
      <c r="CB114" s="913"/>
      <c r="CC114" s="913"/>
      <c r="CD114" s="913"/>
      <c r="CE114" s="913"/>
      <c r="CF114" s="907">
        <v>23.7</v>
      </c>
      <c r="CG114" s="908"/>
      <c r="CH114" s="908"/>
      <c r="CI114" s="908"/>
      <c r="CJ114" s="908"/>
      <c r="CK114" s="935"/>
      <c r="CL114" s="936"/>
      <c r="CM114" s="909" t="s">
        <v>428</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429</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83</v>
      </c>
      <c r="AB115" s="925"/>
      <c r="AC115" s="925"/>
      <c r="AD115" s="925"/>
      <c r="AE115" s="926"/>
      <c r="AF115" s="927">
        <v>238</v>
      </c>
      <c r="AG115" s="925"/>
      <c r="AH115" s="925"/>
      <c r="AI115" s="925"/>
      <c r="AJ115" s="926"/>
      <c r="AK115" s="927">
        <v>256</v>
      </c>
      <c r="AL115" s="925"/>
      <c r="AM115" s="925"/>
      <c r="AN115" s="925"/>
      <c r="AO115" s="926"/>
      <c r="AP115" s="928">
        <v>0</v>
      </c>
      <c r="AQ115" s="929"/>
      <c r="AR115" s="929"/>
      <c r="AS115" s="929"/>
      <c r="AT115" s="930"/>
      <c r="AU115" s="895"/>
      <c r="AV115" s="896"/>
      <c r="AW115" s="896"/>
      <c r="AX115" s="896"/>
      <c r="AY115" s="896"/>
      <c r="AZ115" s="909" t="s">
        <v>430</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431</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2">
      <c r="A116" s="943"/>
      <c r="B116" s="944"/>
      <c r="C116" s="952" t="s">
        <v>432</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v>253</v>
      </c>
      <c r="AB116" s="946"/>
      <c r="AC116" s="946"/>
      <c r="AD116" s="946"/>
      <c r="AE116" s="947"/>
      <c r="AF116" s="948">
        <v>134</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433</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434</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2">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435</v>
      </c>
      <c r="Z117" s="881"/>
      <c r="AA117" s="965">
        <v>500871</v>
      </c>
      <c r="AB117" s="966"/>
      <c r="AC117" s="966"/>
      <c r="AD117" s="966"/>
      <c r="AE117" s="967"/>
      <c r="AF117" s="968">
        <v>497837</v>
      </c>
      <c r="AG117" s="966"/>
      <c r="AH117" s="966"/>
      <c r="AI117" s="966"/>
      <c r="AJ117" s="967"/>
      <c r="AK117" s="968">
        <v>516711</v>
      </c>
      <c r="AL117" s="966"/>
      <c r="AM117" s="966"/>
      <c r="AN117" s="966"/>
      <c r="AO117" s="967"/>
      <c r="AP117" s="969"/>
      <c r="AQ117" s="970"/>
      <c r="AR117" s="970"/>
      <c r="AS117" s="970"/>
      <c r="AT117" s="971"/>
      <c r="AU117" s="895"/>
      <c r="AV117" s="896"/>
      <c r="AW117" s="896"/>
      <c r="AX117" s="896"/>
      <c r="AY117" s="896"/>
      <c r="AZ117" s="961" t="s">
        <v>436</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437</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411</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408</v>
      </c>
      <c r="AB118" s="880"/>
      <c r="AC118" s="880"/>
      <c r="AD118" s="880"/>
      <c r="AE118" s="881"/>
      <c r="AF118" s="879" t="s">
        <v>409</v>
      </c>
      <c r="AG118" s="880"/>
      <c r="AH118" s="880"/>
      <c r="AI118" s="880"/>
      <c r="AJ118" s="881"/>
      <c r="AK118" s="879" t="s">
        <v>294</v>
      </c>
      <c r="AL118" s="880"/>
      <c r="AM118" s="880"/>
      <c r="AN118" s="880"/>
      <c r="AO118" s="881"/>
      <c r="AP118" s="957" t="s">
        <v>410</v>
      </c>
      <c r="AQ118" s="958"/>
      <c r="AR118" s="958"/>
      <c r="AS118" s="958"/>
      <c r="AT118" s="959"/>
      <c r="AU118" s="895"/>
      <c r="AV118" s="896"/>
      <c r="AW118" s="896"/>
      <c r="AX118" s="896"/>
      <c r="AY118" s="896"/>
      <c r="AZ118" s="960" t="s">
        <v>438</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439</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2">
      <c r="A119" s="1043" t="s">
        <v>414</v>
      </c>
      <c r="B119" s="934"/>
      <c r="C119" s="916" t="s">
        <v>415</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5" t="s">
        <v>177</v>
      </c>
      <c r="BA119" s="245"/>
      <c r="BB119" s="245"/>
      <c r="BC119" s="245"/>
      <c r="BD119" s="245"/>
      <c r="BE119" s="245"/>
      <c r="BF119" s="245"/>
      <c r="BG119" s="245"/>
      <c r="BH119" s="245"/>
      <c r="BI119" s="245"/>
      <c r="BJ119" s="245"/>
      <c r="BK119" s="245"/>
      <c r="BL119" s="245"/>
      <c r="BM119" s="245"/>
      <c r="BN119" s="245"/>
      <c r="BO119" s="964" t="s">
        <v>440</v>
      </c>
      <c r="BP119" s="992"/>
      <c r="BQ119" s="986">
        <v>5004283</v>
      </c>
      <c r="BR119" s="987"/>
      <c r="BS119" s="987"/>
      <c r="BT119" s="987"/>
      <c r="BU119" s="987"/>
      <c r="BV119" s="987">
        <v>5188877</v>
      </c>
      <c r="BW119" s="987"/>
      <c r="BX119" s="987"/>
      <c r="BY119" s="987"/>
      <c r="BZ119" s="987"/>
      <c r="CA119" s="987">
        <v>5055872</v>
      </c>
      <c r="CB119" s="987"/>
      <c r="CC119" s="987"/>
      <c r="CD119" s="987"/>
      <c r="CE119" s="987"/>
      <c r="CF119" s="988"/>
      <c r="CG119" s="989"/>
      <c r="CH119" s="989"/>
      <c r="CI119" s="989"/>
      <c r="CJ119" s="990"/>
      <c r="CK119" s="937"/>
      <c r="CL119" s="938"/>
      <c r="CM119" s="960" t="s">
        <v>441</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2939</v>
      </c>
      <c r="DH119" s="973"/>
      <c r="DI119" s="973"/>
      <c r="DJ119" s="973"/>
      <c r="DK119" s="974"/>
      <c r="DL119" s="972">
        <v>2705</v>
      </c>
      <c r="DM119" s="973"/>
      <c r="DN119" s="973"/>
      <c r="DO119" s="973"/>
      <c r="DP119" s="974"/>
      <c r="DQ119" s="972">
        <v>2726</v>
      </c>
      <c r="DR119" s="973"/>
      <c r="DS119" s="973"/>
      <c r="DT119" s="973"/>
      <c r="DU119" s="974"/>
      <c r="DV119" s="975">
        <v>0.1</v>
      </c>
      <c r="DW119" s="976"/>
      <c r="DX119" s="976"/>
      <c r="DY119" s="976"/>
      <c r="DZ119" s="977"/>
    </row>
    <row r="120" spans="1:130" s="224" customFormat="1" ht="26.25" customHeight="1" x14ac:dyDescent="0.2">
      <c r="A120" s="1044"/>
      <c r="B120" s="936"/>
      <c r="C120" s="909" t="s">
        <v>418</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442</v>
      </c>
      <c r="AV120" s="979"/>
      <c r="AW120" s="979"/>
      <c r="AX120" s="979"/>
      <c r="AY120" s="980"/>
      <c r="AZ120" s="916" t="s">
        <v>443</v>
      </c>
      <c r="BA120" s="884"/>
      <c r="BB120" s="884"/>
      <c r="BC120" s="884"/>
      <c r="BD120" s="884"/>
      <c r="BE120" s="884"/>
      <c r="BF120" s="884"/>
      <c r="BG120" s="884"/>
      <c r="BH120" s="884"/>
      <c r="BI120" s="884"/>
      <c r="BJ120" s="884"/>
      <c r="BK120" s="884"/>
      <c r="BL120" s="884"/>
      <c r="BM120" s="884"/>
      <c r="BN120" s="884"/>
      <c r="BO120" s="884"/>
      <c r="BP120" s="885"/>
      <c r="BQ120" s="917">
        <v>2342265</v>
      </c>
      <c r="BR120" s="918"/>
      <c r="BS120" s="918"/>
      <c r="BT120" s="918"/>
      <c r="BU120" s="918"/>
      <c r="BV120" s="918">
        <v>2385375</v>
      </c>
      <c r="BW120" s="918"/>
      <c r="BX120" s="918"/>
      <c r="BY120" s="918"/>
      <c r="BZ120" s="918"/>
      <c r="CA120" s="918">
        <v>2959707</v>
      </c>
      <c r="CB120" s="918"/>
      <c r="CC120" s="918"/>
      <c r="CD120" s="918"/>
      <c r="CE120" s="918"/>
      <c r="CF120" s="931">
        <v>138.30000000000001</v>
      </c>
      <c r="CG120" s="932"/>
      <c r="CH120" s="932"/>
      <c r="CI120" s="932"/>
      <c r="CJ120" s="932"/>
      <c r="CK120" s="993" t="s">
        <v>444</v>
      </c>
      <c r="CL120" s="994"/>
      <c r="CM120" s="994"/>
      <c r="CN120" s="994"/>
      <c r="CO120" s="995"/>
      <c r="CP120" s="1001" t="s">
        <v>393</v>
      </c>
      <c r="CQ120" s="1002"/>
      <c r="CR120" s="1002"/>
      <c r="CS120" s="1002"/>
      <c r="CT120" s="1002"/>
      <c r="CU120" s="1002"/>
      <c r="CV120" s="1002"/>
      <c r="CW120" s="1002"/>
      <c r="CX120" s="1002"/>
      <c r="CY120" s="1002"/>
      <c r="CZ120" s="1002"/>
      <c r="DA120" s="1002"/>
      <c r="DB120" s="1002"/>
      <c r="DC120" s="1002"/>
      <c r="DD120" s="1002"/>
      <c r="DE120" s="1002"/>
      <c r="DF120" s="1003"/>
      <c r="DG120" s="917">
        <v>791004</v>
      </c>
      <c r="DH120" s="918"/>
      <c r="DI120" s="918"/>
      <c r="DJ120" s="918"/>
      <c r="DK120" s="918"/>
      <c r="DL120" s="918">
        <v>736970</v>
      </c>
      <c r="DM120" s="918"/>
      <c r="DN120" s="918"/>
      <c r="DO120" s="918"/>
      <c r="DP120" s="918"/>
      <c r="DQ120" s="918">
        <v>673643</v>
      </c>
      <c r="DR120" s="918"/>
      <c r="DS120" s="918"/>
      <c r="DT120" s="918"/>
      <c r="DU120" s="918"/>
      <c r="DV120" s="919">
        <v>31.5</v>
      </c>
      <c r="DW120" s="919"/>
      <c r="DX120" s="919"/>
      <c r="DY120" s="919"/>
      <c r="DZ120" s="920"/>
    </row>
    <row r="121" spans="1:130" s="224" customFormat="1" ht="26.25" customHeight="1" x14ac:dyDescent="0.2">
      <c r="A121" s="1044"/>
      <c r="B121" s="936"/>
      <c r="C121" s="961" t="s">
        <v>445</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446</v>
      </c>
      <c r="BA121" s="910"/>
      <c r="BB121" s="910"/>
      <c r="BC121" s="910"/>
      <c r="BD121" s="910"/>
      <c r="BE121" s="910"/>
      <c r="BF121" s="910"/>
      <c r="BG121" s="910"/>
      <c r="BH121" s="910"/>
      <c r="BI121" s="910"/>
      <c r="BJ121" s="910"/>
      <c r="BK121" s="910"/>
      <c r="BL121" s="910"/>
      <c r="BM121" s="910"/>
      <c r="BN121" s="910"/>
      <c r="BO121" s="910"/>
      <c r="BP121" s="911"/>
      <c r="BQ121" s="912">
        <v>103238</v>
      </c>
      <c r="BR121" s="913"/>
      <c r="BS121" s="913"/>
      <c r="BT121" s="913"/>
      <c r="BU121" s="913"/>
      <c r="BV121" s="913">
        <v>97259</v>
      </c>
      <c r="BW121" s="913"/>
      <c r="BX121" s="913"/>
      <c r="BY121" s="913"/>
      <c r="BZ121" s="913"/>
      <c r="CA121" s="913">
        <v>77515</v>
      </c>
      <c r="CB121" s="913"/>
      <c r="CC121" s="913"/>
      <c r="CD121" s="913"/>
      <c r="CE121" s="913"/>
      <c r="CF121" s="907">
        <v>3.6</v>
      </c>
      <c r="CG121" s="908"/>
      <c r="CH121" s="908"/>
      <c r="CI121" s="908"/>
      <c r="CJ121" s="908"/>
      <c r="CK121" s="996"/>
      <c r="CL121" s="997"/>
      <c r="CM121" s="997"/>
      <c r="CN121" s="997"/>
      <c r="CO121" s="998"/>
      <c r="CP121" s="1006" t="s">
        <v>391</v>
      </c>
      <c r="CQ121" s="1007"/>
      <c r="CR121" s="1007"/>
      <c r="CS121" s="1007"/>
      <c r="CT121" s="1007"/>
      <c r="CU121" s="1007"/>
      <c r="CV121" s="1007"/>
      <c r="CW121" s="1007"/>
      <c r="CX121" s="1007"/>
      <c r="CY121" s="1007"/>
      <c r="CZ121" s="1007"/>
      <c r="DA121" s="1007"/>
      <c r="DB121" s="1007"/>
      <c r="DC121" s="1007"/>
      <c r="DD121" s="1007"/>
      <c r="DE121" s="1007"/>
      <c r="DF121" s="1008"/>
      <c r="DG121" s="912">
        <v>275925</v>
      </c>
      <c r="DH121" s="913"/>
      <c r="DI121" s="913"/>
      <c r="DJ121" s="913"/>
      <c r="DK121" s="913"/>
      <c r="DL121" s="913">
        <v>264860</v>
      </c>
      <c r="DM121" s="913"/>
      <c r="DN121" s="913"/>
      <c r="DO121" s="913"/>
      <c r="DP121" s="913"/>
      <c r="DQ121" s="913">
        <v>230337</v>
      </c>
      <c r="DR121" s="913"/>
      <c r="DS121" s="913"/>
      <c r="DT121" s="913"/>
      <c r="DU121" s="913"/>
      <c r="DV121" s="914">
        <v>10.8</v>
      </c>
      <c r="DW121" s="914"/>
      <c r="DX121" s="914"/>
      <c r="DY121" s="914"/>
      <c r="DZ121" s="915"/>
    </row>
    <row r="122" spans="1:130" s="224" customFormat="1" ht="26.25" customHeight="1" x14ac:dyDescent="0.2">
      <c r="A122" s="1044"/>
      <c r="B122" s="936"/>
      <c r="C122" s="909" t="s">
        <v>428</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447</v>
      </c>
      <c r="BA122" s="952"/>
      <c r="BB122" s="952"/>
      <c r="BC122" s="952"/>
      <c r="BD122" s="952"/>
      <c r="BE122" s="952"/>
      <c r="BF122" s="952"/>
      <c r="BG122" s="952"/>
      <c r="BH122" s="952"/>
      <c r="BI122" s="952"/>
      <c r="BJ122" s="952"/>
      <c r="BK122" s="952"/>
      <c r="BL122" s="952"/>
      <c r="BM122" s="952"/>
      <c r="BN122" s="952"/>
      <c r="BO122" s="952"/>
      <c r="BP122" s="953"/>
      <c r="BQ122" s="986">
        <v>2996266</v>
      </c>
      <c r="BR122" s="987"/>
      <c r="BS122" s="987"/>
      <c r="BT122" s="987"/>
      <c r="BU122" s="987"/>
      <c r="BV122" s="987">
        <v>3129906</v>
      </c>
      <c r="BW122" s="987"/>
      <c r="BX122" s="987"/>
      <c r="BY122" s="987"/>
      <c r="BZ122" s="987"/>
      <c r="CA122" s="987">
        <v>3107065</v>
      </c>
      <c r="CB122" s="987"/>
      <c r="CC122" s="987"/>
      <c r="CD122" s="987"/>
      <c r="CE122" s="987"/>
      <c r="CF122" s="1004">
        <v>145.1</v>
      </c>
      <c r="CG122" s="1005"/>
      <c r="CH122" s="1005"/>
      <c r="CI122" s="1005"/>
      <c r="CJ122" s="1005"/>
      <c r="CK122" s="996"/>
      <c r="CL122" s="997"/>
      <c r="CM122" s="997"/>
      <c r="CN122" s="997"/>
      <c r="CO122" s="998"/>
      <c r="CP122" s="1006" t="s">
        <v>389</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2">
      <c r="A123" s="1044"/>
      <c r="B123" s="936"/>
      <c r="C123" s="909" t="s">
        <v>434</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5" t="s">
        <v>177</v>
      </c>
      <c r="BA123" s="245"/>
      <c r="BB123" s="245"/>
      <c r="BC123" s="245"/>
      <c r="BD123" s="245"/>
      <c r="BE123" s="245"/>
      <c r="BF123" s="245"/>
      <c r="BG123" s="245"/>
      <c r="BH123" s="245"/>
      <c r="BI123" s="245"/>
      <c r="BJ123" s="245"/>
      <c r="BK123" s="245"/>
      <c r="BL123" s="245"/>
      <c r="BM123" s="245"/>
      <c r="BN123" s="245"/>
      <c r="BO123" s="964" t="s">
        <v>448</v>
      </c>
      <c r="BP123" s="992"/>
      <c r="BQ123" s="1050">
        <v>5441769</v>
      </c>
      <c r="BR123" s="1051"/>
      <c r="BS123" s="1051"/>
      <c r="BT123" s="1051"/>
      <c r="BU123" s="1051"/>
      <c r="BV123" s="1051">
        <v>5612540</v>
      </c>
      <c r="BW123" s="1051"/>
      <c r="BX123" s="1051"/>
      <c r="BY123" s="1051"/>
      <c r="BZ123" s="1051"/>
      <c r="CA123" s="1051">
        <v>6144287</v>
      </c>
      <c r="CB123" s="1051"/>
      <c r="CC123" s="1051"/>
      <c r="CD123" s="1051"/>
      <c r="CE123" s="1051"/>
      <c r="CF123" s="988"/>
      <c r="CG123" s="989"/>
      <c r="CH123" s="989"/>
      <c r="CI123" s="989"/>
      <c r="CJ123" s="990"/>
      <c r="CK123" s="996"/>
      <c r="CL123" s="997"/>
      <c r="CM123" s="997"/>
      <c r="CN123" s="997"/>
      <c r="CO123" s="998"/>
      <c r="CP123" s="1006" t="s">
        <v>390</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5">
      <c r="A124" s="1044"/>
      <c r="B124" s="936"/>
      <c r="C124" s="909" t="s">
        <v>437</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449</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450</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2">
      <c r="A125" s="1044"/>
      <c r="B125" s="936"/>
      <c r="C125" s="909" t="s">
        <v>439</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451</v>
      </c>
      <c r="CL125" s="994"/>
      <c r="CM125" s="994"/>
      <c r="CN125" s="994"/>
      <c r="CO125" s="995"/>
      <c r="CP125" s="916" t="s">
        <v>452</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44"/>
      <c r="B126" s="936"/>
      <c r="C126" s="909" t="s">
        <v>441</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83</v>
      </c>
      <c r="AB126" s="946"/>
      <c r="AC126" s="946"/>
      <c r="AD126" s="946"/>
      <c r="AE126" s="947"/>
      <c r="AF126" s="948">
        <v>238</v>
      </c>
      <c r="AG126" s="946"/>
      <c r="AH126" s="946"/>
      <c r="AI126" s="946"/>
      <c r="AJ126" s="947"/>
      <c r="AK126" s="948">
        <v>256</v>
      </c>
      <c r="AL126" s="946"/>
      <c r="AM126" s="946"/>
      <c r="AN126" s="946"/>
      <c r="AO126" s="947"/>
      <c r="AP126" s="949">
        <v>0</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453</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2">
      <c r="A127" s="1045"/>
      <c r="B127" s="938"/>
      <c r="C127" s="960" t="s">
        <v>454</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455</v>
      </c>
      <c r="AY127" s="1019"/>
      <c r="AZ127" s="1019"/>
      <c r="BA127" s="1019"/>
      <c r="BB127" s="1019"/>
      <c r="BC127" s="1019"/>
      <c r="BD127" s="1019"/>
      <c r="BE127" s="1020"/>
      <c r="BF127" s="1021" t="s">
        <v>456</v>
      </c>
      <c r="BG127" s="1019"/>
      <c r="BH127" s="1019"/>
      <c r="BI127" s="1019"/>
      <c r="BJ127" s="1019"/>
      <c r="BK127" s="1019"/>
      <c r="BL127" s="1020"/>
      <c r="BM127" s="1021" t="s">
        <v>457</v>
      </c>
      <c r="BN127" s="1019"/>
      <c r="BO127" s="1019"/>
      <c r="BP127" s="1019"/>
      <c r="BQ127" s="1019"/>
      <c r="BR127" s="1019"/>
      <c r="BS127" s="1020"/>
      <c r="BT127" s="1021" t="s">
        <v>458</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459</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28" t="s">
        <v>460</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461</v>
      </c>
      <c r="X128" s="1030"/>
      <c r="Y128" s="1030"/>
      <c r="Z128" s="1031"/>
      <c r="AA128" s="1032">
        <v>17200</v>
      </c>
      <c r="AB128" s="1033"/>
      <c r="AC128" s="1033"/>
      <c r="AD128" s="1033"/>
      <c r="AE128" s="1034"/>
      <c r="AF128" s="1035">
        <v>17917</v>
      </c>
      <c r="AG128" s="1033"/>
      <c r="AH128" s="1033"/>
      <c r="AI128" s="1033"/>
      <c r="AJ128" s="1034"/>
      <c r="AK128" s="1035">
        <v>16911</v>
      </c>
      <c r="AL128" s="1033"/>
      <c r="AM128" s="1033"/>
      <c r="AN128" s="1033"/>
      <c r="AO128" s="1034"/>
      <c r="AP128" s="1036"/>
      <c r="AQ128" s="1037"/>
      <c r="AR128" s="1037"/>
      <c r="AS128" s="1037"/>
      <c r="AT128" s="1038"/>
      <c r="AU128" s="226"/>
      <c r="AV128" s="226"/>
      <c r="AW128" s="226"/>
      <c r="AX128" s="883" t="s">
        <v>462</v>
      </c>
      <c r="AY128" s="884"/>
      <c r="AZ128" s="884"/>
      <c r="BA128" s="884"/>
      <c r="BB128" s="884"/>
      <c r="BC128" s="884"/>
      <c r="BD128" s="884"/>
      <c r="BE128" s="885"/>
      <c r="BF128" s="1039" t="s">
        <v>122</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463</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464</v>
      </c>
      <c r="X129" s="1058"/>
      <c r="Y129" s="1058"/>
      <c r="Z129" s="1059"/>
      <c r="AA129" s="945">
        <v>2453131</v>
      </c>
      <c r="AB129" s="946"/>
      <c r="AC129" s="946"/>
      <c r="AD129" s="946"/>
      <c r="AE129" s="947"/>
      <c r="AF129" s="948">
        <v>2410940</v>
      </c>
      <c r="AG129" s="946"/>
      <c r="AH129" s="946"/>
      <c r="AI129" s="946"/>
      <c r="AJ129" s="947"/>
      <c r="AK129" s="948">
        <v>2449684</v>
      </c>
      <c r="AL129" s="946"/>
      <c r="AM129" s="946"/>
      <c r="AN129" s="946"/>
      <c r="AO129" s="947"/>
      <c r="AP129" s="1060"/>
      <c r="AQ129" s="1061"/>
      <c r="AR129" s="1061"/>
      <c r="AS129" s="1061"/>
      <c r="AT129" s="1062"/>
      <c r="AU129" s="227"/>
      <c r="AV129" s="227"/>
      <c r="AW129" s="227"/>
      <c r="AX129" s="1052" t="s">
        <v>465</v>
      </c>
      <c r="AY129" s="910"/>
      <c r="AZ129" s="910"/>
      <c r="BA129" s="910"/>
      <c r="BB129" s="910"/>
      <c r="BC129" s="910"/>
      <c r="BD129" s="910"/>
      <c r="BE129" s="911"/>
      <c r="BF129" s="1053" t="s">
        <v>122</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466</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467</v>
      </c>
      <c r="X130" s="1058"/>
      <c r="Y130" s="1058"/>
      <c r="Z130" s="1059"/>
      <c r="AA130" s="945">
        <v>293569</v>
      </c>
      <c r="AB130" s="946"/>
      <c r="AC130" s="946"/>
      <c r="AD130" s="946"/>
      <c r="AE130" s="947"/>
      <c r="AF130" s="948">
        <v>296652</v>
      </c>
      <c r="AG130" s="946"/>
      <c r="AH130" s="946"/>
      <c r="AI130" s="946"/>
      <c r="AJ130" s="947"/>
      <c r="AK130" s="948">
        <v>308992</v>
      </c>
      <c r="AL130" s="946"/>
      <c r="AM130" s="946"/>
      <c r="AN130" s="946"/>
      <c r="AO130" s="947"/>
      <c r="AP130" s="1060"/>
      <c r="AQ130" s="1061"/>
      <c r="AR130" s="1061"/>
      <c r="AS130" s="1061"/>
      <c r="AT130" s="1062"/>
      <c r="AU130" s="227"/>
      <c r="AV130" s="227"/>
      <c r="AW130" s="227"/>
      <c r="AX130" s="1052" t="s">
        <v>468</v>
      </c>
      <c r="AY130" s="910"/>
      <c r="AZ130" s="910"/>
      <c r="BA130" s="910"/>
      <c r="BB130" s="910"/>
      <c r="BC130" s="910"/>
      <c r="BD130" s="910"/>
      <c r="BE130" s="911"/>
      <c r="BF130" s="1088">
        <v>8.6999999999999993</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469</v>
      </c>
      <c r="X131" s="1095"/>
      <c r="Y131" s="1095"/>
      <c r="Z131" s="1096"/>
      <c r="AA131" s="991">
        <v>2159562</v>
      </c>
      <c r="AB131" s="973"/>
      <c r="AC131" s="973"/>
      <c r="AD131" s="973"/>
      <c r="AE131" s="974"/>
      <c r="AF131" s="972">
        <v>2114288</v>
      </c>
      <c r="AG131" s="973"/>
      <c r="AH131" s="973"/>
      <c r="AI131" s="973"/>
      <c r="AJ131" s="974"/>
      <c r="AK131" s="972">
        <v>2140692</v>
      </c>
      <c r="AL131" s="973"/>
      <c r="AM131" s="973"/>
      <c r="AN131" s="973"/>
      <c r="AO131" s="974"/>
      <c r="AP131" s="1097"/>
      <c r="AQ131" s="1098"/>
      <c r="AR131" s="1098"/>
      <c r="AS131" s="1098"/>
      <c r="AT131" s="1099"/>
      <c r="AU131" s="227"/>
      <c r="AV131" s="227"/>
      <c r="AW131" s="227"/>
      <c r="AX131" s="1070" t="s">
        <v>470</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471</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472</v>
      </c>
      <c r="W132" s="1081"/>
      <c r="X132" s="1081"/>
      <c r="Y132" s="1081"/>
      <c r="Z132" s="1082"/>
      <c r="AA132" s="1083">
        <v>8.8028035310000003</v>
      </c>
      <c r="AB132" s="1084"/>
      <c r="AC132" s="1084"/>
      <c r="AD132" s="1084"/>
      <c r="AE132" s="1085"/>
      <c r="AF132" s="1086">
        <v>8.6680717099999995</v>
      </c>
      <c r="AG132" s="1084"/>
      <c r="AH132" s="1084"/>
      <c r="AI132" s="1084"/>
      <c r="AJ132" s="1085"/>
      <c r="AK132" s="1086">
        <v>8.9133794119999994</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473</v>
      </c>
      <c r="W133" s="1064"/>
      <c r="X133" s="1064"/>
      <c r="Y133" s="1064"/>
      <c r="Z133" s="1065"/>
      <c r="AA133" s="1066">
        <v>8.1999999999999993</v>
      </c>
      <c r="AB133" s="1067"/>
      <c r="AC133" s="1067"/>
      <c r="AD133" s="1067"/>
      <c r="AE133" s="1068"/>
      <c r="AF133" s="1066">
        <v>8.4</v>
      </c>
      <c r="AG133" s="1067"/>
      <c r="AH133" s="1067"/>
      <c r="AI133" s="1067"/>
      <c r="AJ133" s="1068"/>
      <c r="AK133" s="1066">
        <v>8.6999999999999993</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bsSGmrPki2I7ufnEhlVDcXZN1ygRIDEfEVKfpYRjgpDXVSV+CMDI/vM66CvpNw6L3s10MmtMUoQLsKjjQBDRcA==" saltValue="PzI/mz+AmTpN/A8ZHpanz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B64"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474</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eDebN/D+6hDO4O7/7ehRblF1ip2I8zKykbT+Tyj8fCYrk6fqirU3J2c7ze6VNii+O9/MT+Y78mMAa1t4ks3cFg==" saltValue="O8sl6b7rx0Hs0rFjhGlVV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U58"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4Ja47wsYev1E8ZINiYS6kHIg4le9ApvrurYXkHn8Mwnfl4WhGUzF6WevTRb4xnHTElMVkXu5Lxoky9lZcABgWw==" saltValue="6nNE1ObBW5PK2kapF4gHy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7"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476</v>
      </c>
      <c r="AL6" s="260"/>
      <c r="AM6" s="260"/>
      <c r="AN6" s="260"/>
    </row>
    <row r="7" spans="1:46" ht="13.5" customHeight="1" x14ac:dyDescent="0.2">
      <c r="A7" s="259"/>
      <c r="AK7" s="262"/>
      <c r="AL7" s="263"/>
      <c r="AM7" s="263"/>
      <c r="AN7" s="264"/>
      <c r="AO7" s="1101" t="s">
        <v>477</v>
      </c>
      <c r="AP7" s="265"/>
      <c r="AQ7" s="266" t="s">
        <v>478</v>
      </c>
      <c r="AR7" s="267"/>
    </row>
    <row r="8" spans="1:46" ht="13" x14ac:dyDescent="0.2">
      <c r="A8" s="259"/>
      <c r="AK8" s="268"/>
      <c r="AL8" s="269"/>
      <c r="AM8" s="269"/>
      <c r="AN8" s="270"/>
      <c r="AO8" s="1102"/>
      <c r="AP8" s="271" t="s">
        <v>479</v>
      </c>
      <c r="AQ8" s="272" t="s">
        <v>480</v>
      </c>
      <c r="AR8" s="273" t="s">
        <v>481</v>
      </c>
    </row>
    <row r="9" spans="1:46" ht="13" x14ac:dyDescent="0.2">
      <c r="A9" s="259"/>
      <c r="AK9" s="1103" t="s">
        <v>482</v>
      </c>
      <c r="AL9" s="1104"/>
      <c r="AM9" s="1104"/>
      <c r="AN9" s="1105"/>
      <c r="AO9" s="274">
        <v>492383</v>
      </c>
      <c r="AP9" s="274">
        <v>122514</v>
      </c>
      <c r="AQ9" s="275">
        <v>243450</v>
      </c>
      <c r="AR9" s="276">
        <v>-49.7</v>
      </c>
    </row>
    <row r="10" spans="1:46" ht="13.5" customHeight="1" x14ac:dyDescent="0.2">
      <c r="A10" s="259"/>
      <c r="AK10" s="1103" t="s">
        <v>483</v>
      </c>
      <c r="AL10" s="1104"/>
      <c r="AM10" s="1104"/>
      <c r="AN10" s="1105"/>
      <c r="AO10" s="277">
        <v>113526</v>
      </c>
      <c r="AP10" s="277">
        <v>28247</v>
      </c>
      <c r="AQ10" s="278">
        <v>36828</v>
      </c>
      <c r="AR10" s="279">
        <v>-23.3</v>
      </c>
    </row>
    <row r="11" spans="1:46" ht="13.5" customHeight="1" x14ac:dyDescent="0.2">
      <c r="A11" s="259"/>
      <c r="AK11" s="1103" t="s">
        <v>484</v>
      </c>
      <c r="AL11" s="1104"/>
      <c r="AM11" s="1104"/>
      <c r="AN11" s="1105"/>
      <c r="AO11" s="277" t="s">
        <v>485</v>
      </c>
      <c r="AP11" s="277" t="s">
        <v>485</v>
      </c>
      <c r="AQ11" s="278">
        <v>2575</v>
      </c>
      <c r="AR11" s="279" t="s">
        <v>485</v>
      </c>
    </row>
    <row r="12" spans="1:46" ht="13.5" customHeight="1" x14ac:dyDescent="0.2">
      <c r="A12" s="259"/>
      <c r="AK12" s="1103" t="s">
        <v>486</v>
      </c>
      <c r="AL12" s="1104"/>
      <c r="AM12" s="1104"/>
      <c r="AN12" s="1105"/>
      <c r="AO12" s="277" t="s">
        <v>485</v>
      </c>
      <c r="AP12" s="277" t="s">
        <v>485</v>
      </c>
      <c r="AQ12" s="278" t="s">
        <v>485</v>
      </c>
      <c r="AR12" s="279" t="s">
        <v>485</v>
      </c>
    </row>
    <row r="13" spans="1:46" ht="13.5" customHeight="1" x14ac:dyDescent="0.2">
      <c r="A13" s="259"/>
      <c r="AK13" s="1103" t="s">
        <v>487</v>
      </c>
      <c r="AL13" s="1104"/>
      <c r="AM13" s="1104"/>
      <c r="AN13" s="1105"/>
      <c r="AO13" s="277">
        <v>24420</v>
      </c>
      <c r="AP13" s="277">
        <v>6076</v>
      </c>
      <c r="AQ13" s="278">
        <v>11862</v>
      </c>
      <c r="AR13" s="279">
        <v>-48.8</v>
      </c>
    </row>
    <row r="14" spans="1:46" ht="13.5" customHeight="1" x14ac:dyDescent="0.2">
      <c r="A14" s="259"/>
      <c r="AK14" s="1103" t="s">
        <v>488</v>
      </c>
      <c r="AL14" s="1104"/>
      <c r="AM14" s="1104"/>
      <c r="AN14" s="1105"/>
      <c r="AO14" s="277">
        <v>22207</v>
      </c>
      <c r="AP14" s="277">
        <v>5526</v>
      </c>
      <c r="AQ14" s="278">
        <v>4647</v>
      </c>
      <c r="AR14" s="279">
        <v>18.899999999999999</v>
      </c>
    </row>
    <row r="15" spans="1:46" ht="13.5" customHeight="1" x14ac:dyDescent="0.2">
      <c r="A15" s="259"/>
      <c r="AK15" s="1106" t="s">
        <v>489</v>
      </c>
      <c r="AL15" s="1107"/>
      <c r="AM15" s="1107"/>
      <c r="AN15" s="1108"/>
      <c r="AO15" s="277">
        <v>-10483</v>
      </c>
      <c r="AP15" s="277">
        <v>-2608</v>
      </c>
      <c r="AQ15" s="278">
        <v>-13358</v>
      </c>
      <c r="AR15" s="279">
        <v>-80.5</v>
      </c>
    </row>
    <row r="16" spans="1:46" ht="13" x14ac:dyDescent="0.2">
      <c r="A16" s="259"/>
      <c r="AK16" s="1106" t="s">
        <v>177</v>
      </c>
      <c r="AL16" s="1107"/>
      <c r="AM16" s="1107"/>
      <c r="AN16" s="1108"/>
      <c r="AO16" s="277">
        <v>642053</v>
      </c>
      <c r="AP16" s="277">
        <v>159754</v>
      </c>
      <c r="AQ16" s="278">
        <v>286004</v>
      </c>
      <c r="AR16" s="279">
        <v>-44.1</v>
      </c>
    </row>
    <row r="17" spans="1:46" ht="13" x14ac:dyDescent="0.2">
      <c r="A17" s="259"/>
    </row>
    <row r="18" spans="1:46" ht="13" x14ac:dyDescent="0.2">
      <c r="A18" s="259"/>
      <c r="AQ18" s="280"/>
      <c r="AR18" s="280"/>
    </row>
    <row r="19" spans="1:46" ht="13" x14ac:dyDescent="0.2">
      <c r="A19" s="259"/>
      <c r="AK19" s="255" t="s">
        <v>490</v>
      </c>
    </row>
    <row r="20" spans="1:46" ht="13" x14ac:dyDescent="0.2">
      <c r="A20" s="259"/>
      <c r="AK20" s="281"/>
      <c r="AL20" s="282"/>
      <c r="AM20" s="282"/>
      <c r="AN20" s="283"/>
      <c r="AO20" s="284" t="s">
        <v>491</v>
      </c>
      <c r="AP20" s="285" t="s">
        <v>492</v>
      </c>
      <c r="AQ20" s="286" t="s">
        <v>493</v>
      </c>
      <c r="AR20" s="287"/>
    </row>
    <row r="21" spans="1:46" s="260" customFormat="1" ht="13" x14ac:dyDescent="0.2">
      <c r="A21" s="288"/>
      <c r="AK21" s="1109" t="s">
        <v>494</v>
      </c>
      <c r="AL21" s="1110"/>
      <c r="AM21" s="1110"/>
      <c r="AN21" s="1111"/>
      <c r="AO21" s="289">
        <v>15.43</v>
      </c>
      <c r="AP21" s="290">
        <v>24.25</v>
      </c>
      <c r="AQ21" s="291">
        <v>-8.82</v>
      </c>
      <c r="AS21" s="292"/>
      <c r="AT21" s="288"/>
    </row>
    <row r="22" spans="1:46" s="260" customFormat="1" ht="13" x14ac:dyDescent="0.2">
      <c r="A22" s="288"/>
      <c r="AK22" s="1109" t="s">
        <v>495</v>
      </c>
      <c r="AL22" s="1110"/>
      <c r="AM22" s="1110"/>
      <c r="AN22" s="1111"/>
      <c r="AO22" s="293">
        <v>94.4</v>
      </c>
      <c r="AP22" s="294">
        <v>95.4</v>
      </c>
      <c r="AQ22" s="295">
        <v>-1</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00" t="s">
        <v>496</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 x14ac:dyDescent="0.2">
      <c r="A27" s="300"/>
      <c r="AS27" s="255"/>
      <c r="AT27" s="255"/>
    </row>
    <row r="28" spans="1:46" ht="16.5" x14ac:dyDescent="0.2">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498</v>
      </c>
      <c r="AL29" s="260"/>
      <c r="AM29" s="260"/>
      <c r="AN29" s="260"/>
      <c r="AS29" s="302"/>
    </row>
    <row r="30" spans="1:46" ht="13.5" customHeight="1" x14ac:dyDescent="0.2">
      <c r="A30" s="259"/>
      <c r="AK30" s="262"/>
      <c r="AL30" s="263"/>
      <c r="AM30" s="263"/>
      <c r="AN30" s="264"/>
      <c r="AO30" s="1101" t="s">
        <v>477</v>
      </c>
      <c r="AP30" s="265"/>
      <c r="AQ30" s="266" t="s">
        <v>478</v>
      </c>
      <c r="AR30" s="267"/>
    </row>
    <row r="31" spans="1:46" ht="13" x14ac:dyDescent="0.2">
      <c r="A31" s="259"/>
      <c r="AK31" s="268"/>
      <c r="AL31" s="269"/>
      <c r="AM31" s="269"/>
      <c r="AN31" s="270"/>
      <c r="AO31" s="1102"/>
      <c r="AP31" s="271" t="s">
        <v>479</v>
      </c>
      <c r="AQ31" s="272" t="s">
        <v>480</v>
      </c>
      <c r="AR31" s="273" t="s">
        <v>481</v>
      </c>
    </row>
    <row r="32" spans="1:46" ht="27" customHeight="1" x14ac:dyDescent="0.2">
      <c r="A32" s="259"/>
      <c r="AK32" s="1117" t="s">
        <v>499</v>
      </c>
      <c r="AL32" s="1118"/>
      <c r="AM32" s="1118"/>
      <c r="AN32" s="1119"/>
      <c r="AO32" s="303">
        <v>367638</v>
      </c>
      <c r="AP32" s="303">
        <v>91475</v>
      </c>
      <c r="AQ32" s="304">
        <v>167387</v>
      </c>
      <c r="AR32" s="305">
        <v>-45.4</v>
      </c>
    </row>
    <row r="33" spans="1:46" ht="13.5" customHeight="1" x14ac:dyDescent="0.2">
      <c r="A33" s="259"/>
      <c r="AK33" s="1117" t="s">
        <v>500</v>
      </c>
      <c r="AL33" s="1118"/>
      <c r="AM33" s="1118"/>
      <c r="AN33" s="1119"/>
      <c r="AO33" s="303" t="s">
        <v>485</v>
      </c>
      <c r="AP33" s="303" t="s">
        <v>485</v>
      </c>
      <c r="AQ33" s="304" t="s">
        <v>485</v>
      </c>
      <c r="AR33" s="305" t="s">
        <v>485</v>
      </c>
    </row>
    <row r="34" spans="1:46" ht="27" customHeight="1" x14ac:dyDescent="0.2">
      <c r="A34" s="259"/>
      <c r="AK34" s="1117" t="s">
        <v>501</v>
      </c>
      <c r="AL34" s="1118"/>
      <c r="AM34" s="1118"/>
      <c r="AN34" s="1119"/>
      <c r="AO34" s="303" t="s">
        <v>485</v>
      </c>
      <c r="AP34" s="303" t="s">
        <v>485</v>
      </c>
      <c r="AQ34" s="304">
        <v>5</v>
      </c>
      <c r="AR34" s="305" t="s">
        <v>485</v>
      </c>
    </row>
    <row r="35" spans="1:46" ht="27" customHeight="1" x14ac:dyDescent="0.2">
      <c r="A35" s="259"/>
      <c r="AK35" s="1117" t="s">
        <v>502</v>
      </c>
      <c r="AL35" s="1118"/>
      <c r="AM35" s="1118"/>
      <c r="AN35" s="1119"/>
      <c r="AO35" s="303">
        <v>139506</v>
      </c>
      <c r="AP35" s="303">
        <v>34712</v>
      </c>
      <c r="AQ35" s="304">
        <v>34589</v>
      </c>
      <c r="AR35" s="305">
        <v>0.4</v>
      </c>
    </row>
    <row r="36" spans="1:46" ht="27" customHeight="1" x14ac:dyDescent="0.2">
      <c r="A36" s="259"/>
      <c r="AK36" s="1117" t="s">
        <v>503</v>
      </c>
      <c r="AL36" s="1118"/>
      <c r="AM36" s="1118"/>
      <c r="AN36" s="1119"/>
      <c r="AO36" s="303">
        <v>9311</v>
      </c>
      <c r="AP36" s="303">
        <v>2317</v>
      </c>
      <c r="AQ36" s="304">
        <v>2508</v>
      </c>
      <c r="AR36" s="305">
        <v>-7.6</v>
      </c>
    </row>
    <row r="37" spans="1:46" ht="13.5" customHeight="1" x14ac:dyDescent="0.2">
      <c r="A37" s="259"/>
      <c r="AK37" s="1117" t="s">
        <v>504</v>
      </c>
      <c r="AL37" s="1118"/>
      <c r="AM37" s="1118"/>
      <c r="AN37" s="1119"/>
      <c r="AO37" s="303">
        <v>256</v>
      </c>
      <c r="AP37" s="303">
        <v>64</v>
      </c>
      <c r="AQ37" s="304">
        <v>1525</v>
      </c>
      <c r="AR37" s="305">
        <v>-95.8</v>
      </c>
    </row>
    <row r="38" spans="1:46" ht="27" customHeight="1" x14ac:dyDescent="0.2">
      <c r="A38" s="259"/>
      <c r="AK38" s="1120" t="s">
        <v>505</v>
      </c>
      <c r="AL38" s="1121"/>
      <c r="AM38" s="1121"/>
      <c r="AN38" s="1122"/>
      <c r="AO38" s="306" t="s">
        <v>485</v>
      </c>
      <c r="AP38" s="306" t="s">
        <v>485</v>
      </c>
      <c r="AQ38" s="307">
        <v>44</v>
      </c>
      <c r="AR38" s="295" t="s">
        <v>485</v>
      </c>
      <c r="AS38" s="302"/>
    </row>
    <row r="39" spans="1:46" ht="13" x14ac:dyDescent="0.2">
      <c r="A39" s="259"/>
      <c r="AK39" s="1120" t="s">
        <v>506</v>
      </c>
      <c r="AL39" s="1121"/>
      <c r="AM39" s="1121"/>
      <c r="AN39" s="1122"/>
      <c r="AO39" s="303">
        <v>-16911</v>
      </c>
      <c r="AP39" s="303">
        <v>-4208</v>
      </c>
      <c r="AQ39" s="304">
        <v>-7489</v>
      </c>
      <c r="AR39" s="305">
        <v>-43.8</v>
      </c>
      <c r="AS39" s="302"/>
    </row>
    <row r="40" spans="1:46" ht="27" customHeight="1" x14ac:dyDescent="0.2">
      <c r="A40" s="259"/>
      <c r="AK40" s="1117" t="s">
        <v>507</v>
      </c>
      <c r="AL40" s="1118"/>
      <c r="AM40" s="1118"/>
      <c r="AN40" s="1119"/>
      <c r="AO40" s="303">
        <v>-308992</v>
      </c>
      <c r="AP40" s="303">
        <v>-76883</v>
      </c>
      <c r="AQ40" s="304">
        <v>-138932</v>
      </c>
      <c r="AR40" s="305">
        <v>-44.7</v>
      </c>
      <c r="AS40" s="302"/>
    </row>
    <row r="41" spans="1:46" ht="13" x14ac:dyDescent="0.2">
      <c r="A41" s="259"/>
      <c r="AK41" s="1123" t="s">
        <v>287</v>
      </c>
      <c r="AL41" s="1124"/>
      <c r="AM41" s="1124"/>
      <c r="AN41" s="1125"/>
      <c r="AO41" s="303">
        <v>190808</v>
      </c>
      <c r="AP41" s="303">
        <v>47476</v>
      </c>
      <c r="AQ41" s="304">
        <v>59636</v>
      </c>
      <c r="AR41" s="305">
        <v>-20.399999999999999</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508</v>
      </c>
    </row>
    <row r="48" spans="1:46" ht="13" x14ac:dyDescent="0.2">
      <c r="A48" s="259"/>
      <c r="AK48" s="313" t="s">
        <v>509</v>
      </c>
      <c r="AL48" s="313"/>
      <c r="AM48" s="313"/>
      <c r="AN48" s="313"/>
      <c r="AO48" s="313"/>
      <c r="AP48" s="313"/>
      <c r="AQ48" s="314"/>
      <c r="AR48" s="313"/>
    </row>
    <row r="49" spans="1:44" ht="13.5" customHeight="1" x14ac:dyDescent="0.2">
      <c r="A49" s="259"/>
      <c r="AK49" s="315"/>
      <c r="AL49" s="316"/>
      <c r="AM49" s="1112" t="s">
        <v>477</v>
      </c>
      <c r="AN49" s="1114" t="s">
        <v>510</v>
      </c>
      <c r="AO49" s="1115"/>
      <c r="AP49" s="1115"/>
      <c r="AQ49" s="1115"/>
      <c r="AR49" s="1116"/>
    </row>
    <row r="50" spans="1:44" ht="13" x14ac:dyDescent="0.2">
      <c r="A50" s="259"/>
      <c r="AK50" s="317"/>
      <c r="AL50" s="318"/>
      <c r="AM50" s="1113"/>
      <c r="AN50" s="319" t="s">
        <v>511</v>
      </c>
      <c r="AO50" s="320" t="s">
        <v>512</v>
      </c>
      <c r="AP50" s="321" t="s">
        <v>513</v>
      </c>
      <c r="AQ50" s="322" t="s">
        <v>514</v>
      </c>
      <c r="AR50" s="323" t="s">
        <v>515</v>
      </c>
    </row>
    <row r="51" spans="1:44" ht="13" x14ac:dyDescent="0.2">
      <c r="A51" s="259"/>
      <c r="AK51" s="315" t="s">
        <v>516</v>
      </c>
      <c r="AL51" s="316"/>
      <c r="AM51" s="324">
        <v>301029</v>
      </c>
      <c r="AN51" s="325">
        <v>68447</v>
      </c>
      <c r="AO51" s="326">
        <v>-25.8</v>
      </c>
      <c r="AP51" s="327">
        <v>268375</v>
      </c>
      <c r="AQ51" s="328">
        <v>-1.2</v>
      </c>
      <c r="AR51" s="329">
        <v>-24.6</v>
      </c>
    </row>
    <row r="52" spans="1:44" ht="13" x14ac:dyDescent="0.2">
      <c r="A52" s="259"/>
      <c r="AK52" s="330"/>
      <c r="AL52" s="331" t="s">
        <v>517</v>
      </c>
      <c r="AM52" s="332">
        <v>181562</v>
      </c>
      <c r="AN52" s="333">
        <v>41283</v>
      </c>
      <c r="AO52" s="334">
        <v>6.6</v>
      </c>
      <c r="AP52" s="335">
        <v>119602</v>
      </c>
      <c r="AQ52" s="336">
        <v>1.5</v>
      </c>
      <c r="AR52" s="337">
        <v>5.0999999999999996</v>
      </c>
    </row>
    <row r="53" spans="1:44" ht="13" x14ac:dyDescent="0.2">
      <c r="A53" s="259"/>
      <c r="AK53" s="315" t="s">
        <v>518</v>
      </c>
      <c r="AL53" s="316"/>
      <c r="AM53" s="324">
        <v>302738</v>
      </c>
      <c r="AN53" s="325">
        <v>71065</v>
      </c>
      <c r="AO53" s="326">
        <v>3.8</v>
      </c>
      <c r="AP53" s="327">
        <v>301035</v>
      </c>
      <c r="AQ53" s="328">
        <v>12.2</v>
      </c>
      <c r="AR53" s="329">
        <v>-8.4</v>
      </c>
    </row>
    <row r="54" spans="1:44" ht="13" x14ac:dyDescent="0.2">
      <c r="A54" s="259"/>
      <c r="AK54" s="330"/>
      <c r="AL54" s="331" t="s">
        <v>517</v>
      </c>
      <c r="AM54" s="332">
        <v>119905</v>
      </c>
      <c r="AN54" s="333">
        <v>28147</v>
      </c>
      <c r="AO54" s="334">
        <v>-31.8</v>
      </c>
      <c r="AP54" s="335">
        <v>154376</v>
      </c>
      <c r="AQ54" s="336">
        <v>29.1</v>
      </c>
      <c r="AR54" s="337">
        <v>-60.9</v>
      </c>
    </row>
    <row r="55" spans="1:44" ht="13" x14ac:dyDescent="0.2">
      <c r="A55" s="259"/>
      <c r="AK55" s="315" t="s">
        <v>519</v>
      </c>
      <c r="AL55" s="316"/>
      <c r="AM55" s="324">
        <v>510941</v>
      </c>
      <c r="AN55" s="325">
        <v>122264</v>
      </c>
      <c r="AO55" s="326">
        <v>72</v>
      </c>
      <c r="AP55" s="327">
        <v>277467</v>
      </c>
      <c r="AQ55" s="328">
        <v>-7.8</v>
      </c>
      <c r="AR55" s="329">
        <v>79.8</v>
      </c>
    </row>
    <row r="56" spans="1:44" ht="13" x14ac:dyDescent="0.2">
      <c r="A56" s="259"/>
      <c r="AK56" s="330"/>
      <c r="AL56" s="331" t="s">
        <v>517</v>
      </c>
      <c r="AM56" s="332">
        <v>297751</v>
      </c>
      <c r="AN56" s="333">
        <v>71249</v>
      </c>
      <c r="AO56" s="334">
        <v>153.1</v>
      </c>
      <c r="AP56" s="335">
        <v>128378</v>
      </c>
      <c r="AQ56" s="336">
        <v>-16.8</v>
      </c>
      <c r="AR56" s="337">
        <v>169.9</v>
      </c>
    </row>
    <row r="57" spans="1:44" ht="13" x14ac:dyDescent="0.2">
      <c r="A57" s="259"/>
      <c r="AK57" s="315" t="s">
        <v>520</v>
      </c>
      <c r="AL57" s="316"/>
      <c r="AM57" s="324">
        <v>911329</v>
      </c>
      <c r="AN57" s="325">
        <v>222547</v>
      </c>
      <c r="AO57" s="326">
        <v>82</v>
      </c>
      <c r="AP57" s="327">
        <v>282256</v>
      </c>
      <c r="AQ57" s="328">
        <v>1.7</v>
      </c>
      <c r="AR57" s="329">
        <v>80.3</v>
      </c>
    </row>
    <row r="58" spans="1:44" ht="13" x14ac:dyDescent="0.2">
      <c r="A58" s="259"/>
      <c r="AK58" s="330"/>
      <c r="AL58" s="331" t="s">
        <v>517</v>
      </c>
      <c r="AM58" s="332">
        <v>305032</v>
      </c>
      <c r="AN58" s="333">
        <v>74489</v>
      </c>
      <c r="AO58" s="334">
        <v>4.5</v>
      </c>
      <c r="AP58" s="335">
        <v>145453</v>
      </c>
      <c r="AQ58" s="336">
        <v>13.3</v>
      </c>
      <c r="AR58" s="337">
        <v>-8.8000000000000007</v>
      </c>
    </row>
    <row r="59" spans="1:44" ht="13" x14ac:dyDescent="0.2">
      <c r="A59" s="259"/>
      <c r="AK59" s="315" t="s">
        <v>521</v>
      </c>
      <c r="AL59" s="316"/>
      <c r="AM59" s="324">
        <v>598201</v>
      </c>
      <c r="AN59" s="325">
        <v>148843</v>
      </c>
      <c r="AO59" s="326">
        <v>-33.1</v>
      </c>
      <c r="AP59" s="327">
        <v>295341</v>
      </c>
      <c r="AQ59" s="328">
        <v>4.5999999999999996</v>
      </c>
      <c r="AR59" s="329">
        <v>-37.700000000000003</v>
      </c>
    </row>
    <row r="60" spans="1:44" ht="13" x14ac:dyDescent="0.2">
      <c r="A60" s="259"/>
      <c r="AK60" s="330"/>
      <c r="AL60" s="331" t="s">
        <v>517</v>
      </c>
      <c r="AM60" s="332">
        <v>223828</v>
      </c>
      <c r="AN60" s="333">
        <v>55692</v>
      </c>
      <c r="AO60" s="334">
        <v>-25.2</v>
      </c>
      <c r="AP60" s="335">
        <v>137402</v>
      </c>
      <c r="AQ60" s="336">
        <v>-5.5</v>
      </c>
      <c r="AR60" s="337">
        <v>-19.7</v>
      </c>
    </row>
    <row r="61" spans="1:44" ht="13" x14ac:dyDescent="0.2">
      <c r="A61" s="259"/>
      <c r="AK61" s="315" t="s">
        <v>522</v>
      </c>
      <c r="AL61" s="338"/>
      <c r="AM61" s="324">
        <v>524848</v>
      </c>
      <c r="AN61" s="325">
        <v>126633</v>
      </c>
      <c r="AO61" s="326">
        <v>19.8</v>
      </c>
      <c r="AP61" s="327">
        <v>284895</v>
      </c>
      <c r="AQ61" s="339">
        <v>1.9</v>
      </c>
      <c r="AR61" s="329">
        <v>17.899999999999999</v>
      </c>
    </row>
    <row r="62" spans="1:44" ht="13" x14ac:dyDescent="0.2">
      <c r="A62" s="259"/>
      <c r="AK62" s="330"/>
      <c r="AL62" s="331" t="s">
        <v>517</v>
      </c>
      <c r="AM62" s="332">
        <v>225616</v>
      </c>
      <c r="AN62" s="333">
        <v>54172</v>
      </c>
      <c r="AO62" s="334">
        <v>21.4</v>
      </c>
      <c r="AP62" s="335">
        <v>137042</v>
      </c>
      <c r="AQ62" s="336">
        <v>4.3</v>
      </c>
      <c r="AR62" s="337">
        <v>17.100000000000001</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7GNJvp9YkY2VAFufdcHoZWMyYQRWZ22KZYTFHjS+xxBKQmLxne2tHOAaiyiexN4DU8PSJiph2170oEw70SbzOg==" saltValue="rVMdzWCwmU4ltZtM4UQwv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9"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474</v>
      </c>
    </row>
    <row r="121" spans="125:125" ht="13.5" hidden="1" customHeight="1" x14ac:dyDescent="0.2">
      <c r="DU121" s="253"/>
    </row>
  </sheetData>
  <sheetProtection algorithmName="SHA-512" hashValue="hXPTKAAgxDIEppyAgdu8sel8oJlFcVB1JyCktS7ZWtvIeGPIMT/VK5QTe29J8VdCdPK62wZkBzD3E29j9YyOJQ==" saltValue="EzHIAuJnLh+tnyDqJREj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W73"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474</v>
      </c>
    </row>
  </sheetData>
  <sheetProtection algorithmName="SHA-512" hashValue="Nbdkg0nAEFJcjd1a2nj6anEj6KQQBIJOo4V7fmfomERzEnksuMPdA04KeT3fxq6Cvts5Bgq/1Rw7HY0bH6a9dw==" saltValue="BmxMbfEUku8sp86p/Rn4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524</v>
      </c>
      <c r="G46" s="8" t="s">
        <v>525</v>
      </c>
      <c r="H46" s="8" t="s">
        <v>526</v>
      </c>
      <c r="I46" s="8" t="s">
        <v>527</v>
      </c>
      <c r="J46" s="9" t="s">
        <v>528</v>
      </c>
    </row>
    <row r="47" spans="2:10" ht="57.75" customHeight="1" x14ac:dyDescent="0.2">
      <c r="B47" s="10"/>
      <c r="C47" s="1126" t="s">
        <v>3</v>
      </c>
      <c r="D47" s="1126"/>
      <c r="E47" s="1127"/>
      <c r="F47" s="11">
        <v>56.51</v>
      </c>
      <c r="G47" s="12">
        <v>59.74</v>
      </c>
      <c r="H47" s="12">
        <v>65.88</v>
      </c>
      <c r="I47" s="12">
        <v>66.260000000000005</v>
      </c>
      <c r="J47" s="13">
        <v>78.430000000000007</v>
      </c>
    </row>
    <row r="48" spans="2:10" ht="57.75" customHeight="1" x14ac:dyDescent="0.2">
      <c r="B48" s="14"/>
      <c r="C48" s="1128" t="s">
        <v>4</v>
      </c>
      <c r="D48" s="1128"/>
      <c r="E48" s="1129"/>
      <c r="F48" s="15">
        <v>5.12</v>
      </c>
      <c r="G48" s="16">
        <v>6.25</v>
      </c>
      <c r="H48" s="16">
        <v>0.11</v>
      </c>
      <c r="I48" s="16">
        <v>11.67</v>
      </c>
      <c r="J48" s="17">
        <v>1.86</v>
      </c>
    </row>
    <row r="49" spans="2:10" ht="57.75" customHeight="1" thickBot="1" x14ac:dyDescent="0.25">
      <c r="B49" s="18"/>
      <c r="C49" s="1130" t="s">
        <v>5</v>
      </c>
      <c r="D49" s="1130"/>
      <c r="E49" s="1131"/>
      <c r="F49" s="19" t="s">
        <v>529</v>
      </c>
      <c r="G49" s="20">
        <v>7.42</v>
      </c>
      <c r="H49" s="20">
        <v>7.01</v>
      </c>
      <c r="I49" s="20">
        <v>10.79</v>
      </c>
      <c r="J49" s="21">
        <v>3.59</v>
      </c>
    </row>
    <row r="50" spans="2:10" ht="13" x14ac:dyDescent="0.2"/>
  </sheetData>
  <sheetProtection algorithmName="SHA-512" hashValue="thSYFH5aACiFrMxVrgsRFbw7lxFJOZQr4dFRmpiJqZ9CuNzqpobaoHI0d+EOq3jHX/RewwgRItVPRqTw5iHZZQ==" saltValue="VxWTns+a+kN6m7OtVOhY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2"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36" t="s">
        <v>530</v>
      </c>
      <c r="D34" s="1136"/>
      <c r="E34" s="1137"/>
      <c r="F34" s="32">
        <v>2.2999999999999998</v>
      </c>
      <c r="G34" s="33">
        <v>2.0299999999999998</v>
      </c>
      <c r="H34" s="33">
        <v>2.04</v>
      </c>
      <c r="I34" s="33">
        <v>3.08</v>
      </c>
      <c r="J34" s="34">
        <v>2.4300000000000002</v>
      </c>
      <c r="K34" s="22"/>
      <c r="L34" s="22"/>
      <c r="M34" s="22"/>
      <c r="N34" s="22"/>
      <c r="O34" s="22"/>
      <c r="P34" s="22"/>
    </row>
    <row r="35" spans="1:16" ht="39" customHeight="1" x14ac:dyDescent="0.2">
      <c r="A35" s="22"/>
      <c r="B35" s="35"/>
      <c r="C35" s="1132" t="s">
        <v>531</v>
      </c>
      <c r="D35" s="1132"/>
      <c r="E35" s="1133"/>
      <c r="F35" s="36">
        <v>5.12</v>
      </c>
      <c r="G35" s="37">
        <v>6.25</v>
      </c>
      <c r="H35" s="37">
        <v>0.1</v>
      </c>
      <c r="I35" s="37">
        <v>11.96</v>
      </c>
      <c r="J35" s="38">
        <v>2.42</v>
      </c>
      <c r="K35" s="22"/>
      <c r="L35" s="22"/>
      <c r="M35" s="22"/>
      <c r="N35" s="22"/>
      <c r="O35" s="22"/>
      <c r="P35" s="22"/>
    </row>
    <row r="36" spans="1:16" ht="39" customHeight="1" x14ac:dyDescent="0.2">
      <c r="A36" s="22"/>
      <c r="B36" s="35"/>
      <c r="C36" s="1132" t="s">
        <v>532</v>
      </c>
      <c r="D36" s="1132"/>
      <c r="E36" s="1133"/>
      <c r="F36" s="36">
        <v>2.08</v>
      </c>
      <c r="G36" s="37">
        <v>1.58</v>
      </c>
      <c r="H36" s="37">
        <v>1.17</v>
      </c>
      <c r="I36" s="37">
        <v>0.96</v>
      </c>
      <c r="J36" s="38">
        <v>0.74</v>
      </c>
      <c r="K36" s="22"/>
      <c r="L36" s="22"/>
      <c r="M36" s="22"/>
      <c r="N36" s="22"/>
      <c r="O36" s="22"/>
      <c r="P36" s="22"/>
    </row>
    <row r="37" spans="1:16" ht="39" customHeight="1" x14ac:dyDescent="0.2">
      <c r="A37" s="22"/>
      <c r="B37" s="35"/>
      <c r="C37" s="1132" t="s">
        <v>533</v>
      </c>
      <c r="D37" s="1132"/>
      <c r="E37" s="1133"/>
      <c r="F37" s="36">
        <v>0.21</v>
      </c>
      <c r="G37" s="37">
        <v>0.02</v>
      </c>
      <c r="H37" s="37">
        <v>0.1</v>
      </c>
      <c r="I37" s="37">
        <v>0.37</v>
      </c>
      <c r="J37" s="38">
        <v>0.12</v>
      </c>
      <c r="K37" s="22"/>
      <c r="L37" s="22"/>
      <c r="M37" s="22"/>
      <c r="N37" s="22"/>
      <c r="O37" s="22"/>
      <c r="P37" s="22"/>
    </row>
    <row r="38" spans="1:16" ht="39" customHeight="1" x14ac:dyDescent="0.2">
      <c r="A38" s="22"/>
      <c r="B38" s="35"/>
      <c r="C38" s="1132" t="s">
        <v>534</v>
      </c>
      <c r="D38" s="1132"/>
      <c r="E38" s="1133"/>
      <c r="F38" s="36">
        <v>0.16</v>
      </c>
      <c r="G38" s="37">
        <v>0.17</v>
      </c>
      <c r="H38" s="37">
        <v>0.08</v>
      </c>
      <c r="I38" s="37">
        <v>0.26</v>
      </c>
      <c r="J38" s="38">
        <v>0.09</v>
      </c>
      <c r="K38" s="22"/>
      <c r="L38" s="22"/>
      <c r="M38" s="22"/>
      <c r="N38" s="22"/>
      <c r="O38" s="22"/>
      <c r="P38" s="22"/>
    </row>
    <row r="39" spans="1:16" ht="39" customHeight="1" x14ac:dyDescent="0.2">
      <c r="A39" s="22"/>
      <c r="B39" s="35"/>
      <c r="C39" s="1132" t="s">
        <v>535</v>
      </c>
      <c r="D39" s="1132"/>
      <c r="E39" s="1133"/>
      <c r="F39" s="36">
        <v>0.03</v>
      </c>
      <c r="G39" s="37">
        <v>0.03</v>
      </c>
      <c r="H39" s="37">
        <v>0.02</v>
      </c>
      <c r="I39" s="37">
        <v>0.02</v>
      </c>
      <c r="J39" s="38">
        <v>0.02</v>
      </c>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536</v>
      </c>
      <c r="D42" s="1132"/>
      <c r="E42" s="1133"/>
      <c r="F42" s="36" t="s">
        <v>485</v>
      </c>
      <c r="G42" s="37" t="s">
        <v>485</v>
      </c>
      <c r="H42" s="37" t="s">
        <v>485</v>
      </c>
      <c r="I42" s="37" t="s">
        <v>485</v>
      </c>
      <c r="J42" s="38" t="s">
        <v>485</v>
      </c>
      <c r="K42" s="22"/>
      <c r="L42" s="22"/>
      <c r="M42" s="22"/>
      <c r="N42" s="22"/>
      <c r="O42" s="22"/>
      <c r="P42" s="22"/>
    </row>
    <row r="43" spans="1:16" ht="39" customHeight="1" thickBot="1" x14ac:dyDescent="0.25">
      <c r="A43" s="22"/>
      <c r="B43" s="40"/>
      <c r="C43" s="1134" t="s">
        <v>537</v>
      </c>
      <c r="D43" s="1134"/>
      <c r="E43" s="1135"/>
      <c r="F43" s="41" t="s">
        <v>485</v>
      </c>
      <c r="G43" s="42" t="s">
        <v>485</v>
      </c>
      <c r="H43" s="42" t="s">
        <v>485</v>
      </c>
      <c r="I43" s="42" t="s">
        <v>485</v>
      </c>
      <c r="J43" s="43" t="s">
        <v>485</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WP+sqRMWc5wHxY1mKooXNsuzeCYV5cW0WmR/yweDK9/fwhfs/+7wolc2U5mzCBE9Th9RPWU1zcm/7sCpkPcog==" saltValue="Kyz/x/oJm9cUMZF/LMX6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4"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267</v>
      </c>
      <c r="L45" s="58">
        <v>269</v>
      </c>
      <c r="M45" s="58">
        <v>337</v>
      </c>
      <c r="N45" s="58">
        <v>350</v>
      </c>
      <c r="O45" s="59">
        <v>368</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485</v>
      </c>
      <c r="L46" s="62" t="s">
        <v>485</v>
      </c>
      <c r="M46" s="62" t="s">
        <v>485</v>
      </c>
      <c r="N46" s="62" t="s">
        <v>485</v>
      </c>
      <c r="O46" s="63" t="s">
        <v>485</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485</v>
      </c>
      <c r="L47" s="62" t="s">
        <v>485</v>
      </c>
      <c r="M47" s="62" t="s">
        <v>485</v>
      </c>
      <c r="N47" s="62" t="s">
        <v>485</v>
      </c>
      <c r="O47" s="63" t="s">
        <v>485</v>
      </c>
      <c r="P47" s="46"/>
      <c r="Q47" s="46"/>
      <c r="R47" s="46"/>
      <c r="S47" s="46"/>
      <c r="T47" s="46"/>
      <c r="U47" s="46"/>
    </row>
    <row r="48" spans="1:21" ht="30.75" customHeight="1" x14ac:dyDescent="0.2">
      <c r="A48" s="46"/>
      <c r="B48" s="1140"/>
      <c r="C48" s="1141"/>
      <c r="D48" s="60"/>
      <c r="E48" s="1146" t="s">
        <v>13</v>
      </c>
      <c r="F48" s="1146"/>
      <c r="G48" s="1146"/>
      <c r="H48" s="1146"/>
      <c r="I48" s="1146"/>
      <c r="J48" s="1147"/>
      <c r="K48" s="61">
        <v>123</v>
      </c>
      <c r="L48" s="62">
        <v>127</v>
      </c>
      <c r="M48" s="62">
        <v>132</v>
      </c>
      <c r="N48" s="62">
        <v>134</v>
      </c>
      <c r="O48" s="63">
        <v>140</v>
      </c>
      <c r="P48" s="46"/>
      <c r="Q48" s="46"/>
      <c r="R48" s="46"/>
      <c r="S48" s="46"/>
      <c r="T48" s="46"/>
      <c r="U48" s="46"/>
    </row>
    <row r="49" spans="1:21" ht="30.75" customHeight="1" x14ac:dyDescent="0.2">
      <c r="A49" s="46"/>
      <c r="B49" s="1140"/>
      <c r="C49" s="1141"/>
      <c r="D49" s="60"/>
      <c r="E49" s="1146" t="s">
        <v>14</v>
      </c>
      <c r="F49" s="1146"/>
      <c r="G49" s="1146"/>
      <c r="H49" s="1146"/>
      <c r="I49" s="1146"/>
      <c r="J49" s="1147"/>
      <c r="K49" s="61">
        <v>29</v>
      </c>
      <c r="L49" s="62">
        <v>27</v>
      </c>
      <c r="M49" s="62">
        <v>31</v>
      </c>
      <c r="N49" s="62">
        <v>13</v>
      </c>
      <c r="O49" s="63">
        <v>9</v>
      </c>
      <c r="P49" s="46"/>
      <c r="Q49" s="46"/>
      <c r="R49" s="46"/>
      <c r="S49" s="46"/>
      <c r="T49" s="46"/>
      <c r="U49" s="46"/>
    </row>
    <row r="50" spans="1:21" ht="30.75" customHeight="1" x14ac:dyDescent="0.2">
      <c r="A50" s="46"/>
      <c r="B50" s="1140"/>
      <c r="C50" s="1141"/>
      <c r="D50" s="60"/>
      <c r="E50" s="1146" t="s">
        <v>15</v>
      </c>
      <c r="F50" s="1146"/>
      <c r="G50" s="1146"/>
      <c r="H50" s="1146"/>
      <c r="I50" s="1146"/>
      <c r="J50" s="1147"/>
      <c r="K50" s="61" t="s">
        <v>485</v>
      </c>
      <c r="L50" s="62">
        <v>0</v>
      </c>
      <c r="M50" s="62">
        <v>0</v>
      </c>
      <c r="N50" s="62">
        <v>0</v>
      </c>
      <c r="O50" s="63">
        <v>0</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485</v>
      </c>
      <c r="L51" s="62">
        <v>0</v>
      </c>
      <c r="M51" s="62">
        <v>0</v>
      </c>
      <c r="N51" s="62">
        <v>0</v>
      </c>
      <c r="O51" s="63" t="s">
        <v>485</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274</v>
      </c>
      <c r="L52" s="62">
        <v>269</v>
      </c>
      <c r="M52" s="62">
        <v>311</v>
      </c>
      <c r="N52" s="62">
        <v>315</v>
      </c>
      <c r="O52" s="63">
        <v>327</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145</v>
      </c>
      <c r="L53" s="67">
        <v>154</v>
      </c>
      <c r="M53" s="67">
        <v>189</v>
      </c>
      <c r="N53" s="67">
        <v>182</v>
      </c>
      <c r="O53" s="68">
        <v>190</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538</v>
      </c>
      <c r="L57" s="79" t="s">
        <v>539</v>
      </c>
      <c r="M57" s="79" t="s">
        <v>540</v>
      </c>
      <c r="N57" s="79" t="s">
        <v>541</v>
      </c>
      <c r="O57" s="80" t="s">
        <v>542</v>
      </c>
      <c r="P57" s="46"/>
      <c r="Q57" s="46"/>
      <c r="R57" s="46"/>
      <c r="S57" s="46"/>
      <c r="T57" s="46"/>
      <c r="U57" s="46"/>
    </row>
    <row r="58" spans="1:21" ht="31.5" customHeight="1" x14ac:dyDescent="0.2">
      <c r="B58" s="1154" t="s">
        <v>24</v>
      </c>
      <c r="C58" s="1155"/>
      <c r="D58" s="1160" t="s">
        <v>25</v>
      </c>
      <c r="E58" s="1161"/>
      <c r="F58" s="1161"/>
      <c r="G58" s="1161"/>
      <c r="H58" s="1161"/>
      <c r="I58" s="1161"/>
      <c r="J58" s="1162"/>
      <c r="K58" s="81"/>
      <c r="L58" s="82"/>
      <c r="M58" s="82"/>
      <c r="N58" s="82"/>
      <c r="O58" s="83"/>
    </row>
    <row r="59" spans="1:21" ht="31.5" customHeight="1" x14ac:dyDescent="0.2">
      <c r="B59" s="1156"/>
      <c r="C59" s="1157"/>
      <c r="D59" s="1163" t="s">
        <v>26</v>
      </c>
      <c r="E59" s="1164"/>
      <c r="F59" s="1164"/>
      <c r="G59" s="1164"/>
      <c r="H59" s="1164"/>
      <c r="I59" s="1164"/>
      <c r="J59" s="1165"/>
      <c r="K59" s="84"/>
      <c r="L59" s="85"/>
      <c r="M59" s="85"/>
      <c r="N59" s="85"/>
      <c r="O59" s="86"/>
    </row>
    <row r="60" spans="1:21" ht="31.5" customHeight="1" thickBot="1" x14ac:dyDescent="0.25">
      <c r="B60" s="1158"/>
      <c r="C60" s="1159"/>
      <c r="D60" s="1166" t="s">
        <v>27</v>
      </c>
      <c r="E60" s="1167"/>
      <c r="F60" s="1167"/>
      <c r="G60" s="1167"/>
      <c r="H60" s="1167"/>
      <c r="I60" s="1167"/>
      <c r="J60" s="1168"/>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AzxiTbKeRX/tuMxGhCUiCauxDg0v2xSbmOTfVTHAiht00+0VFGtMfqANZixyvN0HCuWI9iEpaH3dswJ7+NEbWQ==" saltValue="QMhv7578J7yvjkIi/LLc0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1"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524</v>
      </c>
      <c r="J40" s="101" t="s">
        <v>525</v>
      </c>
      <c r="K40" s="101" t="s">
        <v>526</v>
      </c>
      <c r="L40" s="101" t="s">
        <v>527</v>
      </c>
      <c r="M40" s="102" t="s">
        <v>528</v>
      </c>
    </row>
    <row r="41" spans="2:13" ht="27.75" customHeight="1" x14ac:dyDescent="0.2">
      <c r="B41" s="1169" t="s">
        <v>30</v>
      </c>
      <c r="C41" s="1170"/>
      <c r="D41" s="103"/>
      <c r="E41" s="1175" t="s">
        <v>31</v>
      </c>
      <c r="F41" s="1175"/>
      <c r="G41" s="1175"/>
      <c r="H41" s="1176"/>
      <c r="I41" s="342">
        <v>3123</v>
      </c>
      <c r="J41" s="343">
        <v>3220</v>
      </c>
      <c r="K41" s="343">
        <v>3399</v>
      </c>
      <c r="L41" s="343">
        <v>3617</v>
      </c>
      <c r="M41" s="344">
        <v>3559</v>
      </c>
    </row>
    <row r="42" spans="2:13" ht="27.75" customHeight="1" x14ac:dyDescent="0.2">
      <c r="B42" s="1171"/>
      <c r="C42" s="1172"/>
      <c r="D42" s="104"/>
      <c r="E42" s="1177" t="s">
        <v>32</v>
      </c>
      <c r="F42" s="1177"/>
      <c r="G42" s="1177"/>
      <c r="H42" s="1178"/>
      <c r="I42" s="345" t="s">
        <v>485</v>
      </c>
      <c r="J42" s="346">
        <v>3</v>
      </c>
      <c r="K42" s="346">
        <v>3</v>
      </c>
      <c r="L42" s="346">
        <v>3</v>
      </c>
      <c r="M42" s="347">
        <v>3</v>
      </c>
    </row>
    <row r="43" spans="2:13" ht="27.75" customHeight="1" x14ac:dyDescent="0.2">
      <c r="B43" s="1171"/>
      <c r="C43" s="1172"/>
      <c r="D43" s="104"/>
      <c r="E43" s="1177" t="s">
        <v>33</v>
      </c>
      <c r="F43" s="1177"/>
      <c r="G43" s="1177"/>
      <c r="H43" s="1178"/>
      <c r="I43" s="345">
        <v>1216</v>
      </c>
      <c r="J43" s="346">
        <v>1163</v>
      </c>
      <c r="K43" s="346">
        <v>1067</v>
      </c>
      <c r="L43" s="346">
        <v>1002</v>
      </c>
      <c r="M43" s="347">
        <v>904</v>
      </c>
    </row>
    <row r="44" spans="2:13" ht="27.75" customHeight="1" x14ac:dyDescent="0.2">
      <c r="B44" s="1171"/>
      <c r="C44" s="1172"/>
      <c r="D44" s="104"/>
      <c r="E44" s="1177" t="s">
        <v>34</v>
      </c>
      <c r="F44" s="1177"/>
      <c r="G44" s="1177"/>
      <c r="H44" s="1178"/>
      <c r="I44" s="345">
        <v>81</v>
      </c>
      <c r="J44" s="346">
        <v>80</v>
      </c>
      <c r="K44" s="346">
        <v>55</v>
      </c>
      <c r="L44" s="346">
        <v>65</v>
      </c>
      <c r="M44" s="347">
        <v>83</v>
      </c>
    </row>
    <row r="45" spans="2:13" ht="27.75" customHeight="1" x14ac:dyDescent="0.2">
      <c r="B45" s="1171"/>
      <c r="C45" s="1172"/>
      <c r="D45" s="104"/>
      <c r="E45" s="1177" t="s">
        <v>35</v>
      </c>
      <c r="F45" s="1177"/>
      <c r="G45" s="1177"/>
      <c r="H45" s="1178"/>
      <c r="I45" s="345">
        <v>540</v>
      </c>
      <c r="J45" s="346">
        <v>518</v>
      </c>
      <c r="K45" s="346">
        <v>481</v>
      </c>
      <c r="L45" s="346">
        <v>502</v>
      </c>
      <c r="M45" s="347">
        <v>507</v>
      </c>
    </row>
    <row r="46" spans="2:13" ht="27.75" customHeight="1" x14ac:dyDescent="0.2">
      <c r="B46" s="1171"/>
      <c r="C46" s="1172"/>
      <c r="D46" s="105"/>
      <c r="E46" s="1177" t="s">
        <v>36</v>
      </c>
      <c r="F46" s="1177"/>
      <c r="G46" s="1177"/>
      <c r="H46" s="1178"/>
      <c r="I46" s="345" t="s">
        <v>485</v>
      </c>
      <c r="J46" s="346" t="s">
        <v>485</v>
      </c>
      <c r="K46" s="346" t="s">
        <v>485</v>
      </c>
      <c r="L46" s="346" t="s">
        <v>485</v>
      </c>
      <c r="M46" s="347" t="s">
        <v>485</v>
      </c>
    </row>
    <row r="47" spans="2:13" ht="27.75" customHeight="1" x14ac:dyDescent="0.2">
      <c r="B47" s="1171"/>
      <c r="C47" s="1172"/>
      <c r="D47" s="106"/>
      <c r="E47" s="1179" t="s">
        <v>37</v>
      </c>
      <c r="F47" s="1180"/>
      <c r="G47" s="1180"/>
      <c r="H47" s="1181"/>
      <c r="I47" s="345" t="s">
        <v>485</v>
      </c>
      <c r="J47" s="346" t="s">
        <v>485</v>
      </c>
      <c r="K47" s="346" t="s">
        <v>485</v>
      </c>
      <c r="L47" s="346" t="s">
        <v>485</v>
      </c>
      <c r="M47" s="347" t="s">
        <v>485</v>
      </c>
    </row>
    <row r="48" spans="2:13" ht="27.75" customHeight="1" x14ac:dyDescent="0.2">
      <c r="B48" s="1171"/>
      <c r="C48" s="1172"/>
      <c r="D48" s="104"/>
      <c r="E48" s="1177" t="s">
        <v>38</v>
      </c>
      <c r="F48" s="1177"/>
      <c r="G48" s="1177"/>
      <c r="H48" s="1178"/>
      <c r="I48" s="345" t="s">
        <v>485</v>
      </c>
      <c r="J48" s="346" t="s">
        <v>485</v>
      </c>
      <c r="K48" s="346" t="s">
        <v>485</v>
      </c>
      <c r="L48" s="346" t="s">
        <v>485</v>
      </c>
      <c r="M48" s="347" t="s">
        <v>485</v>
      </c>
    </row>
    <row r="49" spans="2:13" ht="27.75" customHeight="1" x14ac:dyDescent="0.2">
      <c r="B49" s="1173"/>
      <c r="C49" s="1174"/>
      <c r="D49" s="104"/>
      <c r="E49" s="1177" t="s">
        <v>39</v>
      </c>
      <c r="F49" s="1177"/>
      <c r="G49" s="1177"/>
      <c r="H49" s="1178"/>
      <c r="I49" s="345" t="s">
        <v>485</v>
      </c>
      <c r="J49" s="346" t="s">
        <v>485</v>
      </c>
      <c r="K49" s="346" t="s">
        <v>485</v>
      </c>
      <c r="L49" s="346" t="s">
        <v>485</v>
      </c>
      <c r="M49" s="347" t="s">
        <v>485</v>
      </c>
    </row>
    <row r="50" spans="2:13" ht="27.75" customHeight="1" x14ac:dyDescent="0.2">
      <c r="B50" s="1182" t="s">
        <v>40</v>
      </c>
      <c r="C50" s="1183"/>
      <c r="D50" s="107"/>
      <c r="E50" s="1177" t="s">
        <v>41</v>
      </c>
      <c r="F50" s="1177"/>
      <c r="G50" s="1177"/>
      <c r="H50" s="1178"/>
      <c r="I50" s="345">
        <v>1746</v>
      </c>
      <c r="J50" s="346">
        <v>1919</v>
      </c>
      <c r="K50" s="346">
        <v>2342</v>
      </c>
      <c r="L50" s="346">
        <v>2385</v>
      </c>
      <c r="M50" s="347">
        <v>2960</v>
      </c>
    </row>
    <row r="51" spans="2:13" ht="27.75" customHeight="1" x14ac:dyDescent="0.2">
      <c r="B51" s="1171"/>
      <c r="C51" s="1172"/>
      <c r="D51" s="104"/>
      <c r="E51" s="1177" t="s">
        <v>42</v>
      </c>
      <c r="F51" s="1177"/>
      <c r="G51" s="1177"/>
      <c r="H51" s="1178"/>
      <c r="I51" s="345">
        <v>131</v>
      </c>
      <c r="J51" s="346">
        <v>120</v>
      </c>
      <c r="K51" s="346">
        <v>103</v>
      </c>
      <c r="L51" s="346">
        <v>97</v>
      </c>
      <c r="M51" s="347">
        <v>78</v>
      </c>
    </row>
    <row r="52" spans="2:13" ht="27.75" customHeight="1" x14ac:dyDescent="0.2">
      <c r="B52" s="1173"/>
      <c r="C52" s="1174"/>
      <c r="D52" s="104"/>
      <c r="E52" s="1177" t="s">
        <v>43</v>
      </c>
      <c r="F52" s="1177"/>
      <c r="G52" s="1177"/>
      <c r="H52" s="1178"/>
      <c r="I52" s="345">
        <v>2753</v>
      </c>
      <c r="J52" s="346">
        <v>2892</v>
      </c>
      <c r="K52" s="346">
        <v>2996</v>
      </c>
      <c r="L52" s="346">
        <v>3130</v>
      </c>
      <c r="M52" s="347">
        <v>3107</v>
      </c>
    </row>
    <row r="53" spans="2:13" ht="27.75" customHeight="1" thickBot="1" x14ac:dyDescent="0.25">
      <c r="B53" s="1184" t="s">
        <v>19</v>
      </c>
      <c r="C53" s="1185"/>
      <c r="D53" s="108"/>
      <c r="E53" s="1186" t="s">
        <v>44</v>
      </c>
      <c r="F53" s="1186"/>
      <c r="G53" s="1186"/>
      <c r="H53" s="1187"/>
      <c r="I53" s="348">
        <v>331</v>
      </c>
      <c r="J53" s="349">
        <v>53</v>
      </c>
      <c r="K53" s="349">
        <v>-437</v>
      </c>
      <c r="L53" s="349">
        <v>-424</v>
      </c>
      <c r="M53" s="350">
        <v>-1088</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zGZqouBZncjWRzf7Hh05TUUN4VXgpVYI2XEdIxm2RBKlAOKHW9aWAFnm/9AHXgtEX9N6bLCwIoyKon7LBJfaAw==" saltValue="LTUzyz0ymPWKDNAe9ZLqA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9"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526</v>
      </c>
      <c r="G54" s="117" t="s">
        <v>527</v>
      </c>
      <c r="H54" s="118" t="s">
        <v>528</v>
      </c>
    </row>
    <row r="55" spans="2:8" ht="52.5" customHeight="1" x14ac:dyDescent="0.2">
      <c r="B55" s="119"/>
      <c r="C55" s="1196" t="s">
        <v>46</v>
      </c>
      <c r="D55" s="1196"/>
      <c r="E55" s="1197"/>
      <c r="F55" s="120">
        <v>1616</v>
      </c>
      <c r="G55" s="120">
        <v>1598</v>
      </c>
      <c r="H55" s="121">
        <v>1921</v>
      </c>
    </row>
    <row r="56" spans="2:8" ht="52.5" customHeight="1" x14ac:dyDescent="0.2">
      <c r="B56" s="122"/>
      <c r="C56" s="1198" t="s">
        <v>47</v>
      </c>
      <c r="D56" s="1198"/>
      <c r="E56" s="1199"/>
      <c r="F56" s="123">
        <v>52</v>
      </c>
      <c r="G56" s="123">
        <v>64</v>
      </c>
      <c r="H56" s="124">
        <v>73</v>
      </c>
    </row>
    <row r="57" spans="2:8" ht="53.25" customHeight="1" x14ac:dyDescent="0.2">
      <c r="B57" s="122"/>
      <c r="C57" s="1200" t="s">
        <v>48</v>
      </c>
      <c r="D57" s="1200"/>
      <c r="E57" s="1201"/>
      <c r="F57" s="125">
        <v>477</v>
      </c>
      <c r="G57" s="125">
        <v>516</v>
      </c>
      <c r="H57" s="126">
        <v>733</v>
      </c>
    </row>
    <row r="58" spans="2:8" ht="45.75" customHeight="1" x14ac:dyDescent="0.2">
      <c r="B58" s="127"/>
      <c r="C58" s="1188" t="s">
        <v>543</v>
      </c>
      <c r="D58" s="1189"/>
      <c r="E58" s="1190"/>
      <c r="F58" s="128">
        <v>161</v>
      </c>
      <c r="G58" s="128">
        <v>200</v>
      </c>
      <c r="H58" s="129">
        <v>243</v>
      </c>
    </row>
    <row r="59" spans="2:8" ht="45.75" customHeight="1" x14ac:dyDescent="0.2">
      <c r="B59" s="127"/>
      <c r="C59" s="1188" t="s">
        <v>544</v>
      </c>
      <c r="D59" s="1189"/>
      <c r="E59" s="1190"/>
      <c r="F59" s="128">
        <v>30</v>
      </c>
      <c r="G59" s="128">
        <v>30</v>
      </c>
      <c r="H59" s="129">
        <v>200</v>
      </c>
    </row>
    <row r="60" spans="2:8" ht="45.75" customHeight="1" x14ac:dyDescent="0.2">
      <c r="B60" s="127"/>
      <c r="C60" s="1188" t="s">
        <v>545</v>
      </c>
      <c r="D60" s="1189"/>
      <c r="E60" s="1190"/>
      <c r="F60" s="128">
        <v>51</v>
      </c>
      <c r="G60" s="128">
        <v>51</v>
      </c>
      <c r="H60" s="129">
        <v>51</v>
      </c>
    </row>
    <row r="61" spans="2:8" ht="45.75" customHeight="1" x14ac:dyDescent="0.2">
      <c r="B61" s="127"/>
      <c r="C61" s="1188" t="s">
        <v>546</v>
      </c>
      <c r="D61" s="1189"/>
      <c r="E61" s="1190"/>
      <c r="F61" s="128">
        <v>44</v>
      </c>
      <c r="G61" s="128">
        <v>44</v>
      </c>
      <c r="H61" s="129">
        <v>44</v>
      </c>
    </row>
    <row r="62" spans="2:8" ht="45.75" customHeight="1" thickBot="1" x14ac:dyDescent="0.25">
      <c r="B62" s="130"/>
      <c r="C62" s="1191" t="s">
        <v>547</v>
      </c>
      <c r="D62" s="1192"/>
      <c r="E62" s="1193"/>
      <c r="F62" s="131">
        <v>0</v>
      </c>
      <c r="G62" s="131">
        <v>0</v>
      </c>
      <c r="H62" s="132">
        <v>11</v>
      </c>
    </row>
    <row r="63" spans="2:8" ht="52.5" customHeight="1" thickBot="1" x14ac:dyDescent="0.25">
      <c r="B63" s="133"/>
      <c r="C63" s="1194" t="s">
        <v>49</v>
      </c>
      <c r="D63" s="1194"/>
      <c r="E63" s="1195"/>
      <c r="F63" s="134">
        <v>2145</v>
      </c>
      <c r="G63" s="134">
        <v>2177</v>
      </c>
      <c r="H63" s="135">
        <v>2727</v>
      </c>
    </row>
    <row r="64" spans="2:8" ht="13" x14ac:dyDescent="0.2"/>
  </sheetData>
  <sheetProtection algorithmName="SHA-512" hashValue="vr3MzlbsMsEmFkJFQd6+3Xpin76ocvUPUf4CJbFqnUnuEmFQrUR6kX7q4vQ+JnURIcPmfwbb1S0kie2GR/5vNA==" saltValue="qNdesCZqPAWtbd42OW4B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523</v>
      </c>
      <c r="G2" s="149"/>
      <c r="H2" s="150"/>
    </row>
    <row r="3" spans="1:8" x14ac:dyDescent="0.2">
      <c r="A3" s="146" t="s">
        <v>516</v>
      </c>
      <c r="B3" s="151"/>
      <c r="C3" s="152"/>
      <c r="D3" s="153">
        <v>68447</v>
      </c>
      <c r="E3" s="154"/>
      <c r="F3" s="155">
        <v>268375</v>
      </c>
      <c r="G3" s="156"/>
      <c r="H3" s="157"/>
    </row>
    <row r="4" spans="1:8" x14ac:dyDescent="0.2">
      <c r="A4" s="158"/>
      <c r="B4" s="159"/>
      <c r="C4" s="160"/>
      <c r="D4" s="161">
        <v>41283</v>
      </c>
      <c r="E4" s="162"/>
      <c r="F4" s="163">
        <v>119602</v>
      </c>
      <c r="G4" s="164"/>
      <c r="H4" s="165"/>
    </row>
    <row r="5" spans="1:8" x14ac:dyDescent="0.2">
      <c r="A5" s="146" t="s">
        <v>518</v>
      </c>
      <c r="B5" s="151"/>
      <c r="C5" s="152"/>
      <c r="D5" s="153">
        <v>71065</v>
      </c>
      <c r="E5" s="154"/>
      <c r="F5" s="155">
        <v>301035</v>
      </c>
      <c r="G5" s="156"/>
      <c r="H5" s="157"/>
    </row>
    <row r="6" spans="1:8" x14ac:dyDescent="0.2">
      <c r="A6" s="158"/>
      <c r="B6" s="159"/>
      <c r="C6" s="160"/>
      <c r="D6" s="161">
        <v>28147</v>
      </c>
      <c r="E6" s="162"/>
      <c r="F6" s="163">
        <v>154376</v>
      </c>
      <c r="G6" s="164"/>
      <c r="H6" s="165"/>
    </row>
    <row r="7" spans="1:8" x14ac:dyDescent="0.2">
      <c r="A7" s="146" t="s">
        <v>519</v>
      </c>
      <c r="B7" s="151"/>
      <c r="C7" s="152"/>
      <c r="D7" s="153">
        <v>122264</v>
      </c>
      <c r="E7" s="154"/>
      <c r="F7" s="155">
        <v>277467</v>
      </c>
      <c r="G7" s="156"/>
      <c r="H7" s="157"/>
    </row>
    <row r="8" spans="1:8" x14ac:dyDescent="0.2">
      <c r="A8" s="158"/>
      <c r="B8" s="159"/>
      <c r="C8" s="160"/>
      <c r="D8" s="161">
        <v>71249</v>
      </c>
      <c r="E8" s="162"/>
      <c r="F8" s="163">
        <v>128378</v>
      </c>
      <c r="G8" s="164"/>
      <c r="H8" s="165"/>
    </row>
    <row r="9" spans="1:8" x14ac:dyDescent="0.2">
      <c r="A9" s="146" t="s">
        <v>520</v>
      </c>
      <c r="B9" s="151"/>
      <c r="C9" s="152"/>
      <c r="D9" s="153">
        <v>222547</v>
      </c>
      <c r="E9" s="154"/>
      <c r="F9" s="155">
        <v>282256</v>
      </c>
      <c r="G9" s="156"/>
      <c r="H9" s="157"/>
    </row>
    <row r="10" spans="1:8" x14ac:dyDescent="0.2">
      <c r="A10" s="158"/>
      <c r="B10" s="159"/>
      <c r="C10" s="160"/>
      <c r="D10" s="161">
        <v>74489</v>
      </c>
      <c r="E10" s="162"/>
      <c r="F10" s="163">
        <v>145453</v>
      </c>
      <c r="G10" s="164"/>
      <c r="H10" s="165"/>
    </row>
    <row r="11" spans="1:8" x14ac:dyDescent="0.2">
      <c r="A11" s="146" t="s">
        <v>521</v>
      </c>
      <c r="B11" s="151"/>
      <c r="C11" s="152"/>
      <c r="D11" s="153">
        <v>148843</v>
      </c>
      <c r="E11" s="154"/>
      <c r="F11" s="155">
        <v>295341</v>
      </c>
      <c r="G11" s="156"/>
      <c r="H11" s="157"/>
    </row>
    <row r="12" spans="1:8" x14ac:dyDescent="0.2">
      <c r="A12" s="158"/>
      <c r="B12" s="159"/>
      <c r="C12" s="166"/>
      <c r="D12" s="161">
        <v>55692</v>
      </c>
      <c r="E12" s="162"/>
      <c r="F12" s="163">
        <v>137402</v>
      </c>
      <c r="G12" s="164"/>
      <c r="H12" s="165"/>
    </row>
    <row r="13" spans="1:8" x14ac:dyDescent="0.2">
      <c r="A13" s="146"/>
      <c r="B13" s="151"/>
      <c r="C13" s="152"/>
      <c r="D13" s="153">
        <v>126633</v>
      </c>
      <c r="E13" s="154"/>
      <c r="F13" s="155">
        <v>284895</v>
      </c>
      <c r="G13" s="167"/>
      <c r="H13" s="157"/>
    </row>
    <row r="14" spans="1:8" x14ac:dyDescent="0.2">
      <c r="A14" s="158"/>
      <c r="B14" s="159"/>
      <c r="C14" s="160"/>
      <c r="D14" s="161">
        <v>54172</v>
      </c>
      <c r="E14" s="162"/>
      <c r="F14" s="163">
        <v>137042</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5.12</v>
      </c>
      <c r="C19" s="168">
        <f>ROUND(VALUE(SUBSTITUTE(実質収支比率等に係る経年分析!G$48,"▲","-")),2)</f>
        <v>6.25</v>
      </c>
      <c r="D19" s="168">
        <f>ROUND(VALUE(SUBSTITUTE(実質収支比率等に係る経年分析!H$48,"▲","-")),2)</f>
        <v>0.11</v>
      </c>
      <c r="E19" s="168">
        <f>ROUND(VALUE(SUBSTITUTE(実質収支比率等に係る経年分析!I$48,"▲","-")),2)</f>
        <v>11.67</v>
      </c>
      <c r="F19" s="168">
        <f>ROUND(VALUE(SUBSTITUTE(実質収支比率等に係る経年分析!J$48,"▲","-")),2)</f>
        <v>1.86</v>
      </c>
    </row>
    <row r="20" spans="1:11" x14ac:dyDescent="0.2">
      <c r="A20" s="168" t="s">
        <v>53</v>
      </c>
      <c r="B20" s="168">
        <f>ROUND(VALUE(SUBSTITUTE(実質収支比率等に係る経年分析!F$47,"▲","-")),2)</f>
        <v>56.51</v>
      </c>
      <c r="C20" s="168">
        <f>ROUND(VALUE(SUBSTITUTE(実質収支比率等に係る経年分析!G$47,"▲","-")),2)</f>
        <v>59.74</v>
      </c>
      <c r="D20" s="168">
        <f>ROUND(VALUE(SUBSTITUTE(実質収支比率等に係る経年分析!H$47,"▲","-")),2)</f>
        <v>65.88</v>
      </c>
      <c r="E20" s="168">
        <f>ROUND(VALUE(SUBSTITUTE(実質収支比率等に係る経年分析!I$47,"▲","-")),2)</f>
        <v>66.260000000000005</v>
      </c>
      <c r="F20" s="168">
        <f>ROUND(VALUE(SUBSTITUTE(実質収支比率等に係る経年分析!J$47,"▲","-")),2)</f>
        <v>78.430000000000007</v>
      </c>
    </row>
    <row r="21" spans="1:11" x14ac:dyDescent="0.2">
      <c r="A21" s="168" t="s">
        <v>54</v>
      </c>
      <c r="B21" s="168">
        <f>IF(ISNUMBER(VALUE(SUBSTITUTE(実質収支比率等に係る経年分析!F$49,"▲","-"))),ROUND(VALUE(SUBSTITUTE(実質収支比率等に係る経年分析!F$49,"▲","-")),2),NA())</f>
        <v>-1.55</v>
      </c>
      <c r="C21" s="168">
        <f>IF(ISNUMBER(VALUE(SUBSTITUTE(実質収支比率等に係る経年分析!G$49,"▲","-"))),ROUND(VALUE(SUBSTITUTE(実質収支比率等に係る経年分析!G$49,"▲","-")),2),NA())</f>
        <v>7.42</v>
      </c>
      <c r="D21" s="168">
        <f>IF(ISNUMBER(VALUE(SUBSTITUTE(実質収支比率等に係る経年分析!H$49,"▲","-"))),ROUND(VALUE(SUBSTITUTE(実質収支比率等に係る経年分析!H$49,"▲","-")),2),NA())</f>
        <v>7.01</v>
      </c>
      <c r="E21" s="168">
        <f>IF(ISNUMBER(VALUE(SUBSTITUTE(実質収支比率等に係る経年分析!I$49,"▲","-"))),ROUND(VALUE(SUBSTITUTE(実質収支比率等に係る経年分析!I$49,"▲","-")),2),NA())</f>
        <v>10.79</v>
      </c>
      <c r="F21" s="168">
        <f>IF(ISNUMBER(VALUE(SUBSTITUTE(実質収支比率等に係る経年分析!J$49,"▲","-"))),ROUND(VALUE(SUBSTITUTE(実質収支比率等に係る経年分析!J$49,"▲","-")),2),NA())</f>
        <v>3.59</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相良村後期高齢者医療特別会計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0.02</v>
      </c>
    </row>
    <row r="32" spans="1:11" x14ac:dyDescent="0.2">
      <c r="A32" s="169" t="str">
        <f>IF(連結実質赤字比率に係る赤字・黒字の構成分析!C$38="",NA(),連結実質赤字比率に係る赤字・黒字の構成分析!C$38)</f>
        <v>相良村簡易水道特別会計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0.17</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0.26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0.09</v>
      </c>
    </row>
    <row r="33" spans="1:16" x14ac:dyDescent="0.2">
      <c r="A33" s="169" t="str">
        <f>IF(連結実質赤字比率に係る赤字・黒字の構成分析!C$37="",NA(),連結実質赤字比率に係る赤字・黒字の構成分析!C$37)</f>
        <v>相良村農業集落排水特別会計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0.21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0.02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0.37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0.12</v>
      </c>
    </row>
    <row r="34" spans="1:16" x14ac:dyDescent="0.2">
      <c r="A34" s="169" t="str">
        <f>IF(連結実質赤字比率に係る赤字・黒字の構成分析!C$36="",NA(),連結実質赤字比率に係る赤字・黒字の構成分析!C$36)</f>
        <v>相良村国民健康保険特別会計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2.08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1.58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1.17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0.96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0.74</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5.12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6.25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11.96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2.42</v>
      </c>
    </row>
    <row r="36" spans="1:16" x14ac:dyDescent="0.2">
      <c r="A36" s="169" t="str">
        <f>IF(連結実質赤字比率に係る赤字・黒字の構成分析!C$34="",NA(),連結実質赤字比率に係る赤字・黒字の構成分析!C$34)</f>
        <v>相良村介護保険特別会計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2.2999999999999998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2.0299999999999998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2.04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3.08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2.4300000000000002</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274</v>
      </c>
      <c r="E42" s="170"/>
      <c r="F42" s="170"/>
      <c r="G42" s="170">
        <f>'実質公債費比率（分子）の構造'!L$52</f>
        <v>269</v>
      </c>
      <c r="H42" s="170"/>
      <c r="I42" s="170"/>
      <c r="J42" s="170">
        <f>'実質公債費比率（分子）の構造'!M$52</f>
        <v>311</v>
      </c>
      <c r="K42" s="170"/>
      <c r="L42" s="170"/>
      <c r="M42" s="170">
        <f>'実質公債費比率（分子）の構造'!N$52</f>
        <v>315</v>
      </c>
      <c r="N42" s="170"/>
      <c r="O42" s="170"/>
      <c r="P42" s="170">
        <f>'実質公債費比率（分子）の構造'!O$52</f>
        <v>327</v>
      </c>
    </row>
    <row r="43" spans="1:16" x14ac:dyDescent="0.2">
      <c r="A43" s="170" t="s">
        <v>16</v>
      </c>
      <c r="B43" s="170" t="str">
        <f>'実質公債費比率（分子）の構造'!K$51</f>
        <v>-</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t="str">
        <f>'実質公債費比率（分子）の構造'!O$51</f>
        <v>-</v>
      </c>
      <c r="O43" s="170"/>
      <c r="P43" s="170"/>
    </row>
    <row r="44" spans="1:16" x14ac:dyDescent="0.2">
      <c r="A44" s="170" t="s">
        <v>62</v>
      </c>
      <c r="B44" s="170" t="str">
        <f>'実質公債費比率（分子）の構造'!K$50</f>
        <v>-</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2">
      <c r="A45" s="170" t="s">
        <v>63</v>
      </c>
      <c r="B45" s="170">
        <f>'実質公債費比率（分子）の構造'!K$49</f>
        <v>29</v>
      </c>
      <c r="C45" s="170"/>
      <c r="D45" s="170"/>
      <c r="E45" s="170">
        <f>'実質公債費比率（分子）の構造'!L$49</f>
        <v>27</v>
      </c>
      <c r="F45" s="170"/>
      <c r="G45" s="170"/>
      <c r="H45" s="170">
        <f>'実質公債費比率（分子）の構造'!M$49</f>
        <v>31</v>
      </c>
      <c r="I45" s="170"/>
      <c r="J45" s="170"/>
      <c r="K45" s="170">
        <f>'実質公債費比率（分子）の構造'!N$49</f>
        <v>13</v>
      </c>
      <c r="L45" s="170"/>
      <c r="M45" s="170"/>
      <c r="N45" s="170">
        <f>'実質公債費比率（分子）の構造'!O$49</f>
        <v>9</v>
      </c>
      <c r="O45" s="170"/>
      <c r="P45" s="170"/>
    </row>
    <row r="46" spans="1:16" x14ac:dyDescent="0.2">
      <c r="A46" s="170" t="s">
        <v>64</v>
      </c>
      <c r="B46" s="170">
        <f>'実質公債費比率（分子）の構造'!K$48</f>
        <v>123</v>
      </c>
      <c r="C46" s="170"/>
      <c r="D46" s="170"/>
      <c r="E46" s="170">
        <f>'実質公債費比率（分子）の構造'!L$48</f>
        <v>127</v>
      </c>
      <c r="F46" s="170"/>
      <c r="G46" s="170"/>
      <c r="H46" s="170">
        <f>'実質公債費比率（分子）の構造'!M$48</f>
        <v>132</v>
      </c>
      <c r="I46" s="170"/>
      <c r="J46" s="170"/>
      <c r="K46" s="170">
        <f>'実質公債費比率（分子）の構造'!N$48</f>
        <v>134</v>
      </c>
      <c r="L46" s="170"/>
      <c r="M46" s="170"/>
      <c r="N46" s="170">
        <f>'実質公債費比率（分子）の構造'!O$48</f>
        <v>140</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267</v>
      </c>
      <c r="C49" s="170"/>
      <c r="D49" s="170"/>
      <c r="E49" s="170">
        <f>'実質公債費比率（分子）の構造'!L$45</f>
        <v>269</v>
      </c>
      <c r="F49" s="170"/>
      <c r="G49" s="170"/>
      <c r="H49" s="170">
        <f>'実質公債費比率（分子）の構造'!M$45</f>
        <v>337</v>
      </c>
      <c r="I49" s="170"/>
      <c r="J49" s="170"/>
      <c r="K49" s="170">
        <f>'実質公債費比率（分子）の構造'!N$45</f>
        <v>350</v>
      </c>
      <c r="L49" s="170"/>
      <c r="M49" s="170"/>
      <c r="N49" s="170">
        <f>'実質公債費比率（分子）の構造'!O$45</f>
        <v>368</v>
      </c>
      <c r="O49" s="170"/>
      <c r="P49" s="170"/>
    </row>
    <row r="50" spans="1:16" x14ac:dyDescent="0.2">
      <c r="A50" s="170" t="s">
        <v>67</v>
      </c>
      <c r="B50" s="170" t="e">
        <f>NA()</f>
        <v>#N/A</v>
      </c>
      <c r="C50" s="170">
        <f>IF(ISNUMBER('実質公債費比率（分子）の構造'!K$53),'実質公債費比率（分子）の構造'!K$53,NA())</f>
        <v>145</v>
      </c>
      <c r="D50" s="170" t="e">
        <f>NA()</f>
        <v>#N/A</v>
      </c>
      <c r="E50" s="170" t="e">
        <f>NA()</f>
        <v>#N/A</v>
      </c>
      <c r="F50" s="170">
        <f>IF(ISNUMBER('実質公債費比率（分子）の構造'!L$53),'実質公債費比率（分子）の構造'!L$53,NA())</f>
        <v>154</v>
      </c>
      <c r="G50" s="170" t="e">
        <f>NA()</f>
        <v>#N/A</v>
      </c>
      <c r="H50" s="170" t="e">
        <f>NA()</f>
        <v>#N/A</v>
      </c>
      <c r="I50" s="170">
        <f>IF(ISNUMBER('実質公債費比率（分子）の構造'!M$53),'実質公債費比率（分子）の構造'!M$53,NA())</f>
        <v>189</v>
      </c>
      <c r="J50" s="170" t="e">
        <f>NA()</f>
        <v>#N/A</v>
      </c>
      <c r="K50" s="170" t="e">
        <f>NA()</f>
        <v>#N/A</v>
      </c>
      <c r="L50" s="170">
        <f>IF(ISNUMBER('実質公債費比率（分子）の構造'!N$53),'実質公債費比率（分子）の構造'!N$53,NA())</f>
        <v>182</v>
      </c>
      <c r="M50" s="170" t="e">
        <f>NA()</f>
        <v>#N/A</v>
      </c>
      <c r="N50" s="170" t="e">
        <f>NA()</f>
        <v>#N/A</v>
      </c>
      <c r="O50" s="170">
        <f>IF(ISNUMBER('実質公債費比率（分子）の構造'!O$53),'実質公債費比率（分子）の構造'!O$53,NA())</f>
        <v>190</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2753</v>
      </c>
      <c r="E56" s="169"/>
      <c r="F56" s="169"/>
      <c r="G56" s="169">
        <f>'将来負担比率（分子）の構造'!J$52</f>
        <v>2892</v>
      </c>
      <c r="H56" s="169"/>
      <c r="I56" s="169"/>
      <c r="J56" s="169">
        <f>'将来負担比率（分子）の構造'!K$52</f>
        <v>2996</v>
      </c>
      <c r="K56" s="169"/>
      <c r="L56" s="169"/>
      <c r="M56" s="169">
        <f>'将来負担比率（分子）の構造'!L$52</f>
        <v>3130</v>
      </c>
      <c r="N56" s="169"/>
      <c r="O56" s="169"/>
      <c r="P56" s="169">
        <f>'将来負担比率（分子）の構造'!M$52</f>
        <v>3107</v>
      </c>
    </row>
    <row r="57" spans="1:16" x14ac:dyDescent="0.2">
      <c r="A57" s="169" t="s">
        <v>42</v>
      </c>
      <c r="B57" s="169"/>
      <c r="C57" s="169"/>
      <c r="D57" s="169">
        <f>'将来負担比率（分子）の構造'!I$51</f>
        <v>131</v>
      </c>
      <c r="E57" s="169"/>
      <c r="F57" s="169"/>
      <c r="G57" s="169">
        <f>'将来負担比率（分子）の構造'!J$51</f>
        <v>120</v>
      </c>
      <c r="H57" s="169"/>
      <c r="I57" s="169"/>
      <c r="J57" s="169">
        <f>'将来負担比率（分子）の構造'!K$51</f>
        <v>103</v>
      </c>
      <c r="K57" s="169"/>
      <c r="L57" s="169"/>
      <c r="M57" s="169">
        <f>'将来負担比率（分子）の構造'!L$51</f>
        <v>97</v>
      </c>
      <c r="N57" s="169"/>
      <c r="O57" s="169"/>
      <c r="P57" s="169">
        <f>'将来負担比率（分子）の構造'!M$51</f>
        <v>78</v>
      </c>
    </row>
    <row r="58" spans="1:16" x14ac:dyDescent="0.2">
      <c r="A58" s="169" t="s">
        <v>41</v>
      </c>
      <c r="B58" s="169"/>
      <c r="C58" s="169"/>
      <c r="D58" s="169">
        <f>'将来負担比率（分子）の構造'!I$50</f>
        <v>1746</v>
      </c>
      <c r="E58" s="169"/>
      <c r="F58" s="169"/>
      <c r="G58" s="169">
        <f>'将来負担比率（分子）の構造'!J$50</f>
        <v>1919</v>
      </c>
      <c r="H58" s="169"/>
      <c r="I58" s="169"/>
      <c r="J58" s="169">
        <f>'将来負担比率（分子）の構造'!K$50</f>
        <v>2342</v>
      </c>
      <c r="K58" s="169"/>
      <c r="L58" s="169"/>
      <c r="M58" s="169">
        <f>'将来負担比率（分子）の構造'!L$50</f>
        <v>2385</v>
      </c>
      <c r="N58" s="169"/>
      <c r="O58" s="169"/>
      <c r="P58" s="169">
        <f>'将来負担比率（分子）の構造'!M$50</f>
        <v>2960</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540</v>
      </c>
      <c r="C62" s="169"/>
      <c r="D62" s="169"/>
      <c r="E62" s="169">
        <f>'将来負担比率（分子）の構造'!J$45</f>
        <v>518</v>
      </c>
      <c r="F62" s="169"/>
      <c r="G62" s="169"/>
      <c r="H62" s="169">
        <f>'将来負担比率（分子）の構造'!K$45</f>
        <v>481</v>
      </c>
      <c r="I62" s="169"/>
      <c r="J62" s="169"/>
      <c r="K62" s="169">
        <f>'将来負担比率（分子）の構造'!L$45</f>
        <v>502</v>
      </c>
      <c r="L62" s="169"/>
      <c r="M62" s="169"/>
      <c r="N62" s="169">
        <f>'将来負担比率（分子）の構造'!M$45</f>
        <v>507</v>
      </c>
      <c r="O62" s="169"/>
      <c r="P62" s="169"/>
    </row>
    <row r="63" spans="1:16" x14ac:dyDescent="0.2">
      <c r="A63" s="169" t="s">
        <v>34</v>
      </c>
      <c r="B63" s="169">
        <f>'将来負担比率（分子）の構造'!I$44</f>
        <v>81</v>
      </c>
      <c r="C63" s="169"/>
      <c r="D63" s="169"/>
      <c r="E63" s="169">
        <f>'将来負担比率（分子）の構造'!J$44</f>
        <v>80</v>
      </c>
      <c r="F63" s="169"/>
      <c r="G63" s="169"/>
      <c r="H63" s="169">
        <f>'将来負担比率（分子）の構造'!K$44</f>
        <v>55</v>
      </c>
      <c r="I63" s="169"/>
      <c r="J63" s="169"/>
      <c r="K63" s="169">
        <f>'将来負担比率（分子）の構造'!L$44</f>
        <v>65</v>
      </c>
      <c r="L63" s="169"/>
      <c r="M63" s="169"/>
      <c r="N63" s="169">
        <f>'将来負担比率（分子）の構造'!M$44</f>
        <v>83</v>
      </c>
      <c r="O63" s="169"/>
      <c r="P63" s="169"/>
    </row>
    <row r="64" spans="1:16" x14ac:dyDescent="0.2">
      <c r="A64" s="169" t="s">
        <v>33</v>
      </c>
      <c r="B64" s="169">
        <f>'将来負担比率（分子）の構造'!I$43</f>
        <v>1216</v>
      </c>
      <c r="C64" s="169"/>
      <c r="D64" s="169"/>
      <c r="E64" s="169">
        <f>'将来負担比率（分子）の構造'!J$43</f>
        <v>1163</v>
      </c>
      <c r="F64" s="169"/>
      <c r="G64" s="169"/>
      <c r="H64" s="169">
        <f>'将来負担比率（分子）の構造'!K$43</f>
        <v>1067</v>
      </c>
      <c r="I64" s="169"/>
      <c r="J64" s="169"/>
      <c r="K64" s="169">
        <f>'将来負担比率（分子）の構造'!L$43</f>
        <v>1002</v>
      </c>
      <c r="L64" s="169"/>
      <c r="M64" s="169"/>
      <c r="N64" s="169">
        <f>'将来負担比率（分子）の構造'!M$43</f>
        <v>904</v>
      </c>
      <c r="O64" s="169"/>
      <c r="P64" s="169"/>
    </row>
    <row r="65" spans="1:16" x14ac:dyDescent="0.2">
      <c r="A65" s="169" t="s">
        <v>32</v>
      </c>
      <c r="B65" s="169" t="str">
        <f>'将来負担比率（分子）の構造'!I$42</f>
        <v>-</v>
      </c>
      <c r="C65" s="169"/>
      <c r="D65" s="169"/>
      <c r="E65" s="169">
        <f>'将来負担比率（分子）の構造'!J$42</f>
        <v>3</v>
      </c>
      <c r="F65" s="169"/>
      <c r="G65" s="169"/>
      <c r="H65" s="169">
        <f>'将来負担比率（分子）の構造'!K$42</f>
        <v>3</v>
      </c>
      <c r="I65" s="169"/>
      <c r="J65" s="169"/>
      <c r="K65" s="169">
        <f>'将来負担比率（分子）の構造'!L$42</f>
        <v>3</v>
      </c>
      <c r="L65" s="169"/>
      <c r="M65" s="169"/>
      <c r="N65" s="169">
        <f>'将来負担比率（分子）の構造'!M$42</f>
        <v>3</v>
      </c>
      <c r="O65" s="169"/>
      <c r="P65" s="169"/>
    </row>
    <row r="66" spans="1:16" x14ac:dyDescent="0.2">
      <c r="A66" s="169" t="s">
        <v>31</v>
      </c>
      <c r="B66" s="169">
        <f>'将来負担比率（分子）の構造'!I$41</f>
        <v>3123</v>
      </c>
      <c r="C66" s="169"/>
      <c r="D66" s="169"/>
      <c r="E66" s="169">
        <f>'将来負担比率（分子）の構造'!J$41</f>
        <v>3220</v>
      </c>
      <c r="F66" s="169"/>
      <c r="G66" s="169"/>
      <c r="H66" s="169">
        <f>'将来負担比率（分子）の構造'!K$41</f>
        <v>3399</v>
      </c>
      <c r="I66" s="169"/>
      <c r="J66" s="169"/>
      <c r="K66" s="169">
        <f>'将来負担比率（分子）の構造'!L$41</f>
        <v>3617</v>
      </c>
      <c r="L66" s="169"/>
      <c r="M66" s="169"/>
      <c r="N66" s="169">
        <f>'将来負担比率（分子）の構造'!M$41</f>
        <v>3559</v>
      </c>
      <c r="O66" s="169"/>
      <c r="P66" s="169"/>
    </row>
    <row r="67" spans="1:16" x14ac:dyDescent="0.2">
      <c r="A67" s="169" t="s">
        <v>71</v>
      </c>
      <c r="B67" s="169" t="e">
        <f>NA()</f>
        <v>#N/A</v>
      </c>
      <c r="C67" s="169">
        <f>IF(ISNUMBER('将来負担比率（分子）の構造'!I$53), IF('将来負担比率（分子）の構造'!I$53 &lt; 0, 0, '将来負担比率（分子）の構造'!I$53), NA())</f>
        <v>331</v>
      </c>
      <c r="D67" s="169" t="e">
        <f>NA()</f>
        <v>#N/A</v>
      </c>
      <c r="E67" s="169" t="e">
        <f>NA()</f>
        <v>#N/A</v>
      </c>
      <c r="F67" s="169">
        <f>IF(ISNUMBER('将来負担比率（分子）の構造'!J$53), IF('将来負担比率（分子）の構造'!J$53 &lt; 0, 0, '将来負担比率（分子）の構造'!J$53), NA())</f>
        <v>53</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1616</v>
      </c>
      <c r="C72" s="173">
        <f>基金残高に係る経年分析!G55</f>
        <v>1598</v>
      </c>
      <c r="D72" s="173">
        <f>基金残高に係る経年分析!H55</f>
        <v>1921</v>
      </c>
    </row>
    <row r="73" spans="1:16" x14ac:dyDescent="0.2">
      <c r="A73" s="172" t="s">
        <v>74</v>
      </c>
      <c r="B73" s="173">
        <f>基金残高に係る経年分析!F56</f>
        <v>52</v>
      </c>
      <c r="C73" s="173">
        <f>基金残高に係る経年分析!G56</f>
        <v>64</v>
      </c>
      <c r="D73" s="173">
        <f>基金残高に係る経年分析!H56</f>
        <v>73</v>
      </c>
    </row>
    <row r="74" spans="1:16" x14ac:dyDescent="0.2">
      <c r="A74" s="172" t="s">
        <v>75</v>
      </c>
      <c r="B74" s="173">
        <f>基金残高に係る経年分析!F57</f>
        <v>477</v>
      </c>
      <c r="C74" s="173">
        <f>基金残高に係る経年分析!G57</f>
        <v>516</v>
      </c>
      <c r="D74" s="173">
        <f>基金残高に係る経年分析!H57</f>
        <v>733</v>
      </c>
    </row>
  </sheetData>
  <sheetProtection algorithmName="SHA-512" hashValue="DPoU/A7Wr3JqSSgYZPh18lVa9Tvl5Hqlu7MgaeZ2cxUy7IYKIx64hm7WhGTFjLwtq5j3nu+mWfYNj9NAo5L83g==" saltValue="Jjw4Dd9c1F5RdLBwc5N77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1800313</cp:lastModifiedBy>
  <cp:lastPrinted>2025-03-14T05:33:14Z</cp:lastPrinted>
  <dcterms:created xsi:type="dcterms:W3CDTF">2025-02-19T05:19:48Z</dcterms:created>
  <dcterms:modified xsi:type="dcterms:W3CDTF">2025-07-23T01:54:49Z</dcterms:modified>
  <cp:category/>
</cp:coreProperties>
</file>