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20 経営比較分析表（R5年度決算）★\03 市町村等→県\13 天草市\【完】下水道（法非適）\"/>
    </mc:Choice>
  </mc:AlternateContent>
  <workbookProtection workbookAlgorithmName="SHA-512" workbookHashValue="vWwjC/RxRam7V8W6HGNA03BP5zSGoduBqY3RBylZLbDWDxn+i+DYLMp92WoENoMZlr2nc7pJOI2lQY8+XfzgAA==" workbookSaltValue="j/qpc2kbd/y4RhC+Z4TnIQ==" workbookSpinCount="100000" lockStructure="1"/>
  <bookViews>
    <workbookView xWindow="0" yWindow="0" windowWidth="14380" windowHeight="422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I10" i="4"/>
</calcChain>
</file>

<file path=xl/sharedStrings.xml><?xml version="1.0" encoding="utf-8"?>
<sst xmlns="http://schemas.openxmlformats.org/spreadsheetml/2006/main" count="247" uniqueCount="120">
  <si>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</si>
  <si>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</si>
  <si>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</si>
  <si>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</si>
  <si>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</si>
  <si>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</si>
  <si>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</si>
  <si>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</si>
  <si>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</si>
  <si>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</si>
  <si>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</si>
  <si>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</si>
  <si>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</si>
  <si>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</si>
  <si>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</si>
  <si>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</si>
  <si>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</si>
  <si>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</si>
  <si>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</si>
  <si>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</si>
  <si>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</si>
  <si>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</si>
  <si>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</si>
  <si>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</si>
  <si>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</si>
  <si>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</si>
  <si>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</si>
  <si>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</si>
  <si>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</si>
  <si>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</si>
  <si>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</si>
  <si>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</si>
  <si>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</si>
  <si>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</si>
  <si>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</si>
  <si>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</si>
  <si>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</si>
  <si>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</si>
  <si>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</si>
  <si>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</si>
  <si>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</si>
  <si>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</si>
  <si>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</si>
  <si>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</si>
  <si>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</si>
  <si>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</si>
  <si>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</si>
  <si>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</si>
  <si>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</si>
  <si>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</si>
  <si>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</si>
  <si>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</si>
  <si>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</si>
  <si>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</si>
  <si>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</si>
  <si>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</si>
  <si>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</si>
  <si>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</si>
  <si>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</si>
  <si>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</si>
  <si>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</si>
  <si>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</si>
  <si>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</si>
  <si>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</si>
  <si>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</si>
  <si>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</si>
  <si>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</si>
  <si>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</si>
  <si>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</si>
  <si>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</si>
  <si>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</si>
  <si>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</si>
  <si>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</si>
  <si>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</si>
  <si>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</si>
  <si>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</si>
  <si>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</si>
  <si>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</si>
  <si>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</si>
  <si>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</si>
  <si>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</si>
  <si>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</si>
  <si>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</si>
  <si>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</si>
  <si>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</si>
  <si>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</si>
  <si>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</si>
  <si>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</si>
  <si>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</si>
  <si>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</si>
  <si>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</si>
  <si>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</si>
  <si>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</si>
  <si>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</si>
  <si>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</si>
  <si>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</si>
  <si>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</si>
  <si>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</si>
  <si>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</si>
  <si>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</si>
  <si>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</si>
  <si>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</si>
  <si>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</si>
  <si>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</si>
  <si>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</si>
  <si>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</si>
  <si>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</si>
  <si>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</si>
  <si>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</si>
  <si>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</si>
  <si>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</si>
  <si>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</si>
  <si>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</si>
  <si>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</si>
  <si>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</si>
  <si>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</si>
  <si>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</si>
  <si>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法非適用事業のため、該当なし。</t>
    <phoneticPr fontId="4"/>
  </si>
  <si>
    <t>　本事業は、平成28年度をもって新規設置を廃止しました。既存施設の維持・管理についても、令和8年度をもって終了し、その後は財産処分を行い使用者に譲渡することを決定しています。
　経費回収率の不足分は、一般会計繰入金により補てんしており、経営状態が良好とは言えません。全国平均よりも高い使用料を賦課しており、また、既に事業廃止が決定していることから、今後は、経費の抑制に努めながら現行使用料を維持することとしています。</t>
    <phoneticPr fontId="4"/>
  </si>
  <si>
    <t>①収益的収支比率は100%を下回っていますが、収益の不足分は一般会計補助金で補てんしており、経営上は問題ありません。
④企業債残高対事業規模比率は令和8年度をもって事業廃止の決定がなされており、新規借入は行っておりません。
⑤経費回収率は全国・類似団体平均値を上回っていますが、100%を下回っており使用料で経費を回収できておらず、不足分を一般会計補助金で賄っています。
⑥汚水処理原価は全国・類似団体平均値よりも高い数値を示しています。これは人口減少や高齢化が進んでいるため、処理水量が少量となっていることから高くなっています。また、令和5年度は例年よりも費用（修繕費）が多かったことにより原価が高くなっています。
⑦施設利用率が低いのは、使用する世帯人員が少ないことが要因であると分析しています。
⑧水洗化率は、浄化槽設置世帯を対象としているため100%となっています。</t>
    <rPh sb="194" eb="196">
      <t>ゼンコク</t>
    </rPh>
    <rPh sb="268" eb="270">
      <t>レイワ</t>
    </rPh>
    <rPh sb="271" eb="273">
      <t>ネンド</t>
    </rPh>
    <rPh sb="274" eb="276">
      <t>レイネン</t>
    </rPh>
    <rPh sb="279" eb="281">
      <t>ヒヨウ</t>
    </rPh>
    <rPh sb="282" eb="285">
      <t>シュウゼンヒ</t>
    </rPh>
    <rPh sb="287" eb="288">
      <t>オオ</t>
    </rPh>
    <rPh sb="296" eb="298">
      <t>ゲンカ</t>
    </rPh>
    <rPh sb="299" eb="300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</si>
</sst>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8-4337-A837-402C6C7EE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8-4337-A837-402C6C7EE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38.46</c:v>
                </c:pt>
                <c:pt idx="1">
                  <c:v>42.31</c:v>
                </c:pt>
                <c:pt idx="2">
                  <c:v>42.31</c:v>
                </c:pt>
                <c:pt idx="3">
                  <c:v>42.31</c:v>
                </c:pt>
                <c:pt idx="4">
                  <c:v>42.31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F-4C21-AAED-9D589BDFF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47.35</c:v>
                </c:pt>
                <c:pt idx="1">
                  <c:v>46.36</c:v>
                </c:pt>
                <c:pt idx="2">
                  <c:v>46.45</c:v>
                </c:pt>
                <c:pt idx="3">
                  <c:v>45.36</c:v>
                </c:pt>
                <c:pt idx="4">
                  <c:v>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1F-4C21-AAED-9D589BDFF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B-468F-AB4D-30CCABBCF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81.209999999999994</c:v>
                </c:pt>
                <c:pt idx="1">
                  <c:v>83.08</c:v>
                </c:pt>
                <c:pt idx="2">
                  <c:v>82.61</c:v>
                </c:pt>
                <c:pt idx="3">
                  <c:v>82.21</c:v>
                </c:pt>
                <c:pt idx="4">
                  <c:v>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B-468F-AB4D-30CCABBCF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95.42</c:v>
                </c:pt>
                <c:pt idx="1">
                  <c:v>95.78</c:v>
                </c:pt>
                <c:pt idx="2">
                  <c:v>95.34</c:v>
                </c:pt>
                <c:pt idx="3">
                  <c:v>95.36</c:v>
                </c:pt>
                <c:pt idx="4">
                  <c:v>96.46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5-4985-BF1D-AF408F011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5-4985-BF1D-AF408F011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3-44A6-A2B2-189F201D2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3-44A6-A2B2-189F201D2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E-4BC4-A454-8BE1838B7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EE-4BC4-A454-8BE1838B7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B-4286-BA26-DAAC25EF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1B-4286-BA26-DAAC25EF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A-421B-9CF9-9DED205E7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A-421B-9CF9-9DED205E7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6-4145-9289-93E4077C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862.99</c:v>
                </c:pt>
                <c:pt idx="1">
                  <c:v>782.91</c:v>
                </c:pt>
                <c:pt idx="2">
                  <c:v>783.21</c:v>
                </c:pt>
                <c:pt idx="3">
                  <c:v>902.04</c:v>
                </c:pt>
                <c:pt idx="4">
                  <c:v>992.16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6-4145-9289-93E4077C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79.760000000000005</c:v>
                </c:pt>
                <c:pt idx="1">
                  <c:v>70.3</c:v>
                </c:pt>
                <c:pt idx="2">
                  <c:v>78.86</c:v>
                </c:pt>
                <c:pt idx="3">
                  <c:v>73.61</c:v>
                </c:pt>
                <c:pt idx="4">
                  <c:v>51.13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4-4144-8334-23C7BADC5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49.38</c:v>
                </c:pt>
                <c:pt idx="2">
                  <c:v>48.53</c:v>
                </c:pt>
                <c:pt idx="3">
                  <c:v>46.11</c:v>
                </c:pt>
                <c:pt idx="4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4-4144-8334-23C7BADC5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336.12</c:v>
                </c:pt>
                <c:pt idx="1">
                  <c:v>347.55</c:v>
                </c:pt>
                <c:pt idx="2">
                  <c:v>311.35000000000002</c:v>
                </c:pt>
                <c:pt idx="3">
                  <c:v>355.19</c:v>
                </c:pt>
                <c:pt idx="4">
                  <c:v>529.55999999999995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D-4970-A447-2D3DD7F11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309.22000000000003</c:v>
                </c:pt>
                <c:pt idx="1">
                  <c:v>316.97000000000003</c:v>
                </c:pt>
                <c:pt idx="2">
                  <c:v>326.17</c:v>
                </c:pt>
                <c:pt idx="3">
                  <c:v>336.93</c:v>
                </c:pt>
                <c:pt idx="4">
                  <c:v>331.17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D-4970-A447-2D3DD7F11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熊本県　天草市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個別排水処理</v>
      </c>
      <c r="Q8" s="39"/>
      <c r="R8" s="39"/>
      <c r="S8" s="39"/>
      <c r="T8" s="39"/>
      <c r="U8" s="39"/>
      <c r="V8" s="39"/>
      <c r="W8" s="39" t="str">
        <f>データ!L6</f>
        <v>L2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73437</v>
      </c>
      <c r="AM8" s="41"/>
      <c r="AN8" s="41"/>
      <c r="AO8" s="41"/>
      <c r="AP8" s="41"/>
      <c r="AQ8" s="41"/>
      <c r="AR8" s="41"/>
      <c r="AS8" s="41"/>
      <c r="AT8" s="34">
        <f>データ!T6</f>
        <v>683.82</v>
      </c>
      <c r="AU8" s="34"/>
      <c r="AV8" s="34"/>
      <c r="AW8" s="34"/>
      <c r="AX8" s="34"/>
      <c r="AY8" s="34"/>
      <c r="AZ8" s="34"/>
      <c r="BA8" s="34"/>
      <c r="BB8" s="34">
        <f>データ!U6</f>
        <v>107.39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0.12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3740</v>
      </c>
      <c r="AE10" s="41"/>
      <c r="AF10" s="41"/>
      <c r="AG10" s="41"/>
      <c r="AH10" s="41"/>
      <c r="AI10" s="41"/>
      <c r="AJ10" s="41"/>
      <c r="AK10" s="2"/>
      <c r="AL10" s="41">
        <f>データ!V6</f>
        <v>85</v>
      </c>
      <c r="AM10" s="41"/>
      <c r="AN10" s="41"/>
      <c r="AO10" s="41"/>
      <c r="AP10" s="41"/>
      <c r="AQ10" s="41"/>
      <c r="AR10" s="41"/>
      <c r="AS10" s="41"/>
      <c r="AT10" s="34">
        <f>データ!W6</f>
        <v>0.02</v>
      </c>
      <c r="AU10" s="34"/>
      <c r="AV10" s="34"/>
      <c r="AW10" s="34"/>
      <c r="AX10" s="34"/>
      <c r="AY10" s="34"/>
      <c r="AZ10" s="34"/>
      <c r="BA10" s="34"/>
      <c r="BB10" s="34">
        <f>データ!X6</f>
        <v>4250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119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117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118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【967.97】</v>
      </c>
      <c r="I86" s="12" t="str">
        <f>データ!CA6</f>
        <v>【46.20】</v>
      </c>
      <c r="J86" s="12" t="str">
        <f>データ!CL6</f>
        <v>【332.82】</v>
      </c>
      <c r="K86" s="12" t="str">
        <f>データ!CW6</f>
        <v>【46.29】</v>
      </c>
      <c r="L86" s="12" t="str">
        <f>データ!DH6</f>
        <v>【82.56】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lXKxNUhw7b/bAxpb2LdkVwkJaihrwWY9I8RLBCLh4XjwfcIU7Gf4JaNzpdwk3aJLp0N/+IrmIiNObTrmGAHWog==" saltValue="GLkV5KtRG9swV5838MQYA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2023</v>
      </c>
      <c r="C6" s="19">
        <f t="shared" ref="C6:X6" si="3">C7</f>
        <v>432156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熊本県　天草市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0.12</v>
      </c>
      <c r="Q6" s="20">
        <f t="shared" si="3"/>
        <v>100</v>
      </c>
      <c r="R6" s="20">
        <f t="shared" si="3"/>
        <v>3740</v>
      </c>
      <c r="S6" s="20">
        <f t="shared" si="3"/>
        <v>73437</v>
      </c>
      <c r="T6" s="20">
        <f t="shared" si="3"/>
        <v>683.82</v>
      </c>
      <c r="U6" s="20">
        <f t="shared" si="3"/>
        <v>107.39</v>
      </c>
      <c r="V6" s="20">
        <f t="shared" si="3"/>
        <v>85</v>
      </c>
      <c r="W6" s="20">
        <f t="shared" si="3"/>
        <v>0.02</v>
      </c>
      <c r="X6" s="20">
        <f t="shared" si="3"/>
        <v>4250</v>
      </c>
      <c r="Y6" s="21">
        <f>IF(Y7="",NA(),Y7)</f>
        <v>95.42</v>
      </c>
      <c r="Z6" s="21">
        <f t="shared" ref="Z6:AH6" si="4">IF(Z7="",NA(),Z7)</f>
        <v>95.78</v>
      </c>
      <c r="AA6" s="21">
        <f t="shared" si="4"/>
        <v>95.34</v>
      </c>
      <c r="AB6" s="21">
        <f t="shared" si="4"/>
        <v>95.36</v>
      </c>
      <c r="AC6" s="21">
        <f t="shared" si="4"/>
        <v>96.46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862.99</v>
      </c>
      <c r="BL6" s="21">
        <f t="shared" si="7"/>
        <v>782.91</v>
      </c>
      <c r="BM6" s="21">
        <f t="shared" si="7"/>
        <v>783.21</v>
      </c>
      <c r="BN6" s="21">
        <f t="shared" si="7"/>
        <v>902.04</v>
      </c>
      <c r="BO6" s="21">
        <f t="shared" si="7"/>
        <v>992.16</v>
      </c>
      <c r="BP6" s="20" t="str">
        <f>IF(BP7="","",IF(BP7="-","【-】","【"&amp;SUBSTITUTE(TEXT(BP7,"#,##0.00"),"-","△")&amp;"】"))</f>
        <v>【967.97】</v>
      </c>
      <c r="BQ6" s="21">
        <f>IF(BQ7="",NA(),BQ7)</f>
        <v>79.760000000000005</v>
      </c>
      <c r="BR6" s="21">
        <f t="shared" ref="BR6:BZ6" si="8">IF(BR7="",NA(),BR7)</f>
        <v>70.3</v>
      </c>
      <c r="BS6" s="21">
        <f t="shared" si="8"/>
        <v>78.86</v>
      </c>
      <c r="BT6" s="21">
        <f t="shared" si="8"/>
        <v>73.61</v>
      </c>
      <c r="BU6" s="21">
        <f t="shared" si="8"/>
        <v>51.13</v>
      </c>
      <c r="BV6" s="21">
        <f t="shared" si="8"/>
        <v>50.06</v>
      </c>
      <c r="BW6" s="21">
        <f t="shared" si="8"/>
        <v>49.38</v>
      </c>
      <c r="BX6" s="21">
        <f t="shared" si="8"/>
        <v>48.53</v>
      </c>
      <c r="BY6" s="21">
        <f t="shared" si="8"/>
        <v>46.11</v>
      </c>
      <c r="BZ6" s="21">
        <f t="shared" si="8"/>
        <v>45.55</v>
      </c>
      <c r="CA6" s="20" t="str">
        <f>IF(CA7="","",IF(CA7="-","【-】","【"&amp;SUBSTITUTE(TEXT(CA7,"#,##0.00"),"-","△")&amp;"】"))</f>
        <v>【46.20】</v>
      </c>
      <c r="CB6" s="21">
        <f>IF(CB7="",NA(),CB7)</f>
        <v>336.12</v>
      </c>
      <c r="CC6" s="21">
        <f t="shared" ref="CC6:CK6" si="9">IF(CC7="",NA(),CC7)</f>
        <v>347.55</v>
      </c>
      <c r="CD6" s="21">
        <f t="shared" si="9"/>
        <v>311.35000000000002</v>
      </c>
      <c r="CE6" s="21">
        <f t="shared" si="9"/>
        <v>355.19</v>
      </c>
      <c r="CF6" s="21">
        <f t="shared" si="9"/>
        <v>529.55999999999995</v>
      </c>
      <c r="CG6" s="21">
        <f t="shared" si="9"/>
        <v>309.22000000000003</v>
      </c>
      <c r="CH6" s="21">
        <f t="shared" si="9"/>
        <v>316.97000000000003</v>
      </c>
      <c r="CI6" s="21">
        <f t="shared" si="9"/>
        <v>326.17</v>
      </c>
      <c r="CJ6" s="21">
        <f t="shared" si="9"/>
        <v>336.93</v>
      </c>
      <c r="CK6" s="21">
        <f t="shared" si="9"/>
        <v>331.17</v>
      </c>
      <c r="CL6" s="20" t="str">
        <f>IF(CL7="","",IF(CL7="-","【-】","【"&amp;SUBSTITUTE(TEXT(CL7,"#,##0.00"),"-","△")&amp;"】"))</f>
        <v>【332.82】</v>
      </c>
      <c r="CM6" s="21">
        <f>IF(CM7="",NA(),CM7)</f>
        <v>38.46</v>
      </c>
      <c r="CN6" s="21">
        <f t="shared" ref="CN6:CV6" si="10">IF(CN7="",NA(),CN7)</f>
        <v>42.31</v>
      </c>
      <c r="CO6" s="21">
        <f t="shared" si="10"/>
        <v>42.31</v>
      </c>
      <c r="CP6" s="21">
        <f t="shared" si="10"/>
        <v>42.31</v>
      </c>
      <c r="CQ6" s="21">
        <f t="shared" si="10"/>
        <v>42.31</v>
      </c>
      <c r="CR6" s="21">
        <f t="shared" si="10"/>
        <v>47.35</v>
      </c>
      <c r="CS6" s="21">
        <f t="shared" si="10"/>
        <v>46.36</v>
      </c>
      <c r="CT6" s="21">
        <f t="shared" si="10"/>
        <v>46.45</v>
      </c>
      <c r="CU6" s="21">
        <f t="shared" si="10"/>
        <v>45.36</v>
      </c>
      <c r="CV6" s="21">
        <f t="shared" si="10"/>
        <v>45.93</v>
      </c>
      <c r="CW6" s="20" t="str">
        <f>IF(CW7="","",IF(CW7="-","【-】","【"&amp;SUBSTITUTE(TEXT(CW7,"#,##0.00"),"-","△")&amp;"】"))</f>
        <v>【46.29】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81.209999999999994</v>
      </c>
      <c r="DD6" s="21">
        <f t="shared" si="11"/>
        <v>83.08</v>
      </c>
      <c r="DE6" s="21">
        <f t="shared" si="11"/>
        <v>82.61</v>
      </c>
      <c r="DF6" s="21">
        <f t="shared" si="11"/>
        <v>82.21</v>
      </c>
      <c r="DG6" s="21">
        <f t="shared" si="11"/>
        <v>82.98</v>
      </c>
      <c r="DH6" s="20" t="str">
        <f>IF(DH7="","",IF(DH7="-","【-】","【"&amp;SUBSTITUTE(TEXT(DH7,"#,##0.00"),"-","△")&amp;"】"))</f>
        <v>【82.56】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2">
      <c r="A7" s="14"/>
      <c r="B7" s="23">
        <v>2023</v>
      </c>
      <c r="C7" s="23">
        <v>432156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0.12</v>
      </c>
      <c r="Q7" s="24">
        <v>100</v>
      </c>
      <c r="R7" s="24">
        <v>3740</v>
      </c>
      <c r="S7" s="24">
        <v>73437</v>
      </c>
      <c r="T7" s="24">
        <v>683.82</v>
      </c>
      <c r="U7" s="24">
        <v>107.39</v>
      </c>
      <c r="V7" s="24">
        <v>85</v>
      </c>
      <c r="W7" s="24">
        <v>0.02</v>
      </c>
      <c r="X7" s="24">
        <v>4250</v>
      </c>
      <c r="Y7" s="24">
        <v>95.42</v>
      </c>
      <c r="Z7" s="24">
        <v>95.78</v>
      </c>
      <c r="AA7" s="24">
        <v>95.34</v>
      </c>
      <c r="AB7" s="24">
        <v>95.36</v>
      </c>
      <c r="AC7" s="24">
        <v>96.46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862.99</v>
      </c>
      <c r="BL7" s="24">
        <v>782.91</v>
      </c>
      <c r="BM7" s="24">
        <v>783.21</v>
      </c>
      <c r="BN7" s="24">
        <v>902.04</v>
      </c>
      <c r="BO7" s="24">
        <v>992.16</v>
      </c>
      <c r="BP7" s="24">
        <v>967.97</v>
      </c>
      <c r="BQ7" s="24">
        <v>79.760000000000005</v>
      </c>
      <c r="BR7" s="24">
        <v>70.3</v>
      </c>
      <c r="BS7" s="24">
        <v>78.86</v>
      </c>
      <c r="BT7" s="24">
        <v>73.61</v>
      </c>
      <c r="BU7" s="24">
        <v>51.13</v>
      </c>
      <c r="BV7" s="24">
        <v>50.06</v>
      </c>
      <c r="BW7" s="24">
        <v>49.38</v>
      </c>
      <c r="BX7" s="24">
        <v>48.53</v>
      </c>
      <c r="BY7" s="24">
        <v>46.11</v>
      </c>
      <c r="BZ7" s="24">
        <v>45.55</v>
      </c>
      <c r="CA7" s="24">
        <v>46.2</v>
      </c>
      <c r="CB7" s="24">
        <v>336.12</v>
      </c>
      <c r="CC7" s="24">
        <v>347.55</v>
      </c>
      <c r="CD7" s="24">
        <v>311.35000000000002</v>
      </c>
      <c r="CE7" s="24">
        <v>355.19</v>
      </c>
      <c r="CF7" s="24">
        <v>529.55999999999995</v>
      </c>
      <c r="CG7" s="24">
        <v>309.22000000000003</v>
      </c>
      <c r="CH7" s="24">
        <v>316.97000000000003</v>
      </c>
      <c r="CI7" s="24">
        <v>326.17</v>
      </c>
      <c r="CJ7" s="24">
        <v>336.93</v>
      </c>
      <c r="CK7" s="24">
        <v>331.17</v>
      </c>
      <c r="CL7" s="24">
        <v>332.82</v>
      </c>
      <c r="CM7" s="24">
        <v>38.46</v>
      </c>
      <c r="CN7" s="24">
        <v>42.31</v>
      </c>
      <c r="CO7" s="24">
        <v>42.31</v>
      </c>
      <c r="CP7" s="24">
        <v>42.31</v>
      </c>
      <c r="CQ7" s="24">
        <v>42.31</v>
      </c>
      <c r="CR7" s="24">
        <v>47.35</v>
      </c>
      <c r="CS7" s="24">
        <v>46.36</v>
      </c>
      <c r="CT7" s="24">
        <v>46.45</v>
      </c>
      <c r="CU7" s="24">
        <v>45.36</v>
      </c>
      <c r="CV7" s="24">
        <v>45.93</v>
      </c>
      <c r="CW7" s="24">
        <v>46.29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81.209999999999994</v>
      </c>
      <c r="DD7" s="24">
        <v>83.08</v>
      </c>
      <c r="DE7" s="24">
        <v>82.61</v>
      </c>
      <c r="DF7" s="24">
        <v>82.21</v>
      </c>
      <c r="DG7" s="24">
        <v>82.98</v>
      </c>
      <c r="DH7" s="24">
        <v>82.56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115</v>
      </c>
      <c r="E13" t="s">
        <v>114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2025-02-18T04:15:08Z</cp:lastPrinted>
  <dcterms:created xsi:type="dcterms:W3CDTF">2025-01-24T07:42:35Z</dcterms:created>
  <dcterms:modified xsi:type="dcterms:W3CDTF">2025-02-19T05:10:07Z</dcterms:modified>
  <cp:category/>
</cp:coreProperties>
</file>