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20 経営比較分析表（R5年度決算）★\03 市町村等→県\13 天草市\【完】下水道（法非適）\"/>
    </mc:Choice>
  </mc:AlternateContent>
  <workbookProtection workbookAlgorithmName="SHA-512" workbookHashValue="IUmYi9uVhDZL0pwWyTWMNwgkqgJQ8lcBgwyhhZnkMbUCYw9IZFKHOTgwUaLjTLuVP57DaR0VjeBKLQ4q15cemw==" workbookSaltValue="i/2WKUDbp7t/HWFhpTkO4w==" workbookSpinCount="100000" lockStructure="1"/>
  <bookViews>
    <workbookView xWindow="0" yWindow="0" windowWidth="14380" windowHeight="422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E86" i="4"/>
  <c r="AL10" i="4"/>
  <c r="AL8" i="4"/>
  <c r="P8" i="4"/>
</calcChain>
</file>

<file path=xl/sharedStrings.xml><?xml version="1.0" encoding="utf-8"?>
<sst xmlns="http://schemas.openxmlformats.org/spreadsheetml/2006/main" count="247" uniqueCount="119">
  <si>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</si>
  <si>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</si>
  <si>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</si>
  <si>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</si>
  <si>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</si>
  <si>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</si>
  <si>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</si>
  <si>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</si>
  <si>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</si>
  <si>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</si>
  <si>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</si>
  <si>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</si>
  <si>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</si>
  <si>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</si>
  <si>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</si>
  <si>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</si>
  <si>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</si>
  <si>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</si>
  <si>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</si>
  <si>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</si>
  <si>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</si>
  <si>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</si>
  <si>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</si>
  <si>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</si>
  <si>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</si>
  <si>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</si>
  <si>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</si>
  <si>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</si>
  <si>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</si>
  <si>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</si>
  <si>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</si>
  <si>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</si>
  <si>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</si>
  <si>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</si>
  <si>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</si>
  <si>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</si>
  <si>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</si>
  <si>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</si>
  <si>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</si>
  <si>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</si>
  <si>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</si>
  <si>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</si>
  <si>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</si>
  <si>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</si>
  <si>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</si>
  <si>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</si>
  <si>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</si>
  <si>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</si>
  <si>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</si>
  <si>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</si>
  <si>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</si>
  <si>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</si>
  <si>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</si>
  <si>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</si>
  <si>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</si>
  <si>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</si>
  <si>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</si>
  <si>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</si>
  <si>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</si>
  <si>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</si>
  <si>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</si>
  <si>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</si>
  <si>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</si>
  <si>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</si>
  <si>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</si>
  <si>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</si>
  <si>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</si>
  <si>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</si>
  <si>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</si>
  <si>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</si>
  <si>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</si>
  <si>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</si>
  <si>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</si>
  <si>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</si>
  <si>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</si>
  <si>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</si>
  <si>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</si>
  <si>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</si>
  <si>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</si>
  <si>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</si>
  <si>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</si>
  <si>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</si>
  <si>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</si>
  <si>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</si>
  <si>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</si>
  <si>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</si>
  <si>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</si>
  <si>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</si>
  <si>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</si>
  <si>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</si>
  <si>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</si>
  <si>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</si>
  <si>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</si>
  <si>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</si>
  <si>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</si>
  <si>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</si>
  <si>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</si>
  <si>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</si>
  <si>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</si>
  <si>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</si>
  <si>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</si>
  <si>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</si>
  <si>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</si>
  <si>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</si>
  <si>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</si>
  <si>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</si>
  <si>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</si>
  <si>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</si>
  <si>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</si>
  <si>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</si>
  <si>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</si>
  <si>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</si>
  <si>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</si>
  <si>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</si>
  <si>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</si>
  <si>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</si>
  <si>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</si>
  <si>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phoneticPr fontId="4"/>
  </si>
  <si>
    <t>①収益的収支比率は100%であり、経営状態は安定しています。
④企業債残高対事業規模比率は令和8年度をもって事業廃止の決定がなされており、新規借入は行っておりません。
⑤経費回収率は全国・類似団体平均値を上回っていますが、100%を下回っており使用料で経費を回収できておらず、不足分を一般会計補助金で賄っています。
⑥汚水処理原価は全国・類似団体平均値よりも高い数値を示しています。これは人口減少や高齢化が進んでいるため、処理水量が少量となっていることから高くなっています。
⑦施設利用率が低いのは、使用する世帯人員が少ないことが要因と分析しています。
⑧水洗化率は、浄化槽設置世帯を対象としているため100%となっています。</t>
    <rPh sb="166" eb="168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</si>
</sst>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2-4F31-98BB-F1B321B4B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2-4F31-98BB-F1B321B4B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36.43</c:v>
                </c:pt>
                <c:pt idx="2">
                  <c:v>35.6</c:v>
                </c:pt>
                <c:pt idx="3">
                  <c:v>34.51</c:v>
                </c:pt>
                <c:pt idx="4">
                  <c:v>33.61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5-4AEC-9DDC-4E9DA9AA2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59.64</c:v>
                </c:pt>
                <c:pt idx="1">
                  <c:v>58.19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5-4AEC-9DDC-4E9DA9AA2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5-425D-82C6-A99EA6D2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87.8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5-425D-82C6-A99EA6D2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100.01</c:v>
                </c:pt>
                <c:pt idx="2">
                  <c:v>99.99</c:v>
                </c:pt>
                <c:pt idx="3">
                  <c:v>99.99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E-4A42-A2DD-FC500AF1A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E-4A42-A2DD-FC500AF1A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0-4B9F-84AF-EDDDBEF4E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0-4B9F-84AF-EDDDBEF4E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1-4512-8A54-1F17434F4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1-4512-8A54-1F17434F4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F-4B7B-9BF2-BA9DB493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F-4B7B-9BF2-BA9DB493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4-4D30-B17A-936462D95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4-4D30-B17A-936462D95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C-41B6-9A80-ADF1F4363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270.57</c:v>
                </c:pt>
                <c:pt idx="1">
                  <c:v>294.27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C-41B6-9A80-ADF1F4363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69.8</c:v>
                </c:pt>
                <c:pt idx="1">
                  <c:v>69.27</c:v>
                </c:pt>
                <c:pt idx="2">
                  <c:v>69.040000000000006</c:v>
                </c:pt>
                <c:pt idx="3">
                  <c:v>70.28</c:v>
                </c:pt>
                <c:pt idx="4">
                  <c:v>65.97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2-47B4-A88B-74FB914D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60.59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2-47B4-A88B-74FB914D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408.51</c:v>
                </c:pt>
                <c:pt idx="1">
                  <c:v>414.85</c:v>
                </c:pt>
                <c:pt idx="2">
                  <c:v>425.88</c:v>
                </c:pt>
                <c:pt idx="3">
                  <c:v>412.31</c:v>
                </c:pt>
                <c:pt idx="4">
                  <c:v>445.76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8-4D0E-9C47-41B0D5CD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269.33</c:v>
                </c:pt>
                <c:pt idx="1">
                  <c:v>280.23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E8-4D0E-9C47-41B0D5CD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熊本県　天草市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特定地域生活排水処理</v>
      </c>
      <c r="Q8" s="64"/>
      <c r="R8" s="64"/>
      <c r="S8" s="64"/>
      <c r="T8" s="64"/>
      <c r="U8" s="64"/>
      <c r="V8" s="64"/>
      <c r="W8" s="64" t="str">
        <f>データ!L6</f>
        <v>K2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73437</v>
      </c>
      <c r="AM8" s="45"/>
      <c r="AN8" s="45"/>
      <c r="AO8" s="45"/>
      <c r="AP8" s="45"/>
      <c r="AQ8" s="45"/>
      <c r="AR8" s="45"/>
      <c r="AS8" s="45"/>
      <c r="AT8" s="44">
        <f>データ!T6</f>
        <v>683.82</v>
      </c>
      <c r="AU8" s="44"/>
      <c r="AV8" s="44"/>
      <c r="AW8" s="44"/>
      <c r="AX8" s="44"/>
      <c r="AY8" s="44"/>
      <c r="AZ8" s="44"/>
      <c r="BA8" s="44"/>
      <c r="BB8" s="44">
        <f>データ!U6</f>
        <v>107.39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3.49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5">
        <f>データ!R6</f>
        <v>3740</v>
      </c>
      <c r="AE10" s="45"/>
      <c r="AF10" s="45"/>
      <c r="AG10" s="45"/>
      <c r="AH10" s="45"/>
      <c r="AI10" s="45"/>
      <c r="AJ10" s="45"/>
      <c r="AK10" s="2"/>
      <c r="AL10" s="45">
        <f>データ!V6</f>
        <v>2532</v>
      </c>
      <c r="AM10" s="45"/>
      <c r="AN10" s="45"/>
      <c r="AO10" s="45"/>
      <c r="AP10" s="45"/>
      <c r="AQ10" s="45"/>
      <c r="AR10" s="45"/>
      <c r="AS10" s="45"/>
      <c r="AT10" s="44">
        <f>データ!W6</f>
        <v>140.96</v>
      </c>
      <c r="AU10" s="44"/>
      <c r="AV10" s="44"/>
      <c r="AW10" s="44"/>
      <c r="AX10" s="44"/>
      <c r="AY10" s="44"/>
      <c r="AZ10" s="44"/>
      <c r="BA10" s="44"/>
      <c r="BB10" s="44">
        <f>データ!X6</f>
        <v>17.96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118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116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117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【349.83】</v>
      </c>
      <c r="I86" s="12" t="str">
        <f>データ!CA6</f>
        <v>【53.65】</v>
      </c>
      <c r="J86" s="12" t="str">
        <f>データ!CL6</f>
        <v>【307.86】</v>
      </c>
      <c r="K86" s="12" t="str">
        <f>データ!CW6</f>
        <v>【54.61】</v>
      </c>
      <c r="L86" s="12" t="str">
        <f>データ!DH6</f>
        <v>【85.31】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sRkBiPOg5gaU4oXVWPQCL9+QZZxL6kEzG94g0RxkiTShsArUH9NDKr2yedg0ckvxICC1/A2FFuRNmhOAiD0CqA==" saltValue="ezr+LIeF/8memNq6jXtzK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55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2023</v>
      </c>
      <c r="C6" s="19">
        <f t="shared" ref="C6:X6" si="3">C7</f>
        <v>432156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熊本県　天草市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3.49</v>
      </c>
      <c r="Q6" s="20">
        <f t="shared" si="3"/>
        <v>100</v>
      </c>
      <c r="R6" s="20">
        <f t="shared" si="3"/>
        <v>3740</v>
      </c>
      <c r="S6" s="20">
        <f t="shared" si="3"/>
        <v>73437</v>
      </c>
      <c r="T6" s="20">
        <f t="shared" si="3"/>
        <v>683.82</v>
      </c>
      <c r="U6" s="20">
        <f t="shared" si="3"/>
        <v>107.39</v>
      </c>
      <c r="V6" s="20">
        <f t="shared" si="3"/>
        <v>2532</v>
      </c>
      <c r="W6" s="20">
        <f t="shared" si="3"/>
        <v>140.96</v>
      </c>
      <c r="X6" s="20">
        <f t="shared" si="3"/>
        <v>17.96</v>
      </c>
      <c r="Y6" s="21">
        <f>IF(Y7="",NA(),Y7)</f>
        <v>100</v>
      </c>
      <c r="Z6" s="21">
        <f t="shared" ref="Z6:AH6" si="4">IF(Z7="",NA(),Z7)</f>
        <v>100.01</v>
      </c>
      <c r="AA6" s="21">
        <f t="shared" si="4"/>
        <v>99.99</v>
      </c>
      <c r="AB6" s="21">
        <f t="shared" si="4"/>
        <v>99.99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270.57</v>
      </c>
      <c r="BL6" s="21">
        <f t="shared" si="7"/>
        <v>294.27</v>
      </c>
      <c r="BM6" s="21">
        <f t="shared" si="7"/>
        <v>294.08999999999997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>
        <f>IF(BQ7="",NA(),BQ7)</f>
        <v>69.8</v>
      </c>
      <c r="BR6" s="21">
        <f t="shared" ref="BR6:BZ6" si="8">IF(BR7="",NA(),BR7)</f>
        <v>69.27</v>
      </c>
      <c r="BS6" s="21">
        <f t="shared" si="8"/>
        <v>69.040000000000006</v>
      </c>
      <c r="BT6" s="21">
        <f t="shared" si="8"/>
        <v>70.28</v>
      </c>
      <c r="BU6" s="21">
        <f t="shared" si="8"/>
        <v>65.97</v>
      </c>
      <c r="BV6" s="21">
        <f t="shared" si="8"/>
        <v>62.5</v>
      </c>
      <c r="BW6" s="21">
        <f t="shared" si="8"/>
        <v>60.59</v>
      </c>
      <c r="BX6" s="21">
        <f t="shared" si="8"/>
        <v>60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>
        <f>IF(CB7="",NA(),CB7)</f>
        <v>408.51</v>
      </c>
      <c r="CC6" s="21">
        <f t="shared" ref="CC6:CK6" si="9">IF(CC7="",NA(),CC7)</f>
        <v>414.85</v>
      </c>
      <c r="CD6" s="21">
        <f t="shared" si="9"/>
        <v>425.88</v>
      </c>
      <c r="CE6" s="21">
        <f t="shared" si="9"/>
        <v>412.31</v>
      </c>
      <c r="CF6" s="21">
        <f t="shared" si="9"/>
        <v>445.76</v>
      </c>
      <c r="CG6" s="21">
        <f t="shared" si="9"/>
        <v>269.33</v>
      </c>
      <c r="CH6" s="21">
        <f t="shared" si="9"/>
        <v>280.23</v>
      </c>
      <c r="CI6" s="21">
        <f t="shared" si="9"/>
        <v>282.70999999999998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>
        <f>IF(CM7="",NA(),CM7)</f>
        <v>36.43</v>
      </c>
      <c r="CN6" s="21">
        <f t="shared" ref="CN6:CV6" si="10">IF(CN7="",NA(),CN7)</f>
        <v>36.43</v>
      </c>
      <c r="CO6" s="21">
        <f t="shared" si="10"/>
        <v>35.6</v>
      </c>
      <c r="CP6" s="21">
        <f t="shared" si="10"/>
        <v>34.51</v>
      </c>
      <c r="CQ6" s="21">
        <f t="shared" si="10"/>
        <v>33.61</v>
      </c>
      <c r="CR6" s="21">
        <f t="shared" si="10"/>
        <v>59.64</v>
      </c>
      <c r="CS6" s="21">
        <f t="shared" si="10"/>
        <v>58.19</v>
      </c>
      <c r="CT6" s="21">
        <f t="shared" si="10"/>
        <v>56.52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90.63</v>
      </c>
      <c r="DD6" s="21">
        <f t="shared" si="11"/>
        <v>87.8</v>
      </c>
      <c r="DE6" s="21">
        <f t="shared" si="11"/>
        <v>88.43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2">
      <c r="A7" s="14"/>
      <c r="B7" s="23">
        <v>2023</v>
      </c>
      <c r="C7" s="23">
        <v>432156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3.49</v>
      </c>
      <c r="Q7" s="24">
        <v>100</v>
      </c>
      <c r="R7" s="24">
        <v>3740</v>
      </c>
      <c r="S7" s="24">
        <v>73437</v>
      </c>
      <c r="T7" s="24">
        <v>683.82</v>
      </c>
      <c r="U7" s="24">
        <v>107.39</v>
      </c>
      <c r="V7" s="24">
        <v>2532</v>
      </c>
      <c r="W7" s="24">
        <v>140.96</v>
      </c>
      <c r="X7" s="24">
        <v>17.96</v>
      </c>
      <c r="Y7" s="24">
        <v>100</v>
      </c>
      <c r="Z7" s="24">
        <v>100.01</v>
      </c>
      <c r="AA7" s="24">
        <v>99.99</v>
      </c>
      <c r="AB7" s="24">
        <v>99.99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270.57</v>
      </c>
      <c r="BL7" s="24">
        <v>294.27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>
        <v>69.8</v>
      </c>
      <c r="BR7" s="24">
        <v>69.27</v>
      </c>
      <c r="BS7" s="24">
        <v>69.040000000000006</v>
      </c>
      <c r="BT7" s="24">
        <v>70.28</v>
      </c>
      <c r="BU7" s="24">
        <v>65.97</v>
      </c>
      <c r="BV7" s="24">
        <v>62.5</v>
      </c>
      <c r="BW7" s="24">
        <v>60.59</v>
      </c>
      <c r="BX7" s="24">
        <v>60</v>
      </c>
      <c r="BY7" s="24">
        <v>59.01</v>
      </c>
      <c r="BZ7" s="24">
        <v>56.06</v>
      </c>
      <c r="CA7" s="24">
        <v>53.65</v>
      </c>
      <c r="CB7" s="24">
        <v>408.51</v>
      </c>
      <c r="CC7" s="24">
        <v>414.85</v>
      </c>
      <c r="CD7" s="24">
        <v>425.88</v>
      </c>
      <c r="CE7" s="24">
        <v>412.31</v>
      </c>
      <c r="CF7" s="24">
        <v>445.76</v>
      </c>
      <c r="CG7" s="24">
        <v>269.33</v>
      </c>
      <c r="CH7" s="24">
        <v>280.23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>
        <v>36.43</v>
      </c>
      <c r="CN7" s="24">
        <v>36.43</v>
      </c>
      <c r="CO7" s="24">
        <v>35.6</v>
      </c>
      <c r="CP7" s="24">
        <v>34.51</v>
      </c>
      <c r="CQ7" s="24">
        <v>33.61</v>
      </c>
      <c r="CR7" s="24">
        <v>59.64</v>
      </c>
      <c r="CS7" s="24">
        <v>58.19</v>
      </c>
      <c r="CT7" s="24">
        <v>56.52</v>
      </c>
      <c r="CU7" s="24">
        <v>88.45</v>
      </c>
      <c r="CV7" s="24">
        <v>54.08</v>
      </c>
      <c r="CW7" s="24">
        <v>54.61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90.63</v>
      </c>
      <c r="DD7" s="24">
        <v>87.8</v>
      </c>
      <c r="DE7" s="24">
        <v>88.43</v>
      </c>
      <c r="DF7" s="24">
        <v>90.34</v>
      </c>
      <c r="DG7" s="24">
        <v>90.57</v>
      </c>
      <c r="DH7" s="24">
        <v>85.31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2">
      <c r="B13" t="s">
        <v>112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2025-01-24T07:41:24Z</dcterms:created>
  <dcterms:modified xsi:type="dcterms:W3CDTF">2025-02-19T05:08:15Z</dcterms:modified>
  <cp:category/>
</cp:coreProperties>
</file>