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１２―水道施設管理、整備関連\④　経営比較分析表\24 産山村　R6年度経営比較分析表\簡水\"/>
    </mc:Choice>
  </mc:AlternateContent>
  <workbookProtection workbookAlgorithmName="SHA-512" workbookHashValue="5IlBlOju4oNd9AGZaCSgkhAXGLFuZuqQU0A9YWoeL8A1hcHaMbOXQha2qJ3JOKJFR8N+vjoWT6iL8Fqgg6k/3Q==" workbookSaltValue="m8QrN1k/LVmyHpZ2x/GKbg==" workbookSpinCount="100000" lockStructure="1"/>
  <bookViews>
    <workbookView xWindow="0" yWindow="0" windowWidth="23040" windowHeight="9210"/>
  </bookViews>
  <sheets>
    <sheet name="法非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<sst xmlns="http://schemas.openxmlformats.org/spreadsheetml/2006/main" count="233" uniqueCount="115">
  <si>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</si>
  <si>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</si>
  <si>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</si>
  <si>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</si>
  <si>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</si>
  <si>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</si>
  <si>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</si>
  <si>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</si>
  <si>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</si>
  <si>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</si>
  <si>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</si>
  <si>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</si>
  <si>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</si>
  <si>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</si>
  <si>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</si>
  <si>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</si>
  <si>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</si>
  <si>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</si>
  <si>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</si>
  <si>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</si>
  <si>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</si>
  <si>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</si>
  <si>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</si>
  <si>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</si>
  <si>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</si>
  <si>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</si>
  <si>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</si>
  <si>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</si>
  <si>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</si>
  <si>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</si>
  <si>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</si>
  <si>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</si>
  <si>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</si>
  <si>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</si>
  <si>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</si>
  <si>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</si>
  <si>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</si>
  <si>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</si>
  <si>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</si>
  <si>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</si>
  <si>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</si>
  <si>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</si>
  <si>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</si>
  <si>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</si>
  <si>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</si>
  <si>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</si>
  <si>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</si>
  <si>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</si>
  <si>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</si>
  <si>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</si>
  <si>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</si>
  <si>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</si>
  <si>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</si>
  <si>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</si>
  <si>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</si>
  <si>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</si>
  <si>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</si>
  <si>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</si>
  <si>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</si>
  <si>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</si>
  <si>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</si>
  <si>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</si>
  <si>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</si>
  <si>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</si>
  <si>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</si>
  <si>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</si>
  <si>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</si>
  <si>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</si>
  <si>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</si>
  <si>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</si>
  <si>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</si>
  <si>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</si>
  <si>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</si>
  <si>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</si>
  <si>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</si>
  <si>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</si>
  <si>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</si>
  <si>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</si>
  <si>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</si>
  <si>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</si>
  <si>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</si>
  <si>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</si>
  <si>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</si>
  <si>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</si>
  <si>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</si>
  <si>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</si>
  <si>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</si>
  <si>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</si>
  <si>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</si>
  <si>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</si>
  <si>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</si>
  <si>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</si>
  <si>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</si>
  <si>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</si>
  <si>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</si>
  <si>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</si>
  <si>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産山村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</si>
  <si>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</si>
  <si>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</si>
  <si>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</si>
  <si>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</si>
  <si>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</si>
  <si>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</si>
  <si>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</si>
  <si>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</si>
  <si>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</si>
  <si>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</si>
  <si>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</si>
  <si>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</si>
  <si>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</si>
  <si>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</si>
  <si>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</si>
  <si>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</si>
  <si>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施設や管路の耐用年数も近づいている中、人口の減少による料金収入の減少も考えられるため、経費の削減や、計画的な更新を行う必要がある。
　令和4年度に料金改定し、今後も、水道整備事業基本計画に基づき、早期に改良及び更新を実施する。</t>
    <rPh sb="1" eb="3">
      <t>シセツ</t>
    </rPh>
    <rPh sb="4" eb="6">
      <t>カンロ</t>
    </rPh>
    <rPh sb="7" eb="11">
      <t>タイヨウネンスウ</t>
    </rPh>
    <rPh sb="12" eb="13">
      <t>チカ</t>
    </rPh>
    <rPh sb="18" eb="19">
      <t>ナカ</t>
    </rPh>
    <rPh sb="20" eb="22">
      <t>ジンコウ</t>
    </rPh>
    <rPh sb="23" eb="25">
      <t>ゲンショウ</t>
    </rPh>
    <rPh sb="28" eb="32">
      <t>リョウキンシュウニュウ</t>
    </rPh>
    <rPh sb="33" eb="35">
      <t>ゲンショウ</t>
    </rPh>
    <rPh sb="36" eb="37">
      <t>カンガ</t>
    </rPh>
    <rPh sb="44" eb="46">
      <t>ケイヒ</t>
    </rPh>
    <rPh sb="47" eb="49">
      <t>サクゲン</t>
    </rPh>
    <rPh sb="51" eb="54">
      <t>ケイカクテキ</t>
    </rPh>
    <rPh sb="55" eb="57">
      <t>コウシン</t>
    </rPh>
    <rPh sb="58" eb="59">
      <t>オコナ</t>
    </rPh>
    <rPh sb="60" eb="62">
      <t>ヒツヨウ</t>
    </rPh>
    <rPh sb="68" eb="70">
      <t>レイワ</t>
    </rPh>
    <rPh sb="71" eb="73">
      <t>ネンド</t>
    </rPh>
    <rPh sb="74" eb="78">
      <t>リョウキンカイテイ</t>
    </rPh>
    <rPh sb="80" eb="82">
      <t>コンゴ</t>
    </rPh>
    <rPh sb="84" eb="90">
      <t>スイドウセイビジギョウ</t>
    </rPh>
    <rPh sb="90" eb="94">
      <t>キホンケイカク</t>
    </rPh>
    <rPh sb="95" eb="96">
      <t>モト</t>
    </rPh>
    <rPh sb="99" eb="101">
      <t>ソウキ</t>
    </rPh>
    <rPh sb="102" eb="104">
      <t>カイリョウ</t>
    </rPh>
    <rPh sb="104" eb="105">
      <t>オヨ</t>
    </rPh>
    <rPh sb="106" eb="108">
      <t>コウシン</t>
    </rPh>
    <rPh sb="109" eb="111">
      <t>ジッシ</t>
    </rPh>
    <phoneticPr fontId="4"/>
  </si>
  <si>
    <t xml:space="preserve"> 経営状況は、前年度に対して、災害復旧等に伴う他事業の水道補償工事により、収益的収支比率の増加がみられる。
　料金回収率は、料金改定以降約90％で推移しており、施設利用率も、高い利用率を維持している。
　今後も水道管や施設の改良及び更新を行い、有収率向上、費用の削減等に取り組み、適切に管理を行う必要がある。</t>
    <rPh sb="1" eb="5">
      <t>ケイエイジョウキョウ</t>
    </rPh>
    <rPh sb="8" eb="10">
      <t>ネンド</t>
    </rPh>
    <rPh sb="11" eb="12">
      <t>タイ</t>
    </rPh>
    <rPh sb="15" eb="19">
      <t>サイガイフッキュウ</t>
    </rPh>
    <rPh sb="19" eb="20">
      <t>トウ</t>
    </rPh>
    <rPh sb="21" eb="22">
      <t>トモナ</t>
    </rPh>
    <rPh sb="23" eb="26">
      <t>タジギョウ</t>
    </rPh>
    <rPh sb="27" eb="29">
      <t>スイドウ</t>
    </rPh>
    <rPh sb="29" eb="33">
      <t>ホショウコウジ</t>
    </rPh>
    <rPh sb="37" eb="44">
      <t>シュウエキテキシュウシヒリツ</t>
    </rPh>
    <rPh sb="45" eb="47">
      <t>ゾウカ</t>
    </rPh>
    <rPh sb="55" eb="60">
      <t>リョウキンカイシュウリツ</t>
    </rPh>
    <rPh sb="62" eb="64">
      <t>リョウキン</t>
    </rPh>
    <rPh sb="64" eb="66">
      <t>カイテイ</t>
    </rPh>
    <rPh sb="66" eb="68">
      <t>イコウ</t>
    </rPh>
    <rPh sb="73" eb="75">
      <t>スイイ</t>
    </rPh>
    <rPh sb="80" eb="85">
      <t>シセツリヨウリツ</t>
    </rPh>
    <rPh sb="87" eb="88">
      <t>タカ</t>
    </rPh>
    <rPh sb="89" eb="92">
      <t>リヨウリツ</t>
    </rPh>
    <rPh sb="93" eb="95">
      <t>イジ</t>
    </rPh>
    <rPh sb="102" eb="104">
      <t>コンゴ</t>
    </rPh>
    <rPh sb="105" eb="108">
      <t>スイドウカン</t>
    </rPh>
    <rPh sb="109" eb="111">
      <t>シセツ</t>
    </rPh>
    <rPh sb="112" eb="114">
      <t>カイリョウ</t>
    </rPh>
    <rPh sb="114" eb="115">
      <t>オヨ</t>
    </rPh>
    <rPh sb="116" eb="118">
      <t>コウシン</t>
    </rPh>
    <rPh sb="119" eb="120">
      <t>オコナ</t>
    </rPh>
    <rPh sb="122" eb="127">
      <t>ユウシュウリツコウジョウ</t>
    </rPh>
    <rPh sb="128" eb="130">
      <t>ヒヨウ</t>
    </rPh>
    <rPh sb="131" eb="134">
      <t>サクゲントウ</t>
    </rPh>
    <rPh sb="135" eb="136">
      <t>ト</t>
    </rPh>
    <rPh sb="137" eb="138">
      <t>ク</t>
    </rPh>
    <rPh sb="140" eb="142">
      <t>テキセツ</t>
    </rPh>
    <rPh sb="143" eb="145">
      <t>カンリ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</si>
</sst>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0.53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6B-4DCD-8170-52981F1FC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48728"/>
        <c:axId val="23314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0.39</c:v>
                </c:pt>
                <c:pt idx="1">
                  <c:v>0.61</c:v>
                </c:pt>
                <c:pt idx="2">
                  <c:v>0.4</c:v>
                </c:pt>
                <c:pt idx="3">
                  <c:v>0.59</c:v>
                </c:pt>
                <c:pt idx="4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6B-4DCD-8170-52981F1FC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148728"/>
        <c:axId val="233145200"/>
      </c:lineChart>
      <c:dateAx>
        <c:axId val="233148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33145200"/>
        <c:crosses val="autoZero"/>
        <c:auto val="1"/>
        <c:lblOffset val="100"/>
        <c:baseTimeUnit val="years"/>
      </c:dateAx>
      <c:valAx>
        <c:axId val="23314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3148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93.69</c:v>
                </c:pt>
                <c:pt idx="1">
                  <c:v>93.95</c:v>
                </c:pt>
                <c:pt idx="2">
                  <c:v>93.95</c:v>
                </c:pt>
                <c:pt idx="3">
                  <c:v>93.95</c:v>
                </c:pt>
                <c:pt idx="4">
                  <c:v>93.69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CD-4C26-8BE3-569340D42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669856"/>
        <c:axId val="301664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48.01</c:v>
                </c:pt>
                <c:pt idx="1">
                  <c:v>49.08</c:v>
                </c:pt>
                <c:pt idx="2">
                  <c:v>51.46</c:v>
                </c:pt>
                <c:pt idx="3">
                  <c:v>51.84</c:v>
                </c:pt>
                <c:pt idx="4">
                  <c:v>52.34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CD-4C26-8BE3-569340D42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669856"/>
        <c:axId val="301664760"/>
      </c:lineChart>
      <c:dateAx>
        <c:axId val="3016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01664760"/>
        <c:crosses val="autoZero"/>
        <c:auto val="1"/>
        <c:lblOffset val="100"/>
        <c:baseTimeUnit val="years"/>
      </c:dateAx>
      <c:valAx>
        <c:axId val="301664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6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63.3</c:v>
                </c:pt>
                <c:pt idx="1">
                  <c:v>64.260000000000005</c:v>
                </c:pt>
                <c:pt idx="2">
                  <c:v>63.48</c:v>
                </c:pt>
                <c:pt idx="3">
                  <c:v>60.39</c:v>
                </c:pt>
                <c:pt idx="4">
                  <c:v>58.01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59-40A9-A700-55F54C1CD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481984"/>
        <c:axId val="301486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72.75</c:v>
                </c:pt>
                <c:pt idx="1">
                  <c:v>71.27</c:v>
                </c:pt>
                <c:pt idx="2">
                  <c:v>68.58</c:v>
                </c:pt>
                <c:pt idx="3">
                  <c:v>67.94</c:v>
                </c:pt>
                <c:pt idx="4">
                  <c:v>66.900000000000006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59-40A9-A700-55F54C1CD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81984"/>
        <c:axId val="301486296"/>
      </c:lineChart>
      <c:dateAx>
        <c:axId val="3014819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01486296"/>
        <c:crosses val="autoZero"/>
        <c:auto val="1"/>
        <c:lblOffset val="100"/>
        <c:baseTimeUnit val="years"/>
      </c:dateAx>
      <c:valAx>
        <c:axId val="301486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481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104.08</c:v>
                </c:pt>
                <c:pt idx="1">
                  <c:v>106.78</c:v>
                </c:pt>
                <c:pt idx="2">
                  <c:v>104.99</c:v>
                </c:pt>
                <c:pt idx="3">
                  <c:v>100.48</c:v>
                </c:pt>
                <c:pt idx="4">
                  <c:v>147.41999999999999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8A-4A5F-9D3D-1F97095CB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482768"/>
        <c:axId val="301489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75.06</c:v>
                </c:pt>
                <c:pt idx="1">
                  <c:v>73.22</c:v>
                </c:pt>
                <c:pt idx="2">
                  <c:v>69.05</c:v>
                </c:pt>
                <c:pt idx="3">
                  <c:v>67.02</c:v>
                </c:pt>
                <c:pt idx="4">
                  <c:v>71.319999999999993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8A-4A5F-9D3D-1F97095CB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82768"/>
        <c:axId val="301489432"/>
      </c:lineChart>
      <c:dateAx>
        <c:axId val="30148276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01489432"/>
        <c:crosses val="autoZero"/>
        <c:auto val="1"/>
        <c:lblOffset val="100"/>
        <c:baseTimeUnit val="years"/>
      </c:dateAx>
      <c:valAx>
        <c:axId val="301489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482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01-4DF1-84F9-BAECB4A04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484336"/>
        <c:axId val="301483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01-4DF1-84F9-BAECB4A04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84336"/>
        <c:axId val="301483160"/>
      </c:lineChart>
      <c:dateAx>
        <c:axId val="3014843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01483160"/>
        <c:crosses val="autoZero"/>
        <c:auto val="1"/>
        <c:lblOffset val="100"/>
        <c:baseTimeUnit val="years"/>
      </c:dateAx>
      <c:valAx>
        <c:axId val="301483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484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89-4592-AF31-646266300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487472"/>
        <c:axId val="301488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89-4592-AF31-646266300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87472"/>
        <c:axId val="301488648"/>
      </c:lineChart>
      <c:dateAx>
        <c:axId val="3014874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01488648"/>
        <c:crosses val="autoZero"/>
        <c:auto val="1"/>
        <c:lblOffset val="100"/>
        <c:baseTimeUnit val="years"/>
      </c:dateAx>
      <c:valAx>
        <c:axId val="301488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487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9B-43C3-8E5E-860C2527D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486688"/>
        <c:axId val="301482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9B-43C3-8E5E-860C2527D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86688"/>
        <c:axId val="301482376"/>
      </c:lineChart>
      <c:dateAx>
        <c:axId val="3014866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01482376"/>
        <c:crosses val="autoZero"/>
        <c:auto val="1"/>
        <c:lblOffset val="100"/>
        <c:baseTimeUnit val="years"/>
      </c:dateAx>
      <c:valAx>
        <c:axId val="301482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48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D5-4EC3-983D-ABC9F540F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670248"/>
        <c:axId val="30166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D5-4EC3-983D-ABC9F540F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670248"/>
        <c:axId val="301665152"/>
      </c:lineChart>
      <c:dateAx>
        <c:axId val="3016702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01665152"/>
        <c:crosses val="autoZero"/>
        <c:auto val="1"/>
        <c:lblOffset val="100"/>
        <c:baseTimeUnit val="years"/>
      </c:dateAx>
      <c:valAx>
        <c:axId val="30166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670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669.03</c:v>
                </c:pt>
                <c:pt idx="1">
                  <c:v>668.34</c:v>
                </c:pt>
                <c:pt idx="2">
                  <c:v>646.20000000000005</c:v>
                </c:pt>
                <c:pt idx="3">
                  <c:v>572.87</c:v>
                </c:pt>
                <c:pt idx="4">
                  <c:v>561.61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BC-414C-A0C5-0E3E50C4F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666720"/>
        <c:axId val="301667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1183.92</c:v>
                </c:pt>
                <c:pt idx="1">
                  <c:v>1128.72</c:v>
                </c:pt>
                <c:pt idx="2">
                  <c:v>1125.25</c:v>
                </c:pt>
                <c:pt idx="3">
                  <c:v>1157.05</c:v>
                </c:pt>
                <c:pt idx="4">
                  <c:v>1228.8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BC-414C-A0C5-0E3E50C4F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666720"/>
        <c:axId val="301667112"/>
      </c:lineChart>
      <c:dateAx>
        <c:axId val="301666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01667112"/>
        <c:crosses val="autoZero"/>
        <c:auto val="1"/>
        <c:lblOffset val="100"/>
        <c:baseTimeUnit val="years"/>
      </c:dateAx>
      <c:valAx>
        <c:axId val="301667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66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97.04</c:v>
                </c:pt>
                <c:pt idx="1">
                  <c:v>87.47</c:v>
                </c:pt>
                <c:pt idx="2">
                  <c:v>91.6</c:v>
                </c:pt>
                <c:pt idx="3">
                  <c:v>95.53</c:v>
                </c:pt>
                <c:pt idx="4">
                  <c:v>88.51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DB-4431-AC1F-F82E44848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667896"/>
        <c:axId val="301670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42.5</c:v>
                </c:pt>
                <c:pt idx="1">
                  <c:v>41.84</c:v>
                </c:pt>
                <c:pt idx="2">
                  <c:v>41.44</c:v>
                </c:pt>
                <c:pt idx="3">
                  <c:v>37.65</c:v>
                </c:pt>
                <c:pt idx="4">
                  <c:v>37.31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DB-4431-AC1F-F82E44848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667896"/>
        <c:axId val="301670640"/>
      </c:lineChart>
      <c:dateAx>
        <c:axId val="30166789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01670640"/>
        <c:crosses val="autoZero"/>
        <c:auto val="1"/>
        <c:lblOffset val="100"/>
        <c:baseTimeUnit val="years"/>
      </c:dateAx>
      <c:valAx>
        <c:axId val="301670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667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118.65</c:v>
                </c:pt>
                <c:pt idx="1">
                  <c:v>131.5</c:v>
                </c:pt>
                <c:pt idx="2">
                  <c:v>127.89</c:v>
                </c:pt>
                <c:pt idx="3">
                  <c:v>145.63999999999999</c:v>
                </c:pt>
                <c:pt idx="4">
                  <c:v>158.97999999999999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26-4FEC-94AB-4CFC13D19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668680"/>
        <c:axId val="30166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377.72</c:v>
                </c:pt>
                <c:pt idx="1">
                  <c:v>390.47</c:v>
                </c:pt>
                <c:pt idx="2">
                  <c:v>403.61</c:v>
                </c:pt>
                <c:pt idx="3">
                  <c:v>442.82</c:v>
                </c:pt>
                <c:pt idx="4">
                  <c:v>425.76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26-4FEC-94AB-4CFC13D19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668680"/>
        <c:axId val="301664368"/>
      </c:lineChart>
      <c:dateAx>
        <c:axId val="3016686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01664368"/>
        <c:crosses val="autoZero"/>
        <c:auto val="1"/>
        <c:lblOffset val="100"/>
        <c:baseTimeUnit val="years"/>
      </c:dateAx>
      <c:valAx>
        <c:axId val="30166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668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【317.14】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O7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熊本県　産山村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2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データ!$I$6</f>
        <v>法非適用</v>
      </c>
      <c r="C8" s="35"/>
      <c r="D8" s="35"/>
      <c r="E8" s="35"/>
      <c r="F8" s="35"/>
      <c r="G8" s="35"/>
      <c r="H8" s="35"/>
      <c r="I8" s="35" t="str">
        <f>データ!$J$6</f>
        <v>水道事業</v>
      </c>
      <c r="J8" s="35"/>
      <c r="K8" s="35"/>
      <c r="L8" s="35"/>
      <c r="M8" s="35"/>
      <c r="N8" s="35"/>
      <c r="O8" s="35"/>
      <c r="P8" s="35" t="str">
        <f>データ!$K$6</f>
        <v>簡易水道事業</v>
      </c>
      <c r="Q8" s="35"/>
      <c r="R8" s="35"/>
      <c r="S8" s="35"/>
      <c r="T8" s="35"/>
      <c r="U8" s="35"/>
      <c r="V8" s="35"/>
      <c r="W8" s="35" t="str">
        <f>データ!$L$6</f>
        <v>D4</v>
      </c>
      <c r="X8" s="35"/>
      <c r="Y8" s="35"/>
      <c r="Z8" s="35"/>
      <c r="AA8" s="35"/>
      <c r="AB8" s="35"/>
      <c r="AC8" s="35"/>
      <c r="AD8" s="35" t="str">
        <f>データ!$M$6</f>
        <v>非設置</v>
      </c>
      <c r="AE8" s="35"/>
      <c r="AF8" s="35"/>
      <c r="AG8" s="35"/>
      <c r="AH8" s="35"/>
      <c r="AI8" s="35"/>
      <c r="AJ8" s="35"/>
      <c r="AK8" s="2"/>
      <c r="AL8" s="36">
        <f>データ!$R$6</f>
        <v>1395</v>
      </c>
      <c r="AM8" s="36"/>
      <c r="AN8" s="36"/>
      <c r="AO8" s="36"/>
      <c r="AP8" s="36"/>
      <c r="AQ8" s="36"/>
      <c r="AR8" s="36"/>
      <c r="AS8" s="36"/>
      <c r="AT8" s="37">
        <f>データ!$S$6</f>
        <v>60.81</v>
      </c>
      <c r="AU8" s="37"/>
      <c r="AV8" s="37"/>
      <c r="AW8" s="37"/>
      <c r="AX8" s="37"/>
      <c r="AY8" s="37"/>
      <c r="AZ8" s="37"/>
      <c r="BA8" s="37"/>
      <c r="BB8" s="37">
        <f>データ!$T$6</f>
        <v>22.94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2"/>
      <c r="AE9" s="2"/>
      <c r="AF9" s="2"/>
      <c r="AG9" s="2"/>
      <c r="AH9" s="3"/>
      <c r="AI9" s="2"/>
      <c r="AJ9" s="2"/>
      <c r="AK9" s="2"/>
      <c r="AL9" s="31" t="s">
        <v>16</v>
      </c>
      <c r="AM9" s="31"/>
      <c r="AN9" s="31"/>
      <c r="AO9" s="31"/>
      <c r="AP9" s="31"/>
      <c r="AQ9" s="31"/>
      <c r="AR9" s="31"/>
      <c r="AS9" s="31"/>
      <c r="AT9" s="31" t="s">
        <v>17</v>
      </c>
      <c r="AU9" s="31"/>
      <c r="AV9" s="31"/>
      <c r="AW9" s="31"/>
      <c r="AX9" s="31"/>
      <c r="AY9" s="31"/>
      <c r="AZ9" s="31"/>
      <c r="BA9" s="31"/>
      <c r="BB9" s="31" t="s">
        <v>18</v>
      </c>
      <c r="BC9" s="31"/>
      <c r="BD9" s="31"/>
      <c r="BE9" s="31"/>
      <c r="BF9" s="31"/>
      <c r="BG9" s="31"/>
      <c r="BH9" s="31"/>
      <c r="BI9" s="31"/>
      <c r="BJ9" s="3"/>
      <c r="BK9" s="3"/>
      <c r="BL9" s="42" t="s">
        <v>19</v>
      </c>
      <c r="BM9" s="43"/>
      <c r="BN9" s="44" t="s">
        <v>20</v>
      </c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5"/>
    </row>
    <row r="10" spans="1:78" ht="18.75" customHeight="1" x14ac:dyDescent="0.15">
      <c r="A10" s="2"/>
      <c r="B10" s="37" t="str">
        <f>データ!$N$6</f>
        <v>-</v>
      </c>
      <c r="C10" s="37"/>
      <c r="D10" s="37"/>
      <c r="E10" s="37"/>
      <c r="F10" s="37"/>
      <c r="G10" s="37"/>
      <c r="H10" s="37"/>
      <c r="I10" s="37" t="str">
        <f>データ!$O$6</f>
        <v>該当数値なし</v>
      </c>
      <c r="J10" s="37"/>
      <c r="K10" s="37"/>
      <c r="L10" s="37"/>
      <c r="M10" s="37"/>
      <c r="N10" s="37"/>
      <c r="O10" s="37"/>
      <c r="P10" s="37">
        <f>データ!$P$6</f>
        <v>95.65</v>
      </c>
      <c r="Q10" s="37"/>
      <c r="R10" s="37"/>
      <c r="S10" s="37"/>
      <c r="T10" s="37"/>
      <c r="U10" s="37"/>
      <c r="V10" s="37"/>
      <c r="W10" s="36">
        <f>データ!$Q$6</f>
        <v>2300</v>
      </c>
      <c r="X10" s="36"/>
      <c r="Y10" s="36"/>
      <c r="Z10" s="36"/>
      <c r="AA10" s="36"/>
      <c r="AB10" s="36"/>
      <c r="AC10" s="36"/>
      <c r="AD10" s="2"/>
      <c r="AE10" s="2"/>
      <c r="AF10" s="2"/>
      <c r="AG10" s="2"/>
      <c r="AH10" s="2"/>
      <c r="AI10" s="2"/>
      <c r="AJ10" s="2"/>
      <c r="AK10" s="2"/>
      <c r="AL10" s="36">
        <f>データ!$U$6</f>
        <v>1232</v>
      </c>
      <c r="AM10" s="36"/>
      <c r="AN10" s="36"/>
      <c r="AO10" s="36"/>
      <c r="AP10" s="36"/>
      <c r="AQ10" s="36"/>
      <c r="AR10" s="36"/>
      <c r="AS10" s="36"/>
      <c r="AT10" s="37">
        <f>データ!$V$6</f>
        <v>0.24</v>
      </c>
      <c r="AU10" s="37"/>
      <c r="AV10" s="37"/>
      <c r="AW10" s="37"/>
      <c r="AX10" s="37"/>
      <c r="AY10" s="37"/>
      <c r="AZ10" s="37"/>
      <c r="BA10" s="37"/>
      <c r="BB10" s="37">
        <f>データ!$W$6</f>
        <v>5133.33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21</v>
      </c>
      <c r="BM10" s="53"/>
      <c r="BN10" s="54" t="s">
        <v>22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25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46" t="s">
        <v>114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4" t="s">
        <v>26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6" t="s">
        <v>113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4" t="s">
        <v>28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6" t="s">
        <v>113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【76.13】</v>
      </c>
      <c r="F85" s="13" t="s">
        <v>41</v>
      </c>
      <c r="G85" s="13" t="s">
        <v>41</v>
      </c>
      <c r="H85" s="13" t="str">
        <f>データ!BO6</f>
        <v>【1,045.20】</v>
      </c>
      <c r="I85" s="13" t="str">
        <f>データ!BZ6</f>
        <v>【49.51】</v>
      </c>
      <c r="J85" s="13" t="str">
        <f>データ!CK6</f>
        <v>【317.14】</v>
      </c>
      <c r="K85" s="13" t="str">
        <f>データ!CV6</f>
        <v>【55.00】</v>
      </c>
      <c r="L85" s="13" t="str">
        <f>データ!DG6</f>
        <v>【69.82】</v>
      </c>
      <c r="M85" s="13" t="s">
        <v>42</v>
      </c>
      <c r="N85" s="13" t="s">
        <v>42</v>
      </c>
      <c r="O85" s="13" t="str">
        <f>データ!EN6</f>
        <v>【0.40】</v>
      </c>
    </row>
  </sheetData>
  <sheetProtection algorithmName="SHA-512" hashValue="YiLD/5wHclVXT85c8iFTSlYtgqvR6Grk3ICvIj2zg4qMyCvA2jJkQxtpt9RBdIZHJHVz3UAR7bcnxACqWhcOsg==" saltValue="MwbfXL/fUPirC8m1IR3/e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44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45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16" t="s">
        <v>51</v>
      </c>
      <c r="H3" s="71" t="s">
        <v>52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77" t="s">
        <v>53</v>
      </c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 t="s">
        <v>54</v>
      </c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</row>
    <row r="4" spans="1:144" x14ac:dyDescent="0.15">
      <c r="A4" s="15" t="s">
        <v>55</v>
      </c>
      <c r="B4" s="17"/>
      <c r="C4" s="17"/>
      <c r="D4" s="17"/>
      <c r="E4" s="17"/>
      <c r="F4" s="17"/>
      <c r="G4" s="17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6"/>
      <c r="X4" s="70" t="s">
        <v>56</v>
      </c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 t="s">
        <v>57</v>
      </c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 t="s">
        <v>58</v>
      </c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 t="s">
        <v>59</v>
      </c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 t="s">
        <v>60</v>
      </c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 t="s">
        <v>61</v>
      </c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 t="s">
        <v>62</v>
      </c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 t="s">
        <v>63</v>
      </c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 t="s">
        <v>64</v>
      </c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 t="s">
        <v>65</v>
      </c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 t="s">
        <v>66</v>
      </c>
      <c r="EE4" s="70"/>
      <c r="EF4" s="70"/>
      <c r="EG4" s="70"/>
      <c r="EH4" s="70"/>
      <c r="EI4" s="70"/>
      <c r="EJ4" s="70"/>
      <c r="EK4" s="70"/>
      <c r="EL4" s="70"/>
      <c r="EM4" s="70"/>
      <c r="EN4" s="70"/>
    </row>
    <row r="5" spans="1:144" x14ac:dyDescent="0.15">
      <c r="A5" s="15" t="s">
        <v>67</v>
      </c>
      <c r="B5" s="18"/>
      <c r="C5" s="18"/>
      <c r="D5" s="18"/>
      <c r="E5" s="18"/>
      <c r="F5" s="18"/>
      <c r="G5" s="18"/>
      <c r="H5" s="19" t="s">
        <v>68</v>
      </c>
      <c r="I5" s="19" t="s">
        <v>69</v>
      </c>
      <c r="J5" s="19" t="s">
        <v>70</v>
      </c>
      <c r="K5" s="19" t="s">
        <v>71</v>
      </c>
      <c r="L5" s="19" t="s">
        <v>72</v>
      </c>
      <c r="M5" s="19" t="s">
        <v>73</v>
      </c>
      <c r="N5" s="19" t="s">
        <v>74</v>
      </c>
      <c r="O5" s="19" t="s">
        <v>75</v>
      </c>
      <c r="P5" s="19" t="s">
        <v>76</v>
      </c>
      <c r="Q5" s="19" t="s">
        <v>77</v>
      </c>
      <c r="R5" s="19" t="s">
        <v>78</v>
      </c>
      <c r="S5" s="19" t="s">
        <v>79</v>
      </c>
      <c r="T5" s="19" t="s">
        <v>80</v>
      </c>
      <c r="U5" s="19" t="s">
        <v>81</v>
      </c>
      <c r="V5" s="19" t="s">
        <v>82</v>
      </c>
      <c r="W5" s="19" t="s">
        <v>83</v>
      </c>
      <c r="X5" s="19" t="s">
        <v>84</v>
      </c>
      <c r="Y5" s="19" t="s">
        <v>85</v>
      </c>
      <c r="Z5" s="19" t="s">
        <v>86</v>
      </c>
      <c r="AA5" s="19" t="s">
        <v>87</v>
      </c>
      <c r="AB5" s="19" t="s">
        <v>88</v>
      </c>
      <c r="AC5" s="19" t="s">
        <v>89</v>
      </c>
      <c r="AD5" s="19" t="s">
        <v>90</v>
      </c>
      <c r="AE5" s="19" t="s">
        <v>91</v>
      </c>
      <c r="AF5" s="19" t="s">
        <v>92</v>
      </c>
      <c r="AG5" s="19" t="s">
        <v>93</v>
      </c>
      <c r="AH5" s="19" t="s">
        <v>29</v>
      </c>
      <c r="AI5" s="19" t="s">
        <v>84</v>
      </c>
      <c r="AJ5" s="19" t="s">
        <v>85</v>
      </c>
      <c r="AK5" s="19" t="s">
        <v>86</v>
      </c>
      <c r="AL5" s="19" t="s">
        <v>87</v>
      </c>
      <c r="AM5" s="19" t="s">
        <v>88</v>
      </c>
      <c r="AN5" s="19" t="s">
        <v>89</v>
      </c>
      <c r="AO5" s="19" t="s">
        <v>90</v>
      </c>
      <c r="AP5" s="19" t="s">
        <v>91</v>
      </c>
      <c r="AQ5" s="19" t="s">
        <v>92</v>
      </c>
      <c r="AR5" s="19" t="s">
        <v>93</v>
      </c>
      <c r="AS5" s="19" t="s">
        <v>94</v>
      </c>
      <c r="AT5" s="19" t="s">
        <v>84</v>
      </c>
      <c r="AU5" s="19" t="s">
        <v>85</v>
      </c>
      <c r="AV5" s="19" t="s">
        <v>86</v>
      </c>
      <c r="AW5" s="19" t="s">
        <v>87</v>
      </c>
      <c r="AX5" s="19" t="s">
        <v>88</v>
      </c>
      <c r="AY5" s="19" t="s">
        <v>89</v>
      </c>
      <c r="AZ5" s="19" t="s">
        <v>90</v>
      </c>
      <c r="BA5" s="19" t="s">
        <v>91</v>
      </c>
      <c r="BB5" s="19" t="s">
        <v>92</v>
      </c>
      <c r="BC5" s="19" t="s">
        <v>93</v>
      </c>
      <c r="BD5" s="19" t="s">
        <v>94</v>
      </c>
      <c r="BE5" s="19" t="s">
        <v>84</v>
      </c>
      <c r="BF5" s="19" t="s">
        <v>85</v>
      </c>
      <c r="BG5" s="19" t="s">
        <v>86</v>
      </c>
      <c r="BH5" s="19" t="s">
        <v>87</v>
      </c>
      <c r="BI5" s="19" t="s">
        <v>88</v>
      </c>
      <c r="BJ5" s="19" t="s">
        <v>89</v>
      </c>
      <c r="BK5" s="19" t="s">
        <v>90</v>
      </c>
      <c r="BL5" s="19" t="s">
        <v>91</v>
      </c>
      <c r="BM5" s="19" t="s">
        <v>92</v>
      </c>
      <c r="BN5" s="19" t="s">
        <v>93</v>
      </c>
      <c r="BO5" s="19" t="s">
        <v>94</v>
      </c>
      <c r="BP5" s="19" t="s">
        <v>84</v>
      </c>
      <c r="BQ5" s="19" t="s">
        <v>85</v>
      </c>
      <c r="BR5" s="19" t="s">
        <v>86</v>
      </c>
      <c r="BS5" s="19" t="s">
        <v>87</v>
      </c>
      <c r="BT5" s="19" t="s">
        <v>88</v>
      </c>
      <c r="BU5" s="19" t="s">
        <v>89</v>
      </c>
      <c r="BV5" s="19" t="s">
        <v>90</v>
      </c>
      <c r="BW5" s="19" t="s">
        <v>91</v>
      </c>
      <c r="BX5" s="19" t="s">
        <v>92</v>
      </c>
      <c r="BY5" s="19" t="s">
        <v>93</v>
      </c>
      <c r="BZ5" s="19" t="s">
        <v>94</v>
      </c>
      <c r="CA5" s="19" t="s">
        <v>84</v>
      </c>
      <c r="CB5" s="19" t="s">
        <v>85</v>
      </c>
      <c r="CC5" s="19" t="s">
        <v>86</v>
      </c>
      <c r="CD5" s="19" t="s">
        <v>87</v>
      </c>
      <c r="CE5" s="19" t="s">
        <v>88</v>
      </c>
      <c r="CF5" s="19" t="s">
        <v>89</v>
      </c>
      <c r="CG5" s="19" t="s">
        <v>90</v>
      </c>
      <c r="CH5" s="19" t="s">
        <v>91</v>
      </c>
      <c r="CI5" s="19" t="s">
        <v>92</v>
      </c>
      <c r="CJ5" s="19" t="s">
        <v>93</v>
      </c>
      <c r="CK5" s="19" t="s">
        <v>94</v>
      </c>
      <c r="CL5" s="19" t="s">
        <v>84</v>
      </c>
      <c r="CM5" s="19" t="s">
        <v>85</v>
      </c>
      <c r="CN5" s="19" t="s">
        <v>86</v>
      </c>
      <c r="CO5" s="19" t="s">
        <v>87</v>
      </c>
      <c r="CP5" s="19" t="s">
        <v>88</v>
      </c>
      <c r="CQ5" s="19" t="s">
        <v>89</v>
      </c>
      <c r="CR5" s="19" t="s">
        <v>90</v>
      </c>
      <c r="CS5" s="19" t="s">
        <v>91</v>
      </c>
      <c r="CT5" s="19" t="s">
        <v>92</v>
      </c>
      <c r="CU5" s="19" t="s">
        <v>93</v>
      </c>
      <c r="CV5" s="19" t="s">
        <v>94</v>
      </c>
      <c r="CW5" s="19" t="s">
        <v>84</v>
      </c>
      <c r="CX5" s="19" t="s">
        <v>85</v>
      </c>
      <c r="CY5" s="19" t="s">
        <v>86</v>
      </c>
      <c r="CZ5" s="19" t="s">
        <v>87</v>
      </c>
      <c r="DA5" s="19" t="s">
        <v>88</v>
      </c>
      <c r="DB5" s="19" t="s">
        <v>89</v>
      </c>
      <c r="DC5" s="19" t="s">
        <v>90</v>
      </c>
      <c r="DD5" s="19" t="s">
        <v>91</v>
      </c>
      <c r="DE5" s="19" t="s">
        <v>92</v>
      </c>
      <c r="DF5" s="19" t="s">
        <v>93</v>
      </c>
      <c r="DG5" s="19" t="s">
        <v>94</v>
      </c>
      <c r="DH5" s="19" t="s">
        <v>84</v>
      </c>
      <c r="DI5" s="19" t="s">
        <v>85</v>
      </c>
      <c r="DJ5" s="19" t="s">
        <v>86</v>
      </c>
      <c r="DK5" s="19" t="s">
        <v>87</v>
      </c>
      <c r="DL5" s="19" t="s">
        <v>88</v>
      </c>
      <c r="DM5" s="19" t="s">
        <v>89</v>
      </c>
      <c r="DN5" s="19" t="s">
        <v>90</v>
      </c>
      <c r="DO5" s="19" t="s">
        <v>91</v>
      </c>
      <c r="DP5" s="19" t="s">
        <v>92</v>
      </c>
      <c r="DQ5" s="19" t="s">
        <v>93</v>
      </c>
      <c r="DR5" s="19" t="s">
        <v>94</v>
      </c>
      <c r="DS5" s="19" t="s">
        <v>84</v>
      </c>
      <c r="DT5" s="19" t="s">
        <v>85</v>
      </c>
      <c r="DU5" s="19" t="s">
        <v>86</v>
      </c>
      <c r="DV5" s="19" t="s">
        <v>87</v>
      </c>
      <c r="DW5" s="19" t="s">
        <v>88</v>
      </c>
      <c r="DX5" s="19" t="s">
        <v>89</v>
      </c>
      <c r="DY5" s="19" t="s">
        <v>90</v>
      </c>
      <c r="DZ5" s="19" t="s">
        <v>91</v>
      </c>
      <c r="EA5" s="19" t="s">
        <v>92</v>
      </c>
      <c r="EB5" s="19" t="s">
        <v>93</v>
      </c>
      <c r="EC5" s="19" t="s">
        <v>94</v>
      </c>
      <c r="ED5" s="19" t="s">
        <v>84</v>
      </c>
      <c r="EE5" s="19" t="s">
        <v>85</v>
      </c>
      <c r="EF5" s="19" t="s">
        <v>86</v>
      </c>
      <c r="EG5" s="19" t="s">
        <v>87</v>
      </c>
      <c r="EH5" s="19" t="s">
        <v>88</v>
      </c>
      <c r="EI5" s="19" t="s">
        <v>89</v>
      </c>
      <c r="EJ5" s="19" t="s">
        <v>90</v>
      </c>
      <c r="EK5" s="19" t="s">
        <v>91</v>
      </c>
      <c r="EL5" s="19" t="s">
        <v>92</v>
      </c>
      <c r="EM5" s="19" t="s">
        <v>93</v>
      </c>
      <c r="EN5" s="19" t="s">
        <v>94</v>
      </c>
    </row>
    <row r="6" spans="1:144" s="23" customFormat="1" x14ac:dyDescent="0.15">
      <c r="A6" s="15" t="s">
        <v>95</v>
      </c>
      <c r="B6" s="20">
        <f>B7</f>
        <v>2023</v>
      </c>
      <c r="C6" s="20">
        <f t="shared" ref="C6:W6" si="3">C7</f>
        <v>434256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熊本県　産山村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95.65</v>
      </c>
      <c r="Q6" s="21">
        <f t="shared" si="3"/>
        <v>2300</v>
      </c>
      <c r="R6" s="21">
        <f t="shared" si="3"/>
        <v>1395</v>
      </c>
      <c r="S6" s="21">
        <f t="shared" si="3"/>
        <v>60.81</v>
      </c>
      <c r="T6" s="21">
        <f t="shared" si="3"/>
        <v>22.94</v>
      </c>
      <c r="U6" s="21">
        <f t="shared" si="3"/>
        <v>1232</v>
      </c>
      <c r="V6" s="21">
        <f t="shared" si="3"/>
        <v>0.24</v>
      </c>
      <c r="W6" s="21">
        <f t="shared" si="3"/>
        <v>5133.33</v>
      </c>
      <c r="X6" s="22">
        <f>IF(X7="",NA(),X7)</f>
        <v>104.08</v>
      </c>
      <c r="Y6" s="22">
        <f t="shared" ref="Y6:AG6" si="4">IF(Y7="",NA(),Y7)</f>
        <v>106.78</v>
      </c>
      <c r="Z6" s="22">
        <f t="shared" si="4"/>
        <v>104.99</v>
      </c>
      <c r="AA6" s="22">
        <f t="shared" si="4"/>
        <v>100.48</v>
      </c>
      <c r="AB6" s="22">
        <f t="shared" si="4"/>
        <v>147.41999999999999</v>
      </c>
      <c r="AC6" s="22">
        <f t="shared" si="4"/>
        <v>75.06</v>
      </c>
      <c r="AD6" s="22">
        <f t="shared" si="4"/>
        <v>73.22</v>
      </c>
      <c r="AE6" s="22">
        <f t="shared" si="4"/>
        <v>69.05</v>
      </c>
      <c r="AF6" s="22">
        <f t="shared" si="4"/>
        <v>67.02</v>
      </c>
      <c r="AG6" s="22">
        <f t="shared" si="4"/>
        <v>71.319999999999993</v>
      </c>
      <c r="AH6" s="21" t="str">
        <f>IF(AH7="","",IF(AH7="-","【-】","【"&amp;SUBSTITUTE(TEXT(AH7,"#,##0.00"),"-","△")&amp;"】"))</f>
        <v>【76.13】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669.03</v>
      </c>
      <c r="BF6" s="22">
        <f t="shared" ref="BF6:BN6" si="7">IF(BF7="",NA(),BF7)</f>
        <v>668.34</v>
      </c>
      <c r="BG6" s="22">
        <f t="shared" si="7"/>
        <v>646.20000000000005</v>
      </c>
      <c r="BH6" s="22">
        <f t="shared" si="7"/>
        <v>572.87</v>
      </c>
      <c r="BI6" s="22">
        <f t="shared" si="7"/>
        <v>561.61</v>
      </c>
      <c r="BJ6" s="22">
        <f t="shared" si="7"/>
        <v>1183.92</v>
      </c>
      <c r="BK6" s="22">
        <f t="shared" si="7"/>
        <v>1128.72</v>
      </c>
      <c r="BL6" s="22">
        <f t="shared" si="7"/>
        <v>1125.25</v>
      </c>
      <c r="BM6" s="22">
        <f t="shared" si="7"/>
        <v>1157.05</v>
      </c>
      <c r="BN6" s="22">
        <f t="shared" si="7"/>
        <v>1228.8</v>
      </c>
      <c r="BO6" s="21" t="str">
        <f>IF(BO7="","",IF(BO7="-","【-】","【"&amp;SUBSTITUTE(TEXT(BO7,"#,##0.00"),"-","△")&amp;"】"))</f>
        <v>【1,045.20】</v>
      </c>
      <c r="BP6" s="22">
        <f>IF(BP7="",NA(),BP7)</f>
        <v>97.04</v>
      </c>
      <c r="BQ6" s="22">
        <f t="shared" ref="BQ6:BY6" si="8">IF(BQ7="",NA(),BQ7)</f>
        <v>87.47</v>
      </c>
      <c r="BR6" s="22">
        <f t="shared" si="8"/>
        <v>91.6</v>
      </c>
      <c r="BS6" s="22">
        <f t="shared" si="8"/>
        <v>95.53</v>
      </c>
      <c r="BT6" s="22">
        <f t="shared" si="8"/>
        <v>88.51</v>
      </c>
      <c r="BU6" s="22">
        <f t="shared" si="8"/>
        <v>42.5</v>
      </c>
      <c r="BV6" s="22">
        <f t="shared" si="8"/>
        <v>41.84</v>
      </c>
      <c r="BW6" s="22">
        <f t="shared" si="8"/>
        <v>41.44</v>
      </c>
      <c r="BX6" s="22">
        <f t="shared" si="8"/>
        <v>37.65</v>
      </c>
      <c r="BY6" s="22">
        <f t="shared" si="8"/>
        <v>37.31</v>
      </c>
      <c r="BZ6" s="21" t="str">
        <f>IF(BZ7="","",IF(BZ7="-","【-】","【"&amp;SUBSTITUTE(TEXT(BZ7,"#,##0.00"),"-","△")&amp;"】"))</f>
        <v>【49.51】</v>
      </c>
      <c r="CA6" s="22">
        <f>IF(CA7="",NA(),CA7)</f>
        <v>118.65</v>
      </c>
      <c r="CB6" s="22">
        <f t="shared" ref="CB6:CJ6" si="9">IF(CB7="",NA(),CB7)</f>
        <v>131.5</v>
      </c>
      <c r="CC6" s="22">
        <f t="shared" si="9"/>
        <v>127.89</v>
      </c>
      <c r="CD6" s="22">
        <f t="shared" si="9"/>
        <v>145.63999999999999</v>
      </c>
      <c r="CE6" s="22">
        <f t="shared" si="9"/>
        <v>158.97999999999999</v>
      </c>
      <c r="CF6" s="22">
        <f t="shared" si="9"/>
        <v>377.72</v>
      </c>
      <c r="CG6" s="22">
        <f t="shared" si="9"/>
        <v>390.47</v>
      </c>
      <c r="CH6" s="22">
        <f t="shared" si="9"/>
        <v>403.61</v>
      </c>
      <c r="CI6" s="22">
        <f t="shared" si="9"/>
        <v>442.82</v>
      </c>
      <c r="CJ6" s="22">
        <f t="shared" si="9"/>
        <v>425.76</v>
      </c>
      <c r="CK6" s="21" t="str">
        <f>IF(CK7="","",IF(CK7="-","【-】","【"&amp;SUBSTITUTE(TEXT(CK7,"#,##0.00"),"-","△")&amp;"】"))</f>
        <v>【317.14】</v>
      </c>
      <c r="CL6" s="22">
        <f>IF(CL7="",NA(),CL7)</f>
        <v>93.69</v>
      </c>
      <c r="CM6" s="22">
        <f t="shared" ref="CM6:CU6" si="10">IF(CM7="",NA(),CM7)</f>
        <v>93.95</v>
      </c>
      <c r="CN6" s="22">
        <f t="shared" si="10"/>
        <v>93.95</v>
      </c>
      <c r="CO6" s="22">
        <f t="shared" si="10"/>
        <v>93.95</v>
      </c>
      <c r="CP6" s="22">
        <f t="shared" si="10"/>
        <v>93.69</v>
      </c>
      <c r="CQ6" s="22">
        <f t="shared" si="10"/>
        <v>48.01</v>
      </c>
      <c r="CR6" s="22">
        <f t="shared" si="10"/>
        <v>49.08</v>
      </c>
      <c r="CS6" s="22">
        <f t="shared" si="10"/>
        <v>51.46</v>
      </c>
      <c r="CT6" s="22">
        <f t="shared" si="10"/>
        <v>51.84</v>
      </c>
      <c r="CU6" s="22">
        <f t="shared" si="10"/>
        <v>52.34</v>
      </c>
      <c r="CV6" s="21" t="str">
        <f>IF(CV7="","",IF(CV7="-","【-】","【"&amp;SUBSTITUTE(TEXT(CV7,"#,##0.00"),"-","△")&amp;"】"))</f>
        <v>【55.00】</v>
      </c>
      <c r="CW6" s="22">
        <f>IF(CW7="",NA(),CW7)</f>
        <v>63.3</v>
      </c>
      <c r="CX6" s="22">
        <f t="shared" ref="CX6:DF6" si="11">IF(CX7="",NA(),CX7)</f>
        <v>64.260000000000005</v>
      </c>
      <c r="CY6" s="22">
        <f t="shared" si="11"/>
        <v>63.48</v>
      </c>
      <c r="CZ6" s="22">
        <f t="shared" si="11"/>
        <v>60.39</v>
      </c>
      <c r="DA6" s="22">
        <f t="shared" si="11"/>
        <v>58.01</v>
      </c>
      <c r="DB6" s="22">
        <f t="shared" si="11"/>
        <v>72.75</v>
      </c>
      <c r="DC6" s="22">
        <f t="shared" si="11"/>
        <v>71.27</v>
      </c>
      <c r="DD6" s="22">
        <f t="shared" si="11"/>
        <v>68.58</v>
      </c>
      <c r="DE6" s="22">
        <f t="shared" si="11"/>
        <v>67.94</v>
      </c>
      <c r="DF6" s="22">
        <f t="shared" si="11"/>
        <v>66.900000000000006</v>
      </c>
      <c r="DG6" s="21" t="str">
        <f>IF(DG7="","",IF(DG7="-","【-】","【"&amp;SUBSTITUTE(TEXT(DG7,"#,##0.00"),"-","△")&amp;"】"))</f>
        <v>【69.82】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2">
        <f t="shared" ref="EE6:EM6" si="14">IF(EE7="",NA(),EE7)</f>
        <v>0.53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0.39</v>
      </c>
      <c r="EJ6" s="22">
        <f t="shared" si="14"/>
        <v>0.61</v>
      </c>
      <c r="EK6" s="22">
        <f t="shared" si="14"/>
        <v>0.4</v>
      </c>
      <c r="EL6" s="22">
        <f t="shared" si="14"/>
        <v>0.59</v>
      </c>
      <c r="EM6" s="22">
        <f t="shared" si="14"/>
        <v>0.5</v>
      </c>
      <c r="EN6" s="21" t="str">
        <f>IF(EN7="","",IF(EN7="-","【-】","【"&amp;SUBSTITUTE(TEXT(EN7,"#,##0.00"),"-","△")&amp;"】"))</f>
        <v>【0.40】</v>
      </c>
    </row>
    <row r="7" spans="1:144" s="23" customFormat="1" x14ac:dyDescent="0.15">
      <c r="A7" s="15"/>
      <c r="B7" s="24">
        <v>2023</v>
      </c>
      <c r="C7" s="24">
        <v>434256</v>
      </c>
      <c r="D7" s="24">
        <v>47</v>
      </c>
      <c r="E7" s="24">
        <v>1</v>
      </c>
      <c r="F7" s="24">
        <v>0</v>
      </c>
      <c r="G7" s="24">
        <v>0</v>
      </c>
      <c r="H7" s="24" t="s">
        <v>96</v>
      </c>
      <c r="I7" s="24" t="s">
        <v>97</v>
      </c>
      <c r="J7" s="24" t="s">
        <v>98</v>
      </c>
      <c r="K7" s="24" t="s">
        <v>99</v>
      </c>
      <c r="L7" s="24" t="s">
        <v>100</v>
      </c>
      <c r="M7" s="24" t="s">
        <v>101</v>
      </c>
      <c r="N7" s="25" t="s">
        <v>102</v>
      </c>
      <c r="O7" s="25" t="s">
        <v>103</v>
      </c>
      <c r="P7" s="25">
        <v>95.65</v>
      </c>
      <c r="Q7" s="25">
        <v>2300</v>
      </c>
      <c r="R7" s="25">
        <v>1395</v>
      </c>
      <c r="S7" s="25">
        <v>60.81</v>
      </c>
      <c r="T7" s="25">
        <v>22.94</v>
      </c>
      <c r="U7" s="25">
        <v>1232</v>
      </c>
      <c r="V7" s="25">
        <v>0.24</v>
      </c>
      <c r="W7" s="25">
        <v>5133.33</v>
      </c>
      <c r="X7" s="25">
        <v>104.08</v>
      </c>
      <c r="Y7" s="25">
        <v>106.78</v>
      </c>
      <c r="Z7" s="25">
        <v>104.99</v>
      </c>
      <c r="AA7" s="25">
        <v>100.48</v>
      </c>
      <c r="AB7" s="25">
        <v>147.41999999999999</v>
      </c>
      <c r="AC7" s="25">
        <v>75.06</v>
      </c>
      <c r="AD7" s="25">
        <v>73.22</v>
      </c>
      <c r="AE7" s="25">
        <v>69.05</v>
      </c>
      <c r="AF7" s="25">
        <v>67.02</v>
      </c>
      <c r="AG7" s="25">
        <v>71.319999999999993</v>
      </c>
      <c r="AH7" s="25">
        <v>76.13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669.03</v>
      </c>
      <c r="BF7" s="25">
        <v>668.34</v>
      </c>
      <c r="BG7" s="25">
        <v>646.20000000000005</v>
      </c>
      <c r="BH7" s="25">
        <v>572.87</v>
      </c>
      <c r="BI7" s="25">
        <v>561.61</v>
      </c>
      <c r="BJ7" s="25">
        <v>1183.92</v>
      </c>
      <c r="BK7" s="25">
        <v>1128.72</v>
      </c>
      <c r="BL7" s="25">
        <v>1125.25</v>
      </c>
      <c r="BM7" s="25">
        <v>1157.05</v>
      </c>
      <c r="BN7" s="25">
        <v>1228.8</v>
      </c>
      <c r="BO7" s="25">
        <v>1045.2</v>
      </c>
      <c r="BP7" s="25">
        <v>97.04</v>
      </c>
      <c r="BQ7" s="25">
        <v>87.47</v>
      </c>
      <c r="BR7" s="25">
        <v>91.6</v>
      </c>
      <c r="BS7" s="25">
        <v>95.53</v>
      </c>
      <c r="BT7" s="25">
        <v>88.51</v>
      </c>
      <c r="BU7" s="25">
        <v>42.5</v>
      </c>
      <c r="BV7" s="25">
        <v>41.84</v>
      </c>
      <c r="BW7" s="25">
        <v>41.44</v>
      </c>
      <c r="BX7" s="25">
        <v>37.65</v>
      </c>
      <c r="BY7" s="25">
        <v>37.31</v>
      </c>
      <c r="BZ7" s="25">
        <v>49.51</v>
      </c>
      <c r="CA7" s="25">
        <v>118.65</v>
      </c>
      <c r="CB7" s="25">
        <v>131.5</v>
      </c>
      <c r="CC7" s="25">
        <v>127.89</v>
      </c>
      <c r="CD7" s="25">
        <v>145.63999999999999</v>
      </c>
      <c r="CE7" s="25">
        <v>158.97999999999999</v>
      </c>
      <c r="CF7" s="25">
        <v>377.72</v>
      </c>
      <c r="CG7" s="25">
        <v>390.47</v>
      </c>
      <c r="CH7" s="25">
        <v>403.61</v>
      </c>
      <c r="CI7" s="25">
        <v>442.82</v>
      </c>
      <c r="CJ7" s="25">
        <v>425.76</v>
      </c>
      <c r="CK7" s="25">
        <v>317.14</v>
      </c>
      <c r="CL7" s="25">
        <v>93.69</v>
      </c>
      <c r="CM7" s="25">
        <v>93.95</v>
      </c>
      <c r="CN7" s="25">
        <v>93.95</v>
      </c>
      <c r="CO7" s="25">
        <v>93.95</v>
      </c>
      <c r="CP7" s="25">
        <v>93.69</v>
      </c>
      <c r="CQ7" s="25">
        <v>48.01</v>
      </c>
      <c r="CR7" s="25">
        <v>49.08</v>
      </c>
      <c r="CS7" s="25">
        <v>51.46</v>
      </c>
      <c r="CT7" s="25">
        <v>51.84</v>
      </c>
      <c r="CU7" s="25">
        <v>52.34</v>
      </c>
      <c r="CV7" s="25">
        <v>55</v>
      </c>
      <c r="CW7" s="25">
        <v>63.3</v>
      </c>
      <c r="CX7" s="25">
        <v>64.260000000000005</v>
      </c>
      <c r="CY7" s="25">
        <v>63.48</v>
      </c>
      <c r="CZ7" s="25">
        <v>60.39</v>
      </c>
      <c r="DA7" s="25">
        <v>58.01</v>
      </c>
      <c r="DB7" s="25">
        <v>72.75</v>
      </c>
      <c r="DC7" s="25">
        <v>71.27</v>
      </c>
      <c r="DD7" s="25">
        <v>68.58</v>
      </c>
      <c r="DE7" s="25">
        <v>67.94</v>
      </c>
      <c r="DF7" s="25">
        <v>66.900000000000006</v>
      </c>
      <c r="DG7" s="25">
        <v>69.819999999999993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0.53</v>
      </c>
      <c r="EF7" s="25">
        <v>0</v>
      </c>
      <c r="EG7" s="25">
        <v>0</v>
      </c>
      <c r="EH7" s="25">
        <v>0</v>
      </c>
      <c r="EI7" s="25">
        <v>0.39</v>
      </c>
      <c r="EJ7" s="25">
        <v>0.61</v>
      </c>
      <c r="EK7" s="25">
        <v>0.4</v>
      </c>
      <c r="EL7" s="25">
        <v>0.59</v>
      </c>
      <c r="EM7" s="25">
        <v>0.5</v>
      </c>
      <c r="EN7" s="25">
        <v>0.4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104</v>
      </c>
      <c r="C9" s="27" t="s">
        <v>105</v>
      </c>
      <c r="D9" s="27" t="s">
        <v>106</v>
      </c>
      <c r="E9" s="27" t="s">
        <v>107</v>
      </c>
      <c r="F9" s="27" t="s">
        <v>108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46</v>
      </c>
      <c r="B10" s="28">
        <f>DATEVALUE($B7-B11&amp;"/1/"&amp;B12)</f>
        <v>36892</v>
      </c>
      <c r="C10" s="28">
        <f t="shared" ref="C10:F10" si="15">DATEVALUE($B7-C11&amp;"/1/"&amp;C12)</f>
        <v>37257</v>
      </c>
      <c r="D10" s="28">
        <f t="shared" si="15"/>
        <v>37622</v>
      </c>
      <c r="E10" s="28">
        <f t="shared" si="15"/>
        <v>37987</v>
      </c>
      <c r="F10" s="28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109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4" x14ac:dyDescent="0.15">
      <c r="B13" t="s">
        <v>111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higotai12</cp:lastModifiedBy>
  <cp:lastPrinted>2025-02-10T00:52:35Z</cp:lastPrinted>
  <dcterms:created xsi:type="dcterms:W3CDTF">2025-01-24T06:41:06Z</dcterms:created>
  <dcterms:modified xsi:type="dcterms:W3CDTF">2025-02-17T01:43:37Z</dcterms:modified>
  <cp:category/>
</cp:coreProperties>
</file>