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22 南小国町\簡水\"/>
    </mc:Choice>
  </mc:AlternateContent>
  <workbookProtection workbookAlgorithmName="SHA-512" workbookHashValue="jtROsiW0K+6STV0xQOXtNSJg16tXF5s7krk1LyZYCD1BkEocvWk7/z/ivsJcq/G9Kdjz47/Pyzns7LeDp9CgHA==" workbookSaltValue="uTpDG4z//8F5cHYRdXXCKw==" workbookSpinCount="100000" lockStructure="1"/>
  <bookViews>
    <workbookView xWindow="0" yWindow="0" windowWidth="28800" windowHeight="124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R6" i="5"/>
  <c r="AL8" i="4" s="1"/>
  <c r="Q6" i="5"/>
  <c r="W10" i="4" s="1"/>
  <c r="P6" i="5"/>
  <c r="O6" i="5"/>
  <c r="I10" i="4" s="1"/>
  <c r="N6" i="5"/>
  <c r="B10" i="4" s="1"/>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P10" i="4"/>
  <c r="AT8" i="4"/>
  <c r="B8" i="4"/>
  <c r="B6" i="4"/>
</calcChain>
</file>

<file path=xl/sharedStrings.xml><?xml version="1.0" encoding="utf-8"?>
<sst xmlns="http://schemas.openxmlformats.org/spreadsheetml/2006/main" count="233" uniqueCount="119">
  <si>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</si>
  <si>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</si>
  <si>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</si>
  <si>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</si>
  <si>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</si>
  <si>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</si>
  <si>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</si>
  <si>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</si>
  <si>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</si>
  <si>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</si>
  <si>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</si>
  <si>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</si>
  <si>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</si>
  <si>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</si>
  <si>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</si>
  <si>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</si>
  <si>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</si>
  <si>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</si>
  <si>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</si>
  <si>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</si>
  <si>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</si>
  <si>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</si>
  <si>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</si>
  <si>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</si>
  <si>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</si>
  <si>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</si>
  <si>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</si>
  <si>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</si>
  <si>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</si>
  <si>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</si>
  <si>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</si>
  <si>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</si>
  <si>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</si>
  <si>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</si>
  <si>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</si>
  <si>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</si>
  <si>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</si>
  <si>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</si>
  <si>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</si>
  <si>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</si>
  <si>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</si>
  <si>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</si>
  <si>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</si>
  <si>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</si>
  <si>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</si>
  <si>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</si>
  <si>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</si>
  <si>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</si>
  <si>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</si>
  <si>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</si>
  <si>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</si>
  <si>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</si>
  <si>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</si>
  <si>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</si>
  <si>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</si>
  <si>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</si>
  <si>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</si>
  <si>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</si>
  <si>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</si>
  <si>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</si>
  <si>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</si>
  <si>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</si>
  <si>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</si>
  <si>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</si>
  <si>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</si>
  <si>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</si>
  <si>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</si>
  <si>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</si>
  <si>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</si>
  <si>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</si>
  <si>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</si>
  <si>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</si>
  <si>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</si>
  <si>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</si>
  <si>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</si>
  <si>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</si>
  <si>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</si>
  <si>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</si>
  <si>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</si>
  <si>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</si>
  <si>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</si>
  <si>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</si>
  <si>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</si>
  <si>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</si>
  <si>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</si>
  <si>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</si>
  <si>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</si>
  <si>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</si>
  <si>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</si>
  <si>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</si>
  <si>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</si>
  <si>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</si>
  <si>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</si>
  <si>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</si>
  <si>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</si>
  <si>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</si>
  <si>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</si>
  <si>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</si>
  <si>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</si>
  <si>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</si>
  <si>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</si>
  <si>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</si>
  <si>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</si>
  <si>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</si>
  <si>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</si>
  <si>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</si>
  <si>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</si>
  <si>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</si>
  <si>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</si>
  <si>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</si>
  <si>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</si>
  <si>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</si>
  <si>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</si>
  <si>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</si>
  <si>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</si>
  <si>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</si>
  <si>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収益的収支比率、料金回収率において、令和２年度に新型コロナウイルス対策として使用料減免を行った時期と比較すると増加傾向にあったが、令和５年度においては微減しているため、使用料徴収率の向上に努め、使用料金の改定も進めていく必要がある。また、施設老朽化により修繕等も増加していくため、更新計画も踏まえた対応が必要となってくる。</t>
    <rPh sb="0" eb="3">
      <t>シュウエキテキ</t>
    </rPh>
    <rPh sb="3" eb="7">
      <t>シュウシヒリツ</t>
    </rPh>
    <rPh sb="8" eb="13">
      <t>リョウキンカイシュウリツ</t>
    </rPh>
    <rPh sb="18" eb="20">
      <t>レイワ</t>
    </rPh>
    <rPh sb="21" eb="23">
      <t>ネンド</t>
    </rPh>
    <rPh sb="24" eb="26">
      <t>シンガタ</t>
    </rPh>
    <rPh sb="33" eb="35">
      <t>タイサク</t>
    </rPh>
    <rPh sb="38" eb="43">
      <t>シヨウリョウゲンメン</t>
    </rPh>
    <rPh sb="44" eb="45">
      <t>オコナ</t>
    </rPh>
    <rPh sb="47" eb="49">
      <t>ジキ</t>
    </rPh>
    <rPh sb="50" eb="52">
      <t>ヒカク</t>
    </rPh>
    <rPh sb="55" eb="59">
      <t>ゾウカケイコウ</t>
    </rPh>
    <rPh sb="65" eb="67">
      <t>レイワ</t>
    </rPh>
    <rPh sb="68" eb="70">
      <t>ネンド</t>
    </rPh>
    <rPh sb="75" eb="77">
      <t>ビゲン</t>
    </rPh>
    <rPh sb="84" eb="87">
      <t>シヨウリョウ</t>
    </rPh>
    <rPh sb="87" eb="90">
      <t>チョウシュウリツ</t>
    </rPh>
    <rPh sb="91" eb="93">
      <t>コウジョウ</t>
    </rPh>
    <rPh sb="94" eb="95">
      <t>ツト</t>
    </rPh>
    <rPh sb="97" eb="101">
      <t>シヨウリョウキン</t>
    </rPh>
    <rPh sb="102" eb="104">
      <t>カイテイ</t>
    </rPh>
    <rPh sb="105" eb="106">
      <t>スス</t>
    </rPh>
    <rPh sb="110" eb="112">
      <t>ヒツヨウ</t>
    </rPh>
    <rPh sb="119" eb="124">
      <t>シセツロウキュウカ</t>
    </rPh>
    <rPh sb="127" eb="129">
      <t>シュウゼン</t>
    </rPh>
    <rPh sb="129" eb="130">
      <t>トウ</t>
    </rPh>
    <rPh sb="131" eb="133">
      <t>ゾウカ</t>
    </rPh>
    <rPh sb="140" eb="144">
      <t>コウシンケイカク</t>
    </rPh>
    <rPh sb="145" eb="146">
      <t>フ</t>
    </rPh>
    <rPh sb="149" eb="151">
      <t>タイオウ</t>
    </rPh>
    <rPh sb="152" eb="154">
      <t>ヒツヨウ</t>
    </rPh>
    <phoneticPr fontId="4"/>
  </si>
  <si>
    <t>施設及び管路の更新を見直していく中で、施設については令和７年度以降、順次優先度の高い施設から更新または新設を進めていく予定である。管路においても更新計画を進めていく必要がある。</t>
    <rPh sb="0" eb="3">
      <t>シセツオヨ</t>
    </rPh>
    <rPh sb="4" eb="6">
      <t>カンロ</t>
    </rPh>
    <rPh sb="7" eb="9">
      <t>コウシン</t>
    </rPh>
    <rPh sb="10" eb="12">
      <t>ミナオ</t>
    </rPh>
    <rPh sb="16" eb="17">
      <t>チュウ</t>
    </rPh>
    <rPh sb="19" eb="21">
      <t>シセツ</t>
    </rPh>
    <rPh sb="31" eb="33">
      <t>イコウ</t>
    </rPh>
    <rPh sb="34" eb="36">
      <t>ジュウンジ</t>
    </rPh>
    <rPh sb="36" eb="39">
      <t>ユウセンド</t>
    </rPh>
    <rPh sb="40" eb="41">
      <t>タカ</t>
    </rPh>
    <rPh sb="42" eb="44">
      <t>シセツ</t>
    </rPh>
    <rPh sb="46" eb="48">
      <t>コウシン</t>
    </rPh>
    <rPh sb="51" eb="53">
      <t>シンセツ</t>
    </rPh>
    <rPh sb="61" eb="62">
      <t>スス</t>
    </rPh>
    <rPh sb="66" eb="68">
      <t>ヨテイ</t>
    </rPh>
    <rPh sb="72" eb="74">
      <t>カンロ</t>
    </rPh>
    <rPh sb="79" eb="83">
      <t>コウシンケイカク</t>
    </rPh>
    <rPh sb="84" eb="85">
      <t>ススヒツヨウ</t>
    </rPh>
    <phoneticPr fontId="4"/>
  </si>
  <si>
    <t>新型コロナウイルスが落ち着ついてきた令和４年度以降は、各数値が従前値近くまで回復してきているが、老朽化による更新が今後多く発生するため、南小国町水道事業基本計画、経営戦略に基づき計画的な更新、使用料の改定を進めていく必要がある。</t>
    <rPh sb="0" eb="2">
      <t>シンガタ</t>
    </rPh>
    <rPh sb="10" eb="11">
      <t>オ</t>
    </rPh>
    <rPh sb="12" eb="13">
      <t>ツ</t>
    </rPh>
    <rPh sb="18" eb="20">
      <t>レイワ</t>
    </rPh>
    <rPh sb="21" eb="25">
      <t>ネンドイコウ</t>
    </rPh>
    <rPh sb="27" eb="30">
      <t>カクスウチ</t>
    </rPh>
    <rPh sb="31" eb="33">
      <t>ジュウゼン</t>
    </rPh>
    <rPh sb="33" eb="34">
      <t>アタイ</t>
    </rPh>
    <rPh sb="34" eb="35">
      <t>チカ</t>
    </rPh>
    <rPh sb="38" eb="40">
      <t>カイフク</t>
    </rPh>
    <rPh sb="48" eb="51">
      <t>ロウキュウカ</t>
    </rPh>
    <rPh sb="54" eb="56">
      <t>コウシン</t>
    </rPh>
    <rPh sb="57" eb="59">
      <t>コンゴ</t>
    </rPh>
    <rPh sb="59" eb="60">
      <t>オオ</t>
    </rPh>
    <rPh sb="61" eb="63">
      <t>ハッセイ</t>
    </rPh>
    <rPh sb="68" eb="72">
      <t>ミナミオグニマチ</t>
    </rPh>
    <rPh sb="72" eb="76">
      <t>スイドウジギョウ</t>
    </rPh>
    <rPh sb="76" eb="80">
      <t>キホンケイカク</t>
    </rPh>
    <rPh sb="81" eb="85">
      <t>ケイエイセンリャク</t>
    </rPh>
    <rPh sb="86" eb="87">
      <t>モト</t>
    </rPh>
    <rPh sb="89" eb="91">
      <t>ケイカク</t>
    </rPh>
    <rPh sb="91" eb="92">
      <t>テキ</t>
    </rPh>
    <rPh sb="93" eb="95">
      <t>コウシン</t>
    </rPh>
    <rPh sb="96" eb="99">
      <t>シヨウリョウ</t>
    </rPh>
    <rPh sb="100" eb="102">
      <t>カイテイ</t>
    </rPh>
    <rPh sb="103" eb="104">
      <t>スス</t>
    </rPh>
    <rPh sb="108" eb="1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</si>
</sst>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0.55000000000000004</c:v>
                </c:pt>
                <c:pt idx="1">
                  <c:v>0</c:v>
                </c:pt>
                <c:pt idx="2" formatCode="#,##0.00;&quot;△&quot;#,##0.00;&quot;-&quot;">
                  <c:v>0.16</c:v>
                </c:pt>
                <c:pt idx="3">
                  <c:v>0</c:v>
                </c:pt>
                <c:pt idx="4">
                  <c:v>0</c:v>
                </c:pt>
              </c:numCache>
            </c:numRef>
          </c:val>
          <c:extLst>
            <c:ext xmlns:c16="http://schemas.microsoft.com/office/drawing/2014/chart" uri="{C3380CC4-5D6E-409C-BE32-E72D297353CC}">
              <c16:uniqueId val="{00000000-898B-4331-86B9-B56B90B4939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898B-4331-86B9-B56B90B4939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82.27</c:v>
                </c:pt>
                <c:pt idx="1">
                  <c:v>61.05</c:v>
                </c:pt>
                <c:pt idx="2">
                  <c:v>73.540000000000006</c:v>
                </c:pt>
                <c:pt idx="3">
                  <c:v>86.04</c:v>
                </c:pt>
                <c:pt idx="4">
                  <c:v>77.290000000000006</c:v>
                </c:pt>
              </c:numCache>
            </c:numRef>
          </c:val>
          <c:extLst>
            <c:ext xmlns:c16="http://schemas.microsoft.com/office/drawing/2014/chart" uri="{C3380CC4-5D6E-409C-BE32-E72D297353CC}">
              <c16:uniqueId val="{00000000-7472-4E20-BB90-F5C2BB770AC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7472-4E20-BB90-F5C2BB770AC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6E-4EFB-AD2F-B1F08C54164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6E-4EFB-AD2F-B1F08C54164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F6-4FED-9EDB-F14CDF01116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F6-4FED-9EDB-F14CDF01116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AD-4D7D-B63E-78972E11205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AD-4D7D-B63E-78972E11205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73-4FE0-AA4A-4A9B3B7C502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73-4FE0-AA4A-4A9B3B7C502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582.79999999999995</c:v>
                </c:pt>
                <c:pt idx="1">
                  <c:v>514.49</c:v>
                </c:pt>
                <c:pt idx="2">
                  <c:v>449.47</c:v>
                </c:pt>
                <c:pt idx="3">
                  <c:v>333.79</c:v>
                </c:pt>
                <c:pt idx="4">
                  <c:v>280.51</c:v>
                </c:pt>
              </c:numCache>
            </c:numRef>
          </c:val>
          <c:extLst>
            <c:ext xmlns:c16="http://schemas.microsoft.com/office/drawing/2014/chart" uri="{C3380CC4-5D6E-409C-BE32-E72D297353CC}">
              <c16:uniqueId val="{00000000-F215-4E68-8C5C-9BD1A3A73A7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F215-4E68-8C5C-9BD1A3A73A7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76.53</c:v>
                </c:pt>
                <c:pt idx="1">
                  <c:v>55.17</c:v>
                </c:pt>
                <c:pt idx="2">
                  <c:v>70.11</c:v>
                </c:pt>
                <c:pt idx="3">
                  <c:v>77.88</c:v>
                </c:pt>
                <c:pt idx="4">
                  <c:v>74.61</c:v>
                </c:pt>
              </c:numCache>
            </c:numRef>
          </c:val>
          <c:extLst>
            <c:ext xmlns:c16="http://schemas.microsoft.com/office/drawing/2014/chart" uri="{C3380CC4-5D6E-409C-BE32-E72D297353CC}">
              <c16:uniqueId val="{00000000-698B-4D10-A1E9-C3C675002F1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698B-4D10-A1E9-C3C675002F1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136.62</c:v>
                </c:pt>
                <c:pt idx="1">
                  <c:v>188.32</c:v>
                </c:pt>
                <c:pt idx="2">
                  <c:v>151.57</c:v>
                </c:pt>
                <c:pt idx="3">
                  <c:v>133.32</c:v>
                </c:pt>
                <c:pt idx="4">
                  <c:v>141.46</c:v>
                </c:pt>
              </c:numCache>
            </c:numRef>
          </c:val>
          <c:extLst>
            <c:ext xmlns:c16="http://schemas.microsoft.com/office/drawing/2014/chart" uri="{C3380CC4-5D6E-409C-BE32-E72D297353CC}">
              <c16:uniqueId val="{00000000-B23A-4662-8C8D-36A4A640B60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B23A-4662-8C8D-36A4A640B60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84.44</c:v>
                </c:pt>
                <c:pt idx="1">
                  <c:v>84.67</c:v>
                </c:pt>
                <c:pt idx="2">
                  <c:v>84.67</c:v>
                </c:pt>
                <c:pt idx="3">
                  <c:v>74.489999999999995</c:v>
                </c:pt>
                <c:pt idx="4">
                  <c:v>86.67</c:v>
                </c:pt>
              </c:numCache>
            </c:numRef>
          </c:val>
          <c:extLst>
            <c:ext xmlns:c16="http://schemas.microsoft.com/office/drawing/2014/chart" uri="{C3380CC4-5D6E-409C-BE32-E72D297353CC}">
              <c16:uniqueId val="{00000000-24CE-469C-9A5D-08E2B6530CA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24CE-469C-9A5D-08E2B6530CA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72.010000000000005</c:v>
                </c:pt>
                <c:pt idx="1">
                  <c:v>65.69</c:v>
                </c:pt>
                <c:pt idx="2">
                  <c:v>66.38</c:v>
                </c:pt>
                <c:pt idx="3">
                  <c:v>87.8</c:v>
                </c:pt>
                <c:pt idx="4">
                  <c:v>75.7</c:v>
                </c:pt>
              </c:numCache>
            </c:numRef>
          </c:val>
          <c:extLst>
            <c:ext xmlns:c16="http://schemas.microsoft.com/office/drawing/2014/chart" uri="{C3380CC4-5D6E-409C-BE32-E72D297353CC}">
              <c16:uniqueId val="{00000000-DF8D-40F6-89ED-ECD32069F9A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DF8D-40F6-89ED-ECD32069F9A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83" sqref="BL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熊本県　南小国町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3875</v>
      </c>
      <c r="AM8" s="36"/>
      <c r="AN8" s="36"/>
      <c r="AO8" s="36"/>
      <c r="AP8" s="36"/>
      <c r="AQ8" s="36"/>
      <c r="AR8" s="36"/>
      <c r="AS8" s="36"/>
      <c r="AT8" s="37">
        <f>データ!$S$6</f>
        <v>115.9</v>
      </c>
      <c r="AU8" s="37"/>
      <c r="AV8" s="37"/>
      <c r="AW8" s="37"/>
      <c r="AX8" s="37"/>
      <c r="AY8" s="37"/>
      <c r="AZ8" s="37"/>
      <c r="BA8" s="37"/>
      <c r="BB8" s="37">
        <f>データ!$T$6</f>
        <v>33.43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87.13</v>
      </c>
      <c r="Q10" s="37"/>
      <c r="R10" s="37"/>
      <c r="S10" s="37"/>
      <c r="T10" s="37"/>
      <c r="U10" s="37"/>
      <c r="V10" s="37"/>
      <c r="W10" s="36">
        <f>データ!$Q$6</f>
        <v>2120</v>
      </c>
      <c r="X10" s="36"/>
      <c r="Y10" s="36"/>
      <c r="Z10" s="36"/>
      <c r="AA10" s="36"/>
      <c r="AB10" s="36"/>
      <c r="AC10" s="36"/>
      <c r="AD10" s="2"/>
      <c r="AE10" s="2"/>
      <c r="AF10" s="2"/>
      <c r="AG10" s="2"/>
      <c r="AH10" s="2"/>
      <c r="AI10" s="2"/>
      <c r="AJ10" s="2"/>
      <c r="AK10" s="2"/>
      <c r="AL10" s="36">
        <f>データ!$U$6</f>
        <v>3357</v>
      </c>
      <c r="AM10" s="36"/>
      <c r="AN10" s="36"/>
      <c r="AO10" s="36"/>
      <c r="AP10" s="36"/>
      <c r="AQ10" s="36"/>
      <c r="AR10" s="36"/>
      <c r="AS10" s="36"/>
      <c r="AT10" s="37">
        <f>データ!$V$6</f>
        <v>10.46</v>
      </c>
      <c r="AU10" s="37"/>
      <c r="AV10" s="37"/>
      <c r="AW10" s="37"/>
      <c r="AX10" s="37"/>
      <c r="AY10" s="37"/>
      <c r="AZ10" s="37"/>
      <c r="BA10" s="37"/>
      <c r="BB10" s="37">
        <f>データ!$W$6</f>
        <v>320.94</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116</v>
      </c>
      <c r="BM16" s="47"/>
      <c r="BN16" s="47"/>
      <c r="BO16" s="47"/>
      <c r="BP16" s="47"/>
      <c r="BQ16" s="47"/>
      <c r="BR16" s="47"/>
      <c r="BS16" s="47"/>
      <c r="BT16" s="47"/>
      <c r="BU16" s="47"/>
      <c r="BV16" s="47"/>
      <c r="BW16" s="47"/>
      <c r="BX16" s="47"/>
      <c r="BY16" s="47"/>
      <c r="BZ16" s="4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117</v>
      </c>
      <c r="BM47" s="47"/>
      <c r="BN47" s="47"/>
      <c r="BO47" s="47"/>
      <c r="BP47" s="47"/>
      <c r="BQ47" s="47"/>
      <c r="BR47" s="47"/>
      <c r="BS47" s="47"/>
      <c r="BT47" s="47"/>
      <c r="BU47" s="47"/>
      <c r="BV47" s="47"/>
      <c r="BW47" s="47"/>
      <c r="BX47" s="47"/>
      <c r="BY47" s="47"/>
      <c r="BZ47" s="4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118</v>
      </c>
      <c r="BM66" s="47"/>
      <c r="BN66" s="47"/>
      <c r="BO66" s="47"/>
      <c r="BP66" s="47"/>
      <c r="BQ66" s="47"/>
      <c r="BR66" s="47"/>
      <c r="BS66" s="47"/>
      <c r="BT66" s="47"/>
      <c r="BU66" s="47"/>
      <c r="BV66" s="47"/>
      <c r="BW66" s="47"/>
      <c r="BX66" s="47"/>
      <c r="BY66" s="47"/>
      <c r="BZ66" s="4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6boCySuBXyLAyBlzdVQ1lNce5YwUTMW03aQ8R7vcxGCjHmjtyg2RhS2TR+4egkcOxGGMWBQAs9TNaQ5N2FtMVQ==" saltValue="ZvkLTpC2I58UErhlELOXp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434230</v>
      </c>
      <c r="D6" s="20">
        <f t="shared" si="3"/>
        <v>47</v>
      </c>
      <c r="E6" s="20">
        <f t="shared" si="3"/>
        <v>1</v>
      </c>
      <c r="F6" s="20">
        <f t="shared" si="3"/>
        <v>0</v>
      </c>
      <c r="G6" s="20">
        <f t="shared" si="3"/>
        <v>0</v>
      </c>
      <c r="H6" s="20" t="str">
        <f t="shared" si="3"/>
        <v>熊本県　南小国町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87.13</v>
      </c>
      <c r="Q6" s="21">
        <f t="shared" si="3"/>
        <v>2120</v>
      </c>
      <c r="R6" s="21">
        <f t="shared" si="3"/>
        <v>3875</v>
      </c>
      <c r="S6" s="21">
        <f t="shared" si="3"/>
        <v>115.9</v>
      </c>
      <c r="T6" s="21">
        <f t="shared" si="3"/>
        <v>33.43</v>
      </c>
      <c r="U6" s="21">
        <f t="shared" si="3"/>
        <v>3357</v>
      </c>
      <c r="V6" s="21">
        <f t="shared" si="3"/>
        <v>10.46</v>
      </c>
      <c r="W6" s="21">
        <f t="shared" si="3"/>
        <v>320.94</v>
      </c>
      <c r="X6" s="22">
        <f>IF(X7="",NA(),X7)</f>
        <v>82.27</v>
      </c>
      <c r="Y6" s="22">
        <f t="shared" ref="Y6:AG6" si="4">IF(Y7="",NA(),Y7)</f>
        <v>61.05</v>
      </c>
      <c r="Z6" s="22">
        <f t="shared" si="4"/>
        <v>73.540000000000006</v>
      </c>
      <c r="AA6" s="22">
        <f t="shared" si="4"/>
        <v>86.04</v>
      </c>
      <c r="AB6" s="22">
        <f t="shared" si="4"/>
        <v>77.290000000000006</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582.79999999999995</v>
      </c>
      <c r="BF6" s="22">
        <f t="shared" ref="BF6:BN6" si="7">IF(BF7="",NA(),BF7)</f>
        <v>514.49</v>
      </c>
      <c r="BG6" s="22">
        <f t="shared" si="7"/>
        <v>449.47</v>
      </c>
      <c r="BH6" s="22">
        <f t="shared" si="7"/>
        <v>333.79</v>
      </c>
      <c r="BI6" s="22">
        <f t="shared" si="7"/>
        <v>280.51</v>
      </c>
      <c r="BJ6" s="22">
        <f t="shared" si="7"/>
        <v>1018.52</v>
      </c>
      <c r="BK6" s="22">
        <f t="shared" si="7"/>
        <v>949.61</v>
      </c>
      <c r="BL6" s="22">
        <f t="shared" si="7"/>
        <v>918.84</v>
      </c>
      <c r="BM6" s="22">
        <f t="shared" si="7"/>
        <v>955.49</v>
      </c>
      <c r="BN6" s="22">
        <f t="shared" si="7"/>
        <v>1017.9</v>
      </c>
      <c r="BO6" s="21" t="str">
        <f>IF(BO7="","",IF(BO7="-","【-】","【"&amp;SUBSTITUTE(TEXT(BO7,"#,##0.00"),"-","△")&amp;"】"))</f>
        <v>【1,045.20】</v>
      </c>
      <c r="BP6" s="22">
        <f>IF(BP7="",NA(),BP7)</f>
        <v>76.53</v>
      </c>
      <c r="BQ6" s="22">
        <f t="shared" ref="BQ6:BY6" si="8">IF(BQ7="",NA(),BQ7)</f>
        <v>55.17</v>
      </c>
      <c r="BR6" s="22">
        <f t="shared" si="8"/>
        <v>70.11</v>
      </c>
      <c r="BS6" s="22">
        <f t="shared" si="8"/>
        <v>77.88</v>
      </c>
      <c r="BT6" s="22">
        <f t="shared" si="8"/>
        <v>74.61</v>
      </c>
      <c r="BU6" s="22">
        <f t="shared" si="8"/>
        <v>58.79</v>
      </c>
      <c r="BV6" s="22">
        <f t="shared" si="8"/>
        <v>58.41</v>
      </c>
      <c r="BW6" s="22">
        <f t="shared" si="8"/>
        <v>58.27</v>
      </c>
      <c r="BX6" s="22">
        <f t="shared" si="8"/>
        <v>55.15</v>
      </c>
      <c r="BY6" s="22">
        <f t="shared" si="8"/>
        <v>53.95</v>
      </c>
      <c r="BZ6" s="21" t="str">
        <f>IF(BZ7="","",IF(BZ7="-","【-】","【"&amp;SUBSTITUTE(TEXT(BZ7,"#,##0.00"),"-","△")&amp;"】"))</f>
        <v>【49.51】</v>
      </c>
      <c r="CA6" s="22">
        <f>IF(CA7="",NA(),CA7)</f>
        <v>136.62</v>
      </c>
      <c r="CB6" s="22">
        <f t="shared" ref="CB6:CJ6" si="9">IF(CB7="",NA(),CB7)</f>
        <v>188.32</v>
      </c>
      <c r="CC6" s="22">
        <f t="shared" si="9"/>
        <v>151.57</v>
      </c>
      <c r="CD6" s="22">
        <f t="shared" si="9"/>
        <v>133.32</v>
      </c>
      <c r="CE6" s="22">
        <f t="shared" si="9"/>
        <v>141.46</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84.44</v>
      </c>
      <c r="CM6" s="22">
        <f t="shared" ref="CM6:CU6" si="10">IF(CM7="",NA(),CM7)</f>
        <v>84.67</v>
      </c>
      <c r="CN6" s="22">
        <f t="shared" si="10"/>
        <v>84.67</v>
      </c>
      <c r="CO6" s="22">
        <f t="shared" si="10"/>
        <v>74.489999999999995</v>
      </c>
      <c r="CP6" s="22">
        <f t="shared" si="10"/>
        <v>86.67</v>
      </c>
      <c r="CQ6" s="22">
        <f t="shared" si="10"/>
        <v>56.04</v>
      </c>
      <c r="CR6" s="22">
        <f t="shared" si="10"/>
        <v>58.52</v>
      </c>
      <c r="CS6" s="22">
        <f t="shared" si="10"/>
        <v>58.88</v>
      </c>
      <c r="CT6" s="22">
        <f t="shared" si="10"/>
        <v>58.16</v>
      </c>
      <c r="CU6" s="22">
        <f t="shared" si="10"/>
        <v>55.9</v>
      </c>
      <c r="CV6" s="21" t="str">
        <f>IF(CV7="","",IF(CV7="-","【-】","【"&amp;SUBSTITUTE(TEXT(CV7,"#,##0.00"),"-","△")&amp;"】"))</f>
        <v>【55.00】</v>
      </c>
      <c r="CW6" s="22">
        <f>IF(CW7="",NA(),CW7)</f>
        <v>72.010000000000005</v>
      </c>
      <c r="CX6" s="22">
        <f t="shared" ref="CX6:DF6" si="11">IF(CX7="",NA(),CX7)</f>
        <v>65.69</v>
      </c>
      <c r="CY6" s="22">
        <f t="shared" si="11"/>
        <v>66.38</v>
      </c>
      <c r="CZ6" s="22">
        <f t="shared" si="11"/>
        <v>87.8</v>
      </c>
      <c r="DA6" s="22">
        <f t="shared" si="11"/>
        <v>75.7</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0.55000000000000004</v>
      </c>
      <c r="EE6" s="21">
        <f t="shared" ref="EE6:EM6" si="14">IF(EE7="",NA(),EE7)</f>
        <v>0</v>
      </c>
      <c r="EF6" s="22">
        <f t="shared" si="14"/>
        <v>0.16</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434230</v>
      </c>
      <c r="D7" s="24">
        <v>47</v>
      </c>
      <c r="E7" s="24">
        <v>1</v>
      </c>
      <c r="F7" s="24">
        <v>0</v>
      </c>
      <c r="G7" s="24">
        <v>0</v>
      </c>
      <c r="H7" s="24" t="s">
        <v>96</v>
      </c>
      <c r="I7" s="24" t="s">
        <v>97</v>
      </c>
      <c r="J7" s="24" t="s">
        <v>98</v>
      </c>
      <c r="K7" s="24" t="s">
        <v>99</v>
      </c>
      <c r="L7" s="24" t="s">
        <v>100</v>
      </c>
      <c r="M7" s="24" t="s">
        <v>101</v>
      </c>
      <c r="N7" s="25" t="s">
        <v>102</v>
      </c>
      <c r="O7" s="25" t="s">
        <v>103</v>
      </c>
      <c r="P7" s="25">
        <v>87.13</v>
      </c>
      <c r="Q7" s="25">
        <v>2120</v>
      </c>
      <c r="R7" s="25">
        <v>3875</v>
      </c>
      <c r="S7" s="25">
        <v>115.9</v>
      </c>
      <c r="T7" s="25">
        <v>33.43</v>
      </c>
      <c r="U7" s="25">
        <v>3357</v>
      </c>
      <c r="V7" s="25">
        <v>10.46</v>
      </c>
      <c r="W7" s="25">
        <v>320.94</v>
      </c>
      <c r="X7" s="25">
        <v>82.27</v>
      </c>
      <c r="Y7" s="25">
        <v>61.05</v>
      </c>
      <c r="Z7" s="25">
        <v>73.540000000000006</v>
      </c>
      <c r="AA7" s="25">
        <v>86.04</v>
      </c>
      <c r="AB7" s="25">
        <v>77.290000000000006</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582.79999999999995</v>
      </c>
      <c r="BF7" s="25">
        <v>514.49</v>
      </c>
      <c r="BG7" s="25">
        <v>449.47</v>
      </c>
      <c r="BH7" s="25">
        <v>333.79</v>
      </c>
      <c r="BI7" s="25">
        <v>280.51</v>
      </c>
      <c r="BJ7" s="25">
        <v>1018.52</v>
      </c>
      <c r="BK7" s="25">
        <v>949.61</v>
      </c>
      <c r="BL7" s="25">
        <v>918.84</v>
      </c>
      <c r="BM7" s="25">
        <v>955.49</v>
      </c>
      <c r="BN7" s="25">
        <v>1017.9</v>
      </c>
      <c r="BO7" s="25">
        <v>1045.2</v>
      </c>
      <c r="BP7" s="25">
        <v>76.53</v>
      </c>
      <c r="BQ7" s="25">
        <v>55.17</v>
      </c>
      <c r="BR7" s="25">
        <v>70.11</v>
      </c>
      <c r="BS7" s="25">
        <v>77.88</v>
      </c>
      <c r="BT7" s="25">
        <v>74.61</v>
      </c>
      <c r="BU7" s="25">
        <v>58.79</v>
      </c>
      <c r="BV7" s="25">
        <v>58.41</v>
      </c>
      <c r="BW7" s="25">
        <v>58.27</v>
      </c>
      <c r="BX7" s="25">
        <v>55.15</v>
      </c>
      <c r="BY7" s="25">
        <v>53.95</v>
      </c>
      <c r="BZ7" s="25">
        <v>49.51</v>
      </c>
      <c r="CA7" s="25">
        <v>136.62</v>
      </c>
      <c r="CB7" s="25">
        <v>188.32</v>
      </c>
      <c r="CC7" s="25">
        <v>151.57</v>
      </c>
      <c r="CD7" s="25">
        <v>133.32</v>
      </c>
      <c r="CE7" s="25">
        <v>141.46</v>
      </c>
      <c r="CF7" s="25">
        <v>298.25</v>
      </c>
      <c r="CG7" s="25">
        <v>303.27999999999997</v>
      </c>
      <c r="CH7" s="25">
        <v>303.81</v>
      </c>
      <c r="CI7" s="25">
        <v>310.26</v>
      </c>
      <c r="CJ7" s="25">
        <v>318.99</v>
      </c>
      <c r="CK7" s="25">
        <v>317.14</v>
      </c>
      <c r="CL7" s="25">
        <v>84.44</v>
      </c>
      <c r="CM7" s="25">
        <v>84.67</v>
      </c>
      <c r="CN7" s="25">
        <v>84.67</v>
      </c>
      <c r="CO7" s="25">
        <v>74.489999999999995</v>
      </c>
      <c r="CP7" s="25">
        <v>86.67</v>
      </c>
      <c r="CQ7" s="25">
        <v>56.04</v>
      </c>
      <c r="CR7" s="25">
        <v>58.52</v>
      </c>
      <c r="CS7" s="25">
        <v>58.88</v>
      </c>
      <c r="CT7" s="25">
        <v>58.16</v>
      </c>
      <c r="CU7" s="25">
        <v>55.9</v>
      </c>
      <c r="CV7" s="25">
        <v>55</v>
      </c>
      <c r="CW7" s="25">
        <v>72.010000000000005</v>
      </c>
      <c r="CX7" s="25">
        <v>65.69</v>
      </c>
      <c r="CY7" s="25">
        <v>66.38</v>
      </c>
      <c r="CZ7" s="25">
        <v>87.8</v>
      </c>
      <c r="DA7" s="25">
        <v>75.7</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0.55000000000000004</v>
      </c>
      <c r="EE7" s="25">
        <v>0</v>
      </c>
      <c r="EF7" s="25">
        <v>0.16</v>
      </c>
      <c r="EG7" s="25">
        <v>0</v>
      </c>
      <c r="EH7" s="25">
        <v>0</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DATEVALUE($B7-C11&amp;"/1/"&amp;C12)</f>
        <v>37257</v>
      </c>
      <c r="D10" s="28">
        <f>DATEVALUE($B7-D11&amp;"/1/"&amp;D12)</f>
        <v>37622</v>
      </c>
      <c r="E10" s="28">
        <f>DATEVALUE($B7-E11&amp;"/1/"&amp;E12)</f>
        <v>37987</v>
      </c>
      <c r="F10" s="28">
        <f>DATEVALUE($B7-F11&amp;"/1/"&amp;F12)</f>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2025-02-04T00:46:13Z</cp:lastPrinted>
  <dcterms:created xsi:type="dcterms:W3CDTF">2025-01-24T06:41:05Z</dcterms:created>
  <dcterms:modified xsi:type="dcterms:W3CDTF">2025-02-17T06:01:46Z</dcterms:modified>
  <cp:category/>
</cp:coreProperties>
</file>