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838\Desktop\上下水道課_経営比較分析\"/>
    </mc:Choice>
  </mc:AlternateContent>
  <xr:revisionPtr revIDLastSave="0" documentId="13_ncr:1_{24BF6DE4-0941-4477-B927-2AD58BB40E46}" xr6:coauthVersionLast="47" xr6:coauthVersionMax="47" xr10:uidLastSave="{00000000-0000-0000-0000-000000000000}"/>
  <workbookProtection workbookAlgorithmName="SHA-512" workbookHashValue="Bre/pjSC2W6Nz/RBPJuN7+034Io58hhwKHQq5LSnXzHKKLm0YNwZY+CuMV7SSg1glx0ZVxbFrzhM2wLVP/fR6w==" workbookSaltValue="nMgSAKfllQA0SWqps/EODw=="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F85" i="4"/>
  <c r="I10" i="4"/>
</calcChain>
</file>

<file path=xl/sharedStrings.xml><?xml version="1.0" encoding="utf-8"?>
<sst xmlns="http://schemas.openxmlformats.org/spreadsheetml/2006/main" count="231" uniqueCount="119">
  <si>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</si>
  <si>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</si>
  <si>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</si>
  <si>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</si>
  <si>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</si>
  <si>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</si>
  <si>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</si>
  <si>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</si>
  <si>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</si>
  <si>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</si>
  <si>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</si>
  <si>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</si>
  <si>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</si>
  <si>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</si>
  <si>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</si>
  <si>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</si>
  <si>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</si>
  <si>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</si>
  <si>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</si>
  <si>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</si>
  <si>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</si>
  <si>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</si>
  <si>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</si>
  <si>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</si>
  <si>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</si>
  <si>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</si>
  <si>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</si>
  <si>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</si>
  <si>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</si>
  <si>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</si>
  <si>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</si>
  <si>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</si>
  <si>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</si>
  <si>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</si>
  <si>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</si>
  <si>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</si>
  <si>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</si>
  <si>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</si>
  <si>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</si>
  <si>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</si>
  <si>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</si>
  <si>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</si>
  <si>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</si>
  <si>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</si>
  <si>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</si>
  <si>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</si>
  <si>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</si>
  <si>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</si>
  <si>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</si>
  <si>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</si>
  <si>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</si>
  <si>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</si>
  <si>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</si>
  <si>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</si>
  <si>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</si>
  <si>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</si>
  <si>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</si>
  <si>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</si>
  <si>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</si>
  <si>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</si>
  <si>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</si>
  <si>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</si>
  <si>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</si>
  <si>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</si>
  <si>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</si>
  <si>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</si>
  <si>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</si>
  <si>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</si>
  <si>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</si>
  <si>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</si>
  <si>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</si>
  <si>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</si>
  <si>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</si>
  <si>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</si>
  <si>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</si>
  <si>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</si>
  <si>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</si>
  <si>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</si>
  <si>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</si>
  <si>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</si>
  <si>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</si>
  <si>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</si>
  <si>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</si>
  <si>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</si>
  <si>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</si>
  <si>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</si>
  <si>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</si>
  <si>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</si>
  <si>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</si>
  <si>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</si>
  <si>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</si>
  <si>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</si>
  <si>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</si>
  <si>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</si>
  <si>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</si>
  <si>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</si>
  <si>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</si>
  <si>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</si>
  <si>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</si>
  <si>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</si>
  <si>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</si>
  <si>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</si>
  <si>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</si>
  <si>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</si>
  <si>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</si>
  <si>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</si>
  <si>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</si>
  <si>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</si>
  <si>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</si>
  <si>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</si>
  <si>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</si>
  <si>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</si>
  <si>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</si>
  <si>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</si>
  <si>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"R"yy</t>
    <phoneticPr fontId="4"/>
  </si>
  <si>
    <t>←書式設定</t>
    <rPh sb="1" eb="3">
      <t>ショシキ</t>
    </rPh>
    <rPh sb="3" eb="5">
      <t>セッテイ</t>
    </rPh>
    <phoneticPr fontId="4"/>
  </si>
  <si>
    <t>≪①≫計画的な維持管理により法定耐用年数を上回る経済的耐用年数まで延命化していることから、昭和61年に供用を開始した処理場や管渠等の老朽化が進んでいる。また、令和2年度から類似団体平均値を上回っているため、施設改築等の必要性が高まっている。
≪②・③≫法定耐用年数（50年）を超えた管渠はないため、これまで更新実績はないが、今後は管渠の老朽化に備え、ストックマネジメント計画に基づき、計画的な修繕・改築・更新を行っていく。</t>
    <rPh sb="45" eb="47">
      <t>ショウワ</t>
    </rPh>
    <rPh sb="49" eb="50">
      <t>ネン</t>
    </rPh>
    <rPh sb="51" eb="53">
      <t>キョウヨウ</t>
    </rPh>
    <rPh sb="54" eb="56">
      <t>カイシ</t>
    </rPh>
    <rPh sb="79" eb="81">
      <t>レイワ</t>
    </rPh>
    <rPh sb="82" eb="84">
      <t>ネンド</t>
    </rPh>
    <rPh sb="86" eb="93">
      <t>ルイジダンタイヘイキンチ</t>
    </rPh>
    <rPh sb="94" eb="96">
      <t>ウワマワ</t>
    </rPh>
    <rPh sb="103" eb="105">
      <t>シセツ</t>
    </rPh>
    <rPh sb="105" eb="107">
      <t>カイチク</t>
    </rPh>
    <rPh sb="107" eb="108">
      <t>トウ</t>
    </rPh>
    <rPh sb="109" eb="111">
      <t>ヒツヨウ</t>
    </rPh>
    <rPh sb="111" eb="112">
      <t>セイ</t>
    </rPh>
    <rPh sb="113" eb="114">
      <t>タカ</t>
    </rPh>
    <rPh sb="127" eb="129">
      <t>ホウテイ</t>
    </rPh>
    <rPh sb="129" eb="131">
      <t>タイヨウ</t>
    </rPh>
    <rPh sb="131" eb="133">
      <t>ネンスウ</t>
    </rPh>
    <rPh sb="136" eb="137">
      <t>ネン</t>
    </rPh>
    <rPh sb="139" eb="140">
      <t>コ</t>
    </rPh>
    <rPh sb="142" eb="144">
      <t>カンキョ</t>
    </rPh>
    <rPh sb="154" eb="156">
      <t>コウシン</t>
    </rPh>
    <rPh sb="156" eb="158">
      <t>ジッセキ</t>
    </rPh>
    <rPh sb="163" eb="165">
      <t>コンゴ</t>
    </rPh>
    <rPh sb="166" eb="168">
      <t>カンキョ</t>
    </rPh>
    <rPh sb="169" eb="172">
      <t>ロウキュウカ</t>
    </rPh>
    <rPh sb="173" eb="174">
      <t>ソナ</t>
    </rPh>
    <rPh sb="206" eb="207">
      <t>オコナ</t>
    </rPh>
    <phoneticPr fontId="4"/>
  </si>
  <si>
    <t>　処理区域内人口の飛躍的な増加は期待できず、節水機器の普及等の影響により、使用料収入の大幅な増額は見込めない。
　加えて、老朽化が進む資産の更新・改築に係る投資費用は増大することから、より厳しいコスト意識が求められる。
　また、繰入金に依存している一般会計も厳しい財政環境の中、行政需要の多様化に対応していかなければならない。
　このような状況下で、将来的に安定した下水道事業サービスを提供するため、維持管理費の節減や事務改善に取り組むことはもとより、公費負担の基準を見直し、令和7年度に使用料を改定することで、経営基盤の強化と財政マネジメントの向上を目指す。</t>
    <rPh sb="1" eb="3">
      <t>ショリ</t>
    </rPh>
    <rPh sb="3" eb="6">
      <t>クイキナイ</t>
    </rPh>
    <rPh sb="46" eb="48">
      <t>ゾウガク</t>
    </rPh>
    <rPh sb="57" eb="58">
      <t>クワ</t>
    </rPh>
    <rPh sb="61" eb="64">
      <t>ロウキュウカ</t>
    </rPh>
    <rPh sb="65" eb="66">
      <t>スス</t>
    </rPh>
    <rPh sb="67" eb="69">
      <t>シサン</t>
    </rPh>
    <rPh sb="70" eb="72">
      <t>コウシン</t>
    </rPh>
    <rPh sb="73" eb="75">
      <t>カイチク</t>
    </rPh>
    <rPh sb="76" eb="77">
      <t>カカ</t>
    </rPh>
    <rPh sb="78" eb="80">
      <t>トウシ</t>
    </rPh>
    <rPh sb="80" eb="82">
      <t>ヒヨウ</t>
    </rPh>
    <rPh sb="83" eb="85">
      <t>ゾウダイ</t>
    </rPh>
    <rPh sb="94" eb="95">
      <t>キビ</t>
    </rPh>
    <rPh sb="100" eb="102">
      <t>イシキ</t>
    </rPh>
    <rPh sb="103" eb="104">
      <t>モト</t>
    </rPh>
    <rPh sb="114" eb="116">
      <t>クリイレ</t>
    </rPh>
    <rPh sb="116" eb="117">
      <t>キン</t>
    </rPh>
    <rPh sb="118" eb="120">
      <t>イゾン</t>
    </rPh>
    <rPh sb="124" eb="126">
      <t>イッパン</t>
    </rPh>
    <rPh sb="126" eb="128">
      <t>カイケイ</t>
    </rPh>
    <rPh sb="129" eb="130">
      <t>キビ</t>
    </rPh>
    <rPh sb="132" eb="134">
      <t>ザイセイ</t>
    </rPh>
    <rPh sb="134" eb="136">
      <t>カンキョウ</t>
    </rPh>
    <rPh sb="137" eb="138">
      <t>ナカ</t>
    </rPh>
    <rPh sb="139" eb="141">
      <t>ギョウセイ</t>
    </rPh>
    <rPh sb="141" eb="143">
      <t>ジュヨウ</t>
    </rPh>
    <rPh sb="144" eb="147">
      <t>タヨウカ</t>
    </rPh>
    <rPh sb="148" eb="150">
      <t>タイオウ</t>
    </rPh>
    <rPh sb="170" eb="173">
      <t>ジョウキョウカ</t>
    </rPh>
    <rPh sb="175" eb="178">
      <t>ショウライテキ</t>
    </rPh>
    <rPh sb="179" eb="181">
      <t>アンテイ</t>
    </rPh>
    <rPh sb="183" eb="186">
      <t>ゲスイドウ</t>
    </rPh>
    <rPh sb="186" eb="188">
      <t>ジギョウ</t>
    </rPh>
    <rPh sb="193" eb="195">
      <t>テイキョウ</t>
    </rPh>
    <rPh sb="200" eb="205">
      <t>イジカンリヒ</t>
    </rPh>
    <rPh sb="206" eb="208">
      <t>セツゲン</t>
    </rPh>
    <rPh sb="209" eb="213">
      <t>ジムカイゼン</t>
    </rPh>
    <rPh sb="214" eb="215">
      <t>ト</t>
    </rPh>
    <rPh sb="216" eb="217">
      <t>ク</t>
    </rPh>
    <rPh sb="241" eb="242">
      <t>ネン</t>
    </rPh>
    <rPh sb="242" eb="243">
      <t>ド</t>
    </rPh>
    <rPh sb="244" eb="247">
      <t>シヨウリョウ</t>
    </rPh>
    <rPh sb="248" eb="250">
      <t>カイテイ</t>
    </rPh>
    <rPh sb="256" eb="258">
      <t>ケイエイ</t>
    </rPh>
    <rPh sb="258" eb="260">
      <t>キバン</t>
    </rPh>
    <rPh sb="261" eb="263">
      <t>キョウカ</t>
    </rPh>
    <rPh sb="264" eb="266">
      <t>ザイセイ</t>
    </rPh>
    <rPh sb="273" eb="275">
      <t>コウジョウ</t>
    </rPh>
    <rPh sb="276" eb="278">
      <t>メザ</t>
    </rPh>
    <phoneticPr fontId="4"/>
  </si>
  <si>
    <t>≪①≫処理場の維持管理費や流域下水道負担金などの経常費用が増加したため、前年度から悪化しており、類似団体平均値を下回っている。
≪②≫累積欠損金は発生していないが、令和5年度は営業活動で生じた損失を前年度からの繰越利益剰余金で補填している。
≪③≫一般会計からの繰入金（赤字補填）で預金が増加したため、前年度から改善しているが、類似団体平均値を大きく下回っている。
≪④≫企業債の借入額を元金償還額以内に縮減することで着実に残高は減少しており、類似団体平均値を下回っている。
≪⑤・⑥≫処理場の維持管理費や流域下水道負担金など汚水処理原価が増加し、経費回収率が悪化している。今後は、維持管理費の節減に取り組むほか、使用料の改定により、公費・私費の適正化を図る。
≪⑦≫昼夜間の人口比率や地理的条件、気象状況等の影響によるが、処理能力に対して6割の稼働率は、類似団体平均値に比べ高水準にある。
≪⑧≫宅地開発の増加や浄化槽からの切り替えにより、水洗化率は年々上昇し、類似団体平均値を上回っている。
　</t>
    <rPh sb="3" eb="6">
      <t>ショリジョウ</t>
    </rPh>
    <rPh sb="7" eb="12">
      <t>イジカンリヒ</t>
    </rPh>
    <rPh sb="13" eb="15">
      <t>リュウイキ</t>
    </rPh>
    <rPh sb="15" eb="18">
      <t>ゲスイドウ</t>
    </rPh>
    <rPh sb="18" eb="21">
      <t>フタンキン</t>
    </rPh>
    <rPh sb="24" eb="26">
      <t>ケイジョウ</t>
    </rPh>
    <rPh sb="26" eb="28">
      <t>ヒヨウ</t>
    </rPh>
    <rPh sb="29" eb="31">
      <t>ゾウカ</t>
    </rPh>
    <rPh sb="37" eb="39">
      <t>レイワ</t>
    </rPh>
    <rPh sb="40" eb="42">
      <t>ネンド</t>
    </rPh>
    <rPh sb="43" eb="45">
      <t>エイギョウ</t>
    </rPh>
    <rPh sb="63" eb="64">
      <t>ショウ</t>
    </rPh>
    <rPh sb="70" eb="73">
      <t>ゼンネンド</t>
    </rPh>
    <rPh sb="76" eb="78">
      <t>クリコシ</t>
    </rPh>
    <rPh sb="78" eb="80">
      <t>リエキ</t>
    </rPh>
    <rPh sb="80" eb="83">
      <t>ジョウヨキン</t>
    </rPh>
    <rPh sb="95" eb="97">
      <t>コウキョウ</t>
    </rPh>
    <rPh sb="107" eb="109">
      <t>カイケイ</t>
    </rPh>
    <rPh sb="110" eb="112">
      <t>ショリ</t>
    </rPh>
    <rPh sb="117" eb="119">
      <t>コウキョウ</t>
    </rPh>
    <rPh sb="120" eb="122">
      <t>リュウドウ</t>
    </rPh>
    <rPh sb="133" eb="136">
      <t>クリイレキン</t>
    </rPh>
    <rPh sb="137" eb="141">
      <t>アカジホテン</t>
    </rPh>
    <rPh sb="184" eb="186">
      <t>ゾウカ</t>
    </rPh>
    <rPh sb="225" eb="229">
      <t>ルイジダンタイ</t>
    </rPh>
    <rPh sb="229" eb="232">
      <t>ヘイキンチ</t>
    </rPh>
    <rPh sb="233" eb="235">
      <t>シタマワ</t>
    </rPh>
    <rPh sb="240" eb="242">
      <t>スウチ</t>
    </rPh>
    <rPh sb="274" eb="276">
      <t>ゾウカ</t>
    </rPh>
    <rPh sb="278" eb="283">
      <t>ケイヒカイシュウリツ</t>
    </rPh>
    <rPh sb="284" eb="286">
      <t>アッカ</t>
    </rPh>
    <rPh sb="311" eb="314">
      <t>シヨウリョウ</t>
    </rPh>
    <rPh sb="315" eb="317">
      <t>カイテイ</t>
    </rPh>
    <rPh sb="320" eb="323">
      <t>シヨウリョウ</t>
    </rPh>
    <rPh sb="400" eb="401">
      <t>タイ</t>
    </rPh>
    <rPh sb="405" eb="409">
      <t>タクチカイハツ</t>
    </rPh>
    <rPh sb="410" eb="412">
      <t>ゾウカ</t>
    </rPh>
    <rPh sb="419" eb="420">
      <t>キ</t>
    </rPh>
    <rPh sb="421" eb="422">
      <t>カ</t>
    </rPh>
    <rPh sb="427" eb="431">
      <t>スイセンカリツ</t>
    </rPh>
    <rPh sb="445" eb="446">
      <t>アタイ</t>
    </rPh>
    <rPh sb="447" eb="448">
      <t>クラアタイイマネンネンジョウショウセツゾクリツコウジョウウワマワ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</si>
</sst>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24-414A-AB6C-5F37D8799C2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8724-414A-AB6C-5F37D8799C2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67.86</c:v>
                </c:pt>
                <c:pt idx="1">
                  <c:v>67.86</c:v>
                </c:pt>
                <c:pt idx="2">
                  <c:v>60.97</c:v>
                </c:pt>
                <c:pt idx="3">
                  <c:v>59.55</c:v>
                </c:pt>
                <c:pt idx="4">
                  <c:v>59.55</c:v>
                </c:pt>
              </c:numCache>
            </c:numRef>
          </c:val>
          <c:extLst>
            <c:ext xmlns:c16="http://schemas.microsoft.com/office/drawing/2014/chart" uri="{C3380CC4-5D6E-409C-BE32-E72D297353CC}">
              <c16:uniqueId val="{00000000-DFED-404B-828C-5A3D84C3FD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DFED-404B-828C-5A3D84C3FD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85.97</c:v>
                </c:pt>
                <c:pt idx="1">
                  <c:v>86.29</c:v>
                </c:pt>
                <c:pt idx="2">
                  <c:v>86.74</c:v>
                </c:pt>
                <c:pt idx="3">
                  <c:v>88.82</c:v>
                </c:pt>
                <c:pt idx="4">
                  <c:v>90.88</c:v>
                </c:pt>
              </c:numCache>
            </c:numRef>
          </c:val>
          <c:extLst>
            <c:ext xmlns:c16="http://schemas.microsoft.com/office/drawing/2014/chart" uri="{C3380CC4-5D6E-409C-BE32-E72D297353CC}">
              <c16:uniqueId val="{00000000-B16D-4038-A6C0-B43F16D79E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B16D-4038-A6C0-B43F16D79E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100.07</c:v>
                </c:pt>
                <c:pt idx="1">
                  <c:v>97.69</c:v>
                </c:pt>
                <c:pt idx="2">
                  <c:v>101.69</c:v>
                </c:pt>
                <c:pt idx="3">
                  <c:v>97.51</c:v>
                </c:pt>
                <c:pt idx="4">
                  <c:v>94.92</c:v>
                </c:pt>
              </c:numCache>
            </c:numRef>
          </c:val>
          <c:extLst>
            <c:ext xmlns:c16="http://schemas.microsoft.com/office/drawing/2014/chart" uri="{C3380CC4-5D6E-409C-BE32-E72D297353CC}">
              <c16:uniqueId val="{00000000-937D-402E-92CC-9F1C31A69B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937D-402E-92CC-9F1C31A69B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27.46</c:v>
                </c:pt>
                <c:pt idx="1">
                  <c:v>29.16</c:v>
                </c:pt>
                <c:pt idx="2">
                  <c:v>30.9</c:v>
                </c:pt>
                <c:pt idx="3">
                  <c:v>33.06</c:v>
                </c:pt>
                <c:pt idx="4">
                  <c:v>35.299999999999997</c:v>
                </c:pt>
              </c:numCache>
            </c:numRef>
          </c:val>
          <c:extLst>
            <c:ext xmlns:c16="http://schemas.microsoft.com/office/drawing/2014/chart" uri="{C3380CC4-5D6E-409C-BE32-E72D297353CC}">
              <c16:uniqueId val="{00000000-1499-4ACD-8BEE-F378A4B748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1499-4ACD-8BEE-F378A4B748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3F-40BD-B539-25A5F266A9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493F-40BD-B539-25A5F266A9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9F-4195-9222-0BBBE732A3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239F-4195-9222-0BBBE732A3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-6.59</c:v>
                </c:pt>
                <c:pt idx="1">
                  <c:v>-28.48</c:v>
                </c:pt>
                <c:pt idx="2">
                  <c:v>-11.75</c:v>
                </c:pt>
                <c:pt idx="3">
                  <c:v>-7.97</c:v>
                </c:pt>
                <c:pt idx="4">
                  <c:v>3.79</c:v>
                </c:pt>
              </c:numCache>
            </c:numRef>
          </c:val>
          <c:extLst>
            <c:ext xmlns:c16="http://schemas.microsoft.com/office/drawing/2014/chart" uri="{C3380CC4-5D6E-409C-BE32-E72D297353CC}">
              <c16:uniqueId val="{00000000-2490-410E-B2AA-CB1D4FD6A5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2490-410E-B2AA-CB1D4FD6A5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559.79</c:v>
                </c:pt>
                <c:pt idx="1">
                  <c:v>510.37</c:v>
                </c:pt>
                <c:pt idx="2">
                  <c:v>188.11</c:v>
                </c:pt>
                <c:pt idx="3">
                  <c:v>423.52</c:v>
                </c:pt>
                <c:pt idx="4">
                  <c:v>399.81</c:v>
                </c:pt>
              </c:numCache>
            </c:numRef>
          </c:val>
          <c:extLst>
            <c:ext xmlns:c16="http://schemas.microsoft.com/office/drawing/2014/chart" uri="{C3380CC4-5D6E-409C-BE32-E72D297353CC}">
              <c16:uniqueId val="{00000000-66D6-41AB-84F3-88CBD2DA31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66D6-41AB-84F3-88CBD2DA31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88.91</c:v>
                </c:pt>
                <c:pt idx="1">
                  <c:v>72.930000000000007</c:v>
                </c:pt>
                <c:pt idx="2">
                  <c:v>100</c:v>
                </c:pt>
                <c:pt idx="3">
                  <c:v>93.67</c:v>
                </c:pt>
                <c:pt idx="4">
                  <c:v>83.02</c:v>
                </c:pt>
              </c:numCache>
            </c:numRef>
          </c:val>
          <c:extLst>
            <c:ext xmlns:c16="http://schemas.microsoft.com/office/drawing/2014/chart" uri="{C3380CC4-5D6E-409C-BE32-E72D297353CC}">
              <c16:uniqueId val="{00000000-DD69-415B-B856-959A870B5B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DD69-415B-B856-959A870B5B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174.61</c:v>
                </c:pt>
                <c:pt idx="1">
                  <c:v>211.42</c:v>
                </c:pt>
                <c:pt idx="2">
                  <c:v>154.24</c:v>
                </c:pt>
                <c:pt idx="3">
                  <c:v>164.92</c:v>
                </c:pt>
                <c:pt idx="4">
                  <c:v>187.49</c:v>
                </c:pt>
              </c:numCache>
            </c:numRef>
          </c:val>
          <c:extLst>
            <c:ext xmlns:c16="http://schemas.microsoft.com/office/drawing/2014/chart" uri="{C3380CC4-5D6E-409C-BE32-E72D297353CC}">
              <c16:uniqueId val="{00000000-84A2-4767-80E5-F75DD1463A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84A2-4767-80E5-F75DD1463A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　宇城市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56956</v>
      </c>
      <c r="AM8" s="41"/>
      <c r="AN8" s="41"/>
      <c r="AO8" s="41"/>
      <c r="AP8" s="41"/>
      <c r="AQ8" s="41"/>
      <c r="AR8" s="41"/>
      <c r="AS8" s="41"/>
      <c r="AT8" s="34">
        <f>データ!T6</f>
        <v>188.67</v>
      </c>
      <c r="AU8" s="34"/>
      <c r="AV8" s="34"/>
      <c r="AW8" s="34"/>
      <c r="AX8" s="34"/>
      <c r="AY8" s="34"/>
      <c r="AZ8" s="34"/>
      <c r="BA8" s="34"/>
      <c r="BB8" s="34">
        <f>データ!U6</f>
        <v>301.88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62.07</v>
      </c>
      <c r="J10" s="34"/>
      <c r="K10" s="34"/>
      <c r="L10" s="34"/>
      <c r="M10" s="34"/>
      <c r="N10" s="34"/>
      <c r="O10" s="34"/>
      <c r="P10" s="34">
        <f>データ!P6</f>
        <v>49.45</v>
      </c>
      <c r="Q10" s="34"/>
      <c r="R10" s="34"/>
      <c r="S10" s="34"/>
      <c r="T10" s="34"/>
      <c r="U10" s="34"/>
      <c r="V10" s="34"/>
      <c r="W10" s="34">
        <f>データ!Q6</f>
        <v>80.73</v>
      </c>
      <c r="X10" s="34"/>
      <c r="Y10" s="34"/>
      <c r="Z10" s="34"/>
      <c r="AA10" s="34"/>
      <c r="AB10" s="34"/>
      <c r="AC10" s="34"/>
      <c r="AD10" s="41">
        <f>データ!R6</f>
        <v>3140</v>
      </c>
      <c r="AE10" s="41"/>
      <c r="AF10" s="41"/>
      <c r="AG10" s="41"/>
      <c r="AH10" s="41"/>
      <c r="AI10" s="41"/>
      <c r="AJ10" s="41"/>
      <c r="AK10" s="2"/>
      <c r="AL10" s="41">
        <f>データ!V6</f>
        <v>27977</v>
      </c>
      <c r="AM10" s="41"/>
      <c r="AN10" s="41"/>
      <c r="AO10" s="41"/>
      <c r="AP10" s="41"/>
      <c r="AQ10" s="41"/>
      <c r="AR10" s="41"/>
      <c r="AS10" s="41"/>
      <c r="AT10" s="34">
        <f>データ!W6</f>
        <v>8.9499999999999993</v>
      </c>
      <c r="AU10" s="34"/>
      <c r="AV10" s="34"/>
      <c r="AW10" s="34"/>
      <c r="AX10" s="34"/>
      <c r="AY10" s="34"/>
      <c r="AZ10" s="34"/>
      <c r="BA10" s="34"/>
      <c r="BB10" s="34">
        <f>データ!X6</f>
        <v>3125.92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gJ6JdQipamdVT7Cy69WkcfkBSl34vCISCGtksbzGRJVfHVqPKMfbLlpjlt0+QtmKRSOzZcdHtoM1ozsjlt3rg==" saltValue="fBDUwYcd3TS7TePVSmjA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432130</v>
      </c>
      <c r="D6" s="19">
        <f t="shared" si="3"/>
        <v>46</v>
      </c>
      <c r="E6" s="19">
        <f t="shared" si="3"/>
        <v>17</v>
      </c>
      <c r="F6" s="19">
        <f t="shared" si="3"/>
        <v>1</v>
      </c>
      <c r="G6" s="19">
        <f t="shared" si="3"/>
        <v>0</v>
      </c>
      <c r="H6" s="19" t="str">
        <f t="shared" si="3"/>
        <v>熊本県　宇城市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62.07</v>
      </c>
      <c r="P6" s="20">
        <f t="shared" si="3"/>
        <v>49.45</v>
      </c>
      <c r="Q6" s="20">
        <f t="shared" si="3"/>
        <v>80.73</v>
      </c>
      <c r="R6" s="20">
        <f t="shared" si="3"/>
        <v>3140</v>
      </c>
      <c r="S6" s="20">
        <f t="shared" si="3"/>
        <v>56956</v>
      </c>
      <c r="T6" s="20">
        <f t="shared" si="3"/>
        <v>188.67</v>
      </c>
      <c r="U6" s="20">
        <f t="shared" si="3"/>
        <v>301.88</v>
      </c>
      <c r="V6" s="20">
        <f t="shared" si="3"/>
        <v>27977</v>
      </c>
      <c r="W6" s="20">
        <f t="shared" si="3"/>
        <v>8.9499999999999993</v>
      </c>
      <c r="X6" s="20">
        <f t="shared" si="3"/>
        <v>3125.92</v>
      </c>
      <c r="Y6" s="21">
        <f>IF(Y7="",NA(),Y7)</f>
        <v>100.07</v>
      </c>
      <c r="Z6" s="21">
        <f t="shared" ref="Z6:AH6" si="4">IF(Z7="",NA(),Z7)</f>
        <v>97.69</v>
      </c>
      <c r="AA6" s="21">
        <f t="shared" si="4"/>
        <v>101.69</v>
      </c>
      <c r="AB6" s="21">
        <f t="shared" si="4"/>
        <v>97.51</v>
      </c>
      <c r="AC6" s="21">
        <f t="shared" si="4"/>
        <v>94.92</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-6.59</v>
      </c>
      <c r="AV6" s="21">
        <f t="shared" ref="AV6:BD6" si="6">IF(AV7="",NA(),AV7)</f>
        <v>-28.48</v>
      </c>
      <c r="AW6" s="21">
        <f t="shared" si="6"/>
        <v>-11.75</v>
      </c>
      <c r="AX6" s="21">
        <f t="shared" si="6"/>
        <v>-7.97</v>
      </c>
      <c r="AY6" s="21">
        <f t="shared" si="6"/>
        <v>3.79</v>
      </c>
      <c r="AZ6" s="21">
        <f t="shared" si="6"/>
        <v>68.17</v>
      </c>
      <c r="BA6" s="21">
        <f t="shared" si="6"/>
        <v>55.6</v>
      </c>
      <c r="BB6" s="21">
        <f t="shared" si="6"/>
        <v>59.4</v>
      </c>
      <c r="BC6" s="21">
        <f t="shared" si="6"/>
        <v>68.27</v>
      </c>
      <c r="BD6" s="21">
        <f t="shared" si="6"/>
        <v>74.790000000000006</v>
      </c>
      <c r="BE6" s="20" t="str">
        <f>IF(BE7="","",IF(BE7="-","【-】","【"&amp;SUBSTITUTE(TEXT(BE7,"#,##0.00"),"-","△")&amp;"】"))</f>
        <v>【78.43】</v>
      </c>
      <c r="BF6" s="21">
        <f>IF(BF7="",NA(),BF7)</f>
        <v>559.79</v>
      </c>
      <c r="BG6" s="21">
        <f t="shared" ref="BG6:BO6" si="7">IF(BG7="",NA(),BG7)</f>
        <v>510.37</v>
      </c>
      <c r="BH6" s="21">
        <f t="shared" si="7"/>
        <v>188.11</v>
      </c>
      <c r="BI6" s="21">
        <f t="shared" si="7"/>
        <v>423.52</v>
      </c>
      <c r="BJ6" s="21">
        <f t="shared" si="7"/>
        <v>399.81</v>
      </c>
      <c r="BK6" s="21">
        <f t="shared" si="7"/>
        <v>789.44</v>
      </c>
      <c r="BL6" s="21">
        <f t="shared" si="7"/>
        <v>789.08</v>
      </c>
      <c r="BM6" s="21">
        <f t="shared" si="7"/>
        <v>747.84</v>
      </c>
      <c r="BN6" s="21">
        <f t="shared" si="7"/>
        <v>804.98</v>
      </c>
      <c r="BO6" s="21">
        <f t="shared" si="7"/>
        <v>767.56</v>
      </c>
      <c r="BP6" s="20" t="str">
        <f>IF(BP7="","",IF(BP7="-","【-】","【"&amp;SUBSTITUTE(TEXT(BP7,"#,##0.00"),"-","△")&amp;"】"))</f>
        <v>【630.82】</v>
      </c>
      <c r="BQ6" s="21">
        <f>IF(BQ7="",NA(),BQ7)</f>
        <v>88.91</v>
      </c>
      <c r="BR6" s="21">
        <f t="shared" ref="BR6:BZ6" si="8">IF(BR7="",NA(),BR7)</f>
        <v>72.930000000000007</v>
      </c>
      <c r="BS6" s="21">
        <f t="shared" si="8"/>
        <v>100</v>
      </c>
      <c r="BT6" s="21">
        <f t="shared" si="8"/>
        <v>93.67</v>
      </c>
      <c r="BU6" s="21">
        <f t="shared" si="8"/>
        <v>83.02</v>
      </c>
      <c r="BV6" s="21">
        <f t="shared" si="8"/>
        <v>87.29</v>
      </c>
      <c r="BW6" s="21">
        <f t="shared" si="8"/>
        <v>88.25</v>
      </c>
      <c r="BX6" s="21">
        <f t="shared" si="8"/>
        <v>90.17</v>
      </c>
      <c r="BY6" s="21">
        <f t="shared" si="8"/>
        <v>88.71</v>
      </c>
      <c r="BZ6" s="21">
        <f t="shared" si="8"/>
        <v>90.23</v>
      </c>
      <c r="CA6" s="20" t="str">
        <f>IF(CA7="","",IF(CA7="-","【-】","【"&amp;SUBSTITUTE(TEXT(CA7,"#,##0.00"),"-","△")&amp;"】"))</f>
        <v>【97.81】</v>
      </c>
      <c r="CB6" s="21">
        <f>IF(CB7="",NA(),CB7)</f>
        <v>174.61</v>
      </c>
      <c r="CC6" s="21">
        <f t="shared" ref="CC6:CK6" si="9">IF(CC7="",NA(),CC7)</f>
        <v>211.42</v>
      </c>
      <c r="CD6" s="21">
        <f t="shared" si="9"/>
        <v>154.24</v>
      </c>
      <c r="CE6" s="21">
        <f t="shared" si="9"/>
        <v>164.92</v>
      </c>
      <c r="CF6" s="21">
        <f t="shared" si="9"/>
        <v>187.49</v>
      </c>
      <c r="CG6" s="21">
        <f t="shared" si="9"/>
        <v>176.67</v>
      </c>
      <c r="CH6" s="21">
        <f t="shared" si="9"/>
        <v>176.37</v>
      </c>
      <c r="CI6" s="21">
        <f t="shared" si="9"/>
        <v>173.17</v>
      </c>
      <c r="CJ6" s="21">
        <f t="shared" si="9"/>
        <v>174.8</v>
      </c>
      <c r="CK6" s="21">
        <f t="shared" si="9"/>
        <v>170.2</v>
      </c>
      <c r="CL6" s="20" t="str">
        <f>IF(CL7="","",IF(CL7="-","【-】","【"&amp;SUBSTITUTE(TEXT(CL7,"#,##0.00"),"-","△")&amp;"】"))</f>
        <v>【138.75】</v>
      </c>
      <c r="CM6" s="21">
        <f>IF(CM7="",NA(),CM7)</f>
        <v>67.86</v>
      </c>
      <c r="CN6" s="21">
        <f t="shared" ref="CN6:CV6" si="10">IF(CN7="",NA(),CN7)</f>
        <v>67.86</v>
      </c>
      <c r="CO6" s="21">
        <f t="shared" si="10"/>
        <v>60.97</v>
      </c>
      <c r="CP6" s="21">
        <f t="shared" si="10"/>
        <v>59.55</v>
      </c>
      <c r="CQ6" s="21">
        <f t="shared" si="10"/>
        <v>59.55</v>
      </c>
      <c r="CR6" s="21">
        <f t="shared" si="10"/>
        <v>57.42</v>
      </c>
      <c r="CS6" s="21">
        <f t="shared" si="10"/>
        <v>56.72</v>
      </c>
      <c r="CT6" s="21">
        <f t="shared" si="10"/>
        <v>56.43</v>
      </c>
      <c r="CU6" s="21">
        <f t="shared" si="10"/>
        <v>55.82</v>
      </c>
      <c r="CV6" s="21">
        <f t="shared" si="10"/>
        <v>56.51</v>
      </c>
      <c r="CW6" s="20" t="str">
        <f>IF(CW7="","",IF(CW7="-","【-】","【"&amp;SUBSTITUTE(TEXT(CW7,"#,##0.00"),"-","△")&amp;"】"))</f>
        <v>【58.94】</v>
      </c>
      <c r="CX6" s="21">
        <f>IF(CX7="",NA(),CX7)</f>
        <v>85.97</v>
      </c>
      <c r="CY6" s="21">
        <f t="shared" ref="CY6:DG6" si="11">IF(CY7="",NA(),CY7)</f>
        <v>86.29</v>
      </c>
      <c r="CZ6" s="21">
        <f t="shared" si="11"/>
        <v>86.74</v>
      </c>
      <c r="DA6" s="21">
        <f t="shared" si="11"/>
        <v>88.82</v>
      </c>
      <c r="DB6" s="21">
        <f t="shared" si="11"/>
        <v>90.88</v>
      </c>
      <c r="DC6" s="21">
        <f t="shared" si="11"/>
        <v>90.42</v>
      </c>
      <c r="DD6" s="21">
        <f t="shared" si="11"/>
        <v>90.72</v>
      </c>
      <c r="DE6" s="21">
        <f t="shared" si="11"/>
        <v>91.07</v>
      </c>
      <c r="DF6" s="21">
        <f t="shared" si="11"/>
        <v>90.67</v>
      </c>
      <c r="DG6" s="21">
        <f t="shared" si="11"/>
        <v>90.62</v>
      </c>
      <c r="DH6" s="20" t="str">
        <f>IF(DH7="","",IF(DH7="-","【-】","【"&amp;SUBSTITUTE(TEXT(DH7,"#,##0.00"),"-","△")&amp;"】"))</f>
        <v>【95.91】</v>
      </c>
      <c r="DI6" s="21">
        <f>IF(DI7="",NA(),DI7)</f>
        <v>27.46</v>
      </c>
      <c r="DJ6" s="21">
        <f t="shared" ref="DJ6:DR6" si="12">IF(DJ7="",NA(),DJ7)</f>
        <v>29.16</v>
      </c>
      <c r="DK6" s="21">
        <f t="shared" si="12"/>
        <v>30.9</v>
      </c>
      <c r="DL6" s="21">
        <f t="shared" si="12"/>
        <v>33.06</v>
      </c>
      <c r="DM6" s="21">
        <f t="shared" si="12"/>
        <v>35.299999999999997</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0">
        <f>IF(EE7="",NA(),EE7)</f>
        <v>0</v>
      </c>
      <c r="EF6" s="20">
        <f t="shared" ref="EF6:EN6" si="14">IF(EF7="",NA(),EF7)</f>
        <v>0</v>
      </c>
      <c r="EG6" s="20">
        <f t="shared" si="14"/>
        <v>0</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432130</v>
      </c>
      <c r="D7" s="23">
        <v>46</v>
      </c>
      <c r="E7" s="23">
        <v>17</v>
      </c>
      <c r="F7" s="23">
        <v>1</v>
      </c>
      <c r="G7" s="23">
        <v>0</v>
      </c>
      <c r="H7" s="23" t="s">
        <v>96</v>
      </c>
      <c r="I7" s="23" t="s">
        <v>97</v>
      </c>
      <c r="J7" s="23" t="s">
        <v>98</v>
      </c>
      <c r="K7" s="23" t="s">
        <v>99</v>
      </c>
      <c r="L7" s="23" t="s">
        <v>100</v>
      </c>
      <c r="M7" s="23" t="s">
        <v>101</v>
      </c>
      <c r="N7" s="24" t="s">
        <v>102</v>
      </c>
      <c r="O7" s="24">
        <v>62.07</v>
      </c>
      <c r="P7" s="24">
        <v>49.45</v>
      </c>
      <c r="Q7" s="24">
        <v>80.73</v>
      </c>
      <c r="R7" s="24">
        <v>3140</v>
      </c>
      <c r="S7" s="24">
        <v>56956</v>
      </c>
      <c r="T7" s="24">
        <v>188.67</v>
      </c>
      <c r="U7" s="24">
        <v>301.88</v>
      </c>
      <c r="V7" s="24">
        <v>27977</v>
      </c>
      <c r="W7" s="24">
        <v>8.9499999999999993</v>
      </c>
      <c r="X7" s="24">
        <v>3125.92</v>
      </c>
      <c r="Y7" s="24">
        <v>100.07</v>
      </c>
      <c r="Z7" s="24">
        <v>97.69</v>
      </c>
      <c r="AA7" s="24">
        <v>101.69</v>
      </c>
      <c r="AB7" s="24">
        <v>97.51</v>
      </c>
      <c r="AC7" s="24">
        <v>94.92</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-6.59</v>
      </c>
      <c r="AV7" s="24">
        <v>-28.48</v>
      </c>
      <c r="AW7" s="24">
        <v>-11.75</v>
      </c>
      <c r="AX7" s="24">
        <v>-7.97</v>
      </c>
      <c r="AY7" s="24">
        <v>3.79</v>
      </c>
      <c r="AZ7" s="24">
        <v>68.17</v>
      </c>
      <c r="BA7" s="24">
        <v>55.6</v>
      </c>
      <c r="BB7" s="24">
        <v>59.4</v>
      </c>
      <c r="BC7" s="24">
        <v>68.27</v>
      </c>
      <c r="BD7" s="24">
        <v>74.790000000000006</v>
      </c>
      <c r="BE7" s="24">
        <v>78.430000000000007</v>
      </c>
      <c r="BF7" s="24">
        <v>559.79</v>
      </c>
      <c r="BG7" s="24">
        <v>510.37</v>
      </c>
      <c r="BH7" s="24">
        <v>188.11</v>
      </c>
      <c r="BI7" s="24">
        <v>423.52</v>
      </c>
      <c r="BJ7" s="24">
        <v>399.81</v>
      </c>
      <c r="BK7" s="24">
        <v>789.44</v>
      </c>
      <c r="BL7" s="24">
        <v>789.08</v>
      </c>
      <c r="BM7" s="24">
        <v>747.84</v>
      </c>
      <c r="BN7" s="24">
        <v>804.98</v>
      </c>
      <c r="BO7" s="24">
        <v>767.56</v>
      </c>
      <c r="BP7" s="24">
        <v>630.82000000000005</v>
      </c>
      <c r="BQ7" s="24">
        <v>88.91</v>
      </c>
      <c r="BR7" s="24">
        <v>72.930000000000007</v>
      </c>
      <c r="BS7" s="24">
        <v>100</v>
      </c>
      <c r="BT7" s="24">
        <v>93.67</v>
      </c>
      <c r="BU7" s="24">
        <v>83.02</v>
      </c>
      <c r="BV7" s="24">
        <v>87.29</v>
      </c>
      <c r="BW7" s="24">
        <v>88.25</v>
      </c>
      <c r="BX7" s="24">
        <v>90.17</v>
      </c>
      <c r="BY7" s="24">
        <v>88.71</v>
      </c>
      <c r="BZ7" s="24">
        <v>90.23</v>
      </c>
      <c r="CA7" s="24">
        <v>97.81</v>
      </c>
      <c r="CB7" s="24">
        <v>174.61</v>
      </c>
      <c r="CC7" s="24">
        <v>211.42</v>
      </c>
      <c r="CD7" s="24">
        <v>154.24</v>
      </c>
      <c r="CE7" s="24">
        <v>164.92</v>
      </c>
      <c r="CF7" s="24">
        <v>187.49</v>
      </c>
      <c r="CG7" s="24">
        <v>176.67</v>
      </c>
      <c r="CH7" s="24">
        <v>176.37</v>
      </c>
      <c r="CI7" s="24">
        <v>173.17</v>
      </c>
      <c r="CJ7" s="24">
        <v>174.8</v>
      </c>
      <c r="CK7" s="24">
        <v>170.2</v>
      </c>
      <c r="CL7" s="24">
        <v>138.75</v>
      </c>
      <c r="CM7" s="24">
        <v>67.86</v>
      </c>
      <c r="CN7" s="24">
        <v>67.86</v>
      </c>
      <c r="CO7" s="24">
        <v>60.97</v>
      </c>
      <c r="CP7" s="24">
        <v>59.55</v>
      </c>
      <c r="CQ7" s="24">
        <v>59.55</v>
      </c>
      <c r="CR7" s="24">
        <v>57.42</v>
      </c>
      <c r="CS7" s="24">
        <v>56.72</v>
      </c>
      <c r="CT7" s="24">
        <v>56.43</v>
      </c>
      <c r="CU7" s="24">
        <v>55.82</v>
      </c>
      <c r="CV7" s="24">
        <v>56.51</v>
      </c>
      <c r="CW7" s="24">
        <v>58.94</v>
      </c>
      <c r="CX7" s="24">
        <v>85.97</v>
      </c>
      <c r="CY7" s="24">
        <v>86.29</v>
      </c>
      <c r="CZ7" s="24">
        <v>86.74</v>
      </c>
      <c r="DA7" s="24">
        <v>88.82</v>
      </c>
      <c r="DB7" s="24">
        <v>90.88</v>
      </c>
      <c r="DC7" s="24">
        <v>90.42</v>
      </c>
      <c r="DD7" s="24">
        <v>90.72</v>
      </c>
      <c r="DE7" s="24">
        <v>91.07</v>
      </c>
      <c r="DF7" s="24">
        <v>90.67</v>
      </c>
      <c r="DG7" s="24">
        <v>90.62</v>
      </c>
      <c r="DH7" s="24">
        <v>95.91</v>
      </c>
      <c r="DI7" s="24">
        <v>27.46</v>
      </c>
      <c r="DJ7" s="24">
        <v>29.16</v>
      </c>
      <c r="DK7" s="24">
        <v>30.9</v>
      </c>
      <c r="DL7" s="24">
        <v>33.06</v>
      </c>
      <c r="DM7" s="24">
        <v>35.299999999999997</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v>
      </c>
      <c r="EF7" s="24">
        <v>0</v>
      </c>
      <c r="EG7" s="24">
        <v>0</v>
      </c>
      <c r="EH7" s="24">
        <v>0</v>
      </c>
      <c r="EI7" s="24">
        <v>0</v>
      </c>
      <c r="EJ7" s="24">
        <v>0.17</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井銅　幸子</cp:lastModifiedBy>
  <dcterms:created xsi:type="dcterms:W3CDTF">2025-01-24T07:07:18Z</dcterms:created>
  <dcterms:modified xsi:type="dcterms:W3CDTF">2025-02-04T01:00:44Z</dcterms:modified>
  <cp:category/>
</cp:coreProperties>
</file>