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６\10 分析ツール更新\02_経済波及効果分析ツール\02_修正作業（加工ファイル）\02_ツール【更新分】\"/>
    </mc:Choice>
  </mc:AlternateContent>
  <bookViews>
    <workbookView xWindow="0" yWindow="0" windowWidth="14016" windowHeight="8568" tabRatio="757"/>
  </bookViews>
  <sheets>
    <sheet name="説明シート" sheetId="1" r:id="rId1"/>
    <sheet name="入力シート" sheetId="2" r:id="rId2"/>
    <sheet name="出力シート" sheetId="3" r:id="rId3"/>
    <sheet name="フローチャート図" sheetId="4" r:id="rId4"/>
    <sheet name="計算シート " sheetId="5" r:id="rId5"/>
    <sheet name="関係係数シート" sheetId="6" r:id="rId6"/>
    <sheet name="参考資料" sheetId="7" r:id="rId7"/>
    <sheet name="更新履歴" sheetId="8" r:id="rId8"/>
  </sheets>
  <externalReferences>
    <externalReference r:id="rId9"/>
  </externalReferences>
  <definedNames>
    <definedName name="_xlnm._FilterDatabase" localSheetId="1" hidden="1">出力シート!#REF!</definedName>
    <definedName name="_xlnm.Print_Area" localSheetId="3">フローチャート図!$A$1:$AJ$71</definedName>
    <definedName name="_xlnm.Print_Area" localSheetId="5">関係係数シート!$B$2:$CY$40</definedName>
    <definedName name="_xlnm.Print_Area" localSheetId="4">'計算シート '!$B$2:$AW$47</definedName>
    <definedName name="_xlnm.Print_Area" localSheetId="2">出力シート!$B$1:$K$135</definedName>
    <definedName name="_xlnm.Print_Area" localSheetId="1">入力シート!$B$1:$R$21</definedName>
    <definedName name="_xlnm.Print_Titles" localSheetId="4">'計算シート '!$B:$C</definedName>
    <definedName name="移輸出">OFFSET(#REF!,0,0,部門数,2)</definedName>
    <definedName name="移輸入率">OFFSET(#REF!,0,0,部門数,部門数)</definedName>
    <definedName name="逆行列係数">OFFSET('[1]逆行列係数表（解放型）'!$D$5,0,0,部門数,部門数)</definedName>
    <definedName name="最終需要">OFFSET(#REF!,0,0,部門数,7)</definedName>
    <definedName name="自給率">OFFSET(#REF!,0,0,部門数,部門数)</definedName>
    <definedName name="生産誘発額">OFFSET(#REF!,0,0,部門数,9)</definedName>
    <definedName name="生産誘発額_移輸出">OFFSET(#REF!,0,0,部門数,2)</definedName>
    <definedName name="粗付加価値率">OFFSET(#REF!,0,0,部門数,部門数)</definedName>
    <definedName name="単位行列">_xlfn.MUNIT(部門数)</definedName>
    <definedName name="投入係数">OFFSET([1]投入係数表!$D$5,0,0,部門数,部門数)</definedName>
    <definedName name="部門数">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6" l="1"/>
  <c r="W28" i="6" l="1"/>
  <c r="V28" i="6"/>
  <c r="U28" i="6"/>
  <c r="W27" i="6"/>
  <c r="V27" i="6"/>
  <c r="U27" i="6"/>
  <c r="W26" i="6"/>
  <c r="V26" i="6"/>
  <c r="U26" i="6"/>
  <c r="W25" i="6"/>
  <c r="V25" i="6"/>
  <c r="U25" i="6"/>
  <c r="W24" i="6"/>
  <c r="V24" i="6"/>
  <c r="U24" i="6"/>
  <c r="W23" i="6"/>
  <c r="V23" i="6"/>
  <c r="U23" i="6"/>
  <c r="W22" i="6"/>
  <c r="V22" i="6"/>
  <c r="U22" i="6"/>
  <c r="W21" i="6"/>
  <c r="V21" i="6"/>
  <c r="U21" i="6"/>
  <c r="W20" i="6"/>
  <c r="V20" i="6"/>
  <c r="U20" i="6"/>
  <c r="J21" i="2" l="1"/>
  <c r="V3" i="6"/>
  <c r="U3" i="6"/>
  <c r="W3" i="6" s="1"/>
  <c r="Q3" i="6"/>
  <c r="S3" i="6" s="1"/>
  <c r="V15" i="6"/>
  <c r="M20" i="2" s="1"/>
  <c r="W15" i="6"/>
  <c r="N20" i="2" s="1"/>
  <c r="W14" i="6"/>
  <c r="N19" i="2" s="1"/>
  <c r="V13" i="6"/>
  <c r="M18" i="2" s="1"/>
  <c r="W13" i="6"/>
  <c r="N18" i="2" s="1"/>
  <c r="V12" i="6"/>
  <c r="M17" i="2" s="1"/>
  <c r="W12" i="6"/>
  <c r="N17" i="2" s="1"/>
  <c r="V11" i="6"/>
  <c r="M16" i="2" s="1"/>
  <c r="W11" i="6"/>
  <c r="N16" i="2" s="1"/>
  <c r="V10" i="6"/>
  <c r="M15" i="2" s="1"/>
  <c r="W10" i="6"/>
  <c r="N15" i="2" s="1"/>
  <c r="V9" i="6"/>
  <c r="M14" i="2" s="1"/>
  <c r="W9" i="6"/>
  <c r="N14" i="2" s="1"/>
  <c r="V8" i="6"/>
  <c r="M13" i="2" s="1"/>
  <c r="W8" i="6"/>
  <c r="N13" i="2" s="1"/>
  <c r="V7" i="6"/>
  <c r="M12" i="2" s="1"/>
  <c r="W7" i="6"/>
  <c r="N12" i="2" s="1"/>
  <c r="U15" i="6"/>
  <c r="V14" i="6"/>
  <c r="M19" i="2" s="1"/>
  <c r="U14" i="6"/>
  <c r="U13" i="6"/>
  <c r="U12" i="6"/>
  <c r="U11" i="6"/>
  <c r="U10" i="6"/>
  <c r="U9" i="6"/>
  <c r="U8" i="6"/>
  <c r="U7" i="6"/>
  <c r="V16" i="6" l="1"/>
  <c r="M21" i="2" s="1"/>
  <c r="W16" i="6"/>
  <c r="N21" i="2" s="1"/>
  <c r="G16" i="2"/>
  <c r="Q5" i="2" s="1"/>
  <c r="T10" i="4" s="1"/>
  <c r="R15" i="6" l="1"/>
  <c r="K20" i="2" s="1"/>
  <c r="S15" i="6"/>
  <c r="L20" i="2" s="1"/>
  <c r="Q15" i="6"/>
  <c r="J20" i="2" s="1"/>
  <c r="R14" i="6"/>
  <c r="K19" i="2" s="1"/>
  <c r="S14" i="6"/>
  <c r="L19" i="2" s="1"/>
  <c r="Q14" i="6"/>
  <c r="J19" i="2" s="1"/>
  <c r="R13" i="6"/>
  <c r="K18" i="2" s="1"/>
  <c r="S13" i="6"/>
  <c r="L18" i="2" s="1"/>
  <c r="Q13" i="6"/>
  <c r="J18" i="2" s="1"/>
  <c r="R12" i="6"/>
  <c r="K17" i="2" s="1"/>
  <c r="S12" i="6"/>
  <c r="L17" i="2" s="1"/>
  <c r="Q12" i="6"/>
  <c r="J17" i="2" s="1"/>
  <c r="R11" i="6"/>
  <c r="K16" i="2" s="1"/>
  <c r="S11" i="6"/>
  <c r="L16" i="2" s="1"/>
  <c r="Q11" i="6"/>
  <c r="J16" i="2" s="1"/>
  <c r="R10" i="6"/>
  <c r="K15" i="2" s="1"/>
  <c r="S10" i="6"/>
  <c r="L15" i="2" s="1"/>
  <c r="Q10" i="6"/>
  <c r="J15" i="2" s="1"/>
  <c r="R9" i="6"/>
  <c r="K14" i="2" s="1"/>
  <c r="S9" i="6"/>
  <c r="L14" i="2" s="1"/>
  <c r="Q9" i="6"/>
  <c r="J14" i="2" s="1"/>
  <c r="R8" i="6"/>
  <c r="K13" i="2" s="1"/>
  <c r="S8" i="6"/>
  <c r="L13" i="2" s="1"/>
  <c r="Q8" i="6"/>
  <c r="J13" i="2" s="1"/>
  <c r="R7" i="6"/>
  <c r="K12" i="2" s="1"/>
  <c r="S7" i="6"/>
  <c r="L12" i="2" s="1"/>
  <c r="Q7" i="6"/>
  <c r="C106" i="3"/>
  <c r="J12" i="2" l="1"/>
  <c r="R16" i="6"/>
  <c r="K21" i="2" s="1"/>
  <c r="S16" i="6"/>
  <c r="L21" i="2" s="1"/>
  <c r="R45" i="5" l="1"/>
  <c r="Q7" i="2"/>
  <c r="Q10" i="2" s="1"/>
  <c r="D45" i="5" l="1"/>
  <c r="T17" i="4"/>
  <c r="E36" i="5" l="1"/>
  <c r="F36" i="5" s="1"/>
  <c r="E20" i="5"/>
  <c r="F20" i="5" s="1"/>
  <c r="E26" i="5"/>
  <c r="F26" i="5" s="1"/>
  <c r="E21" i="5"/>
  <c r="F21" i="5" s="1"/>
  <c r="E31" i="5"/>
  <c r="F31" i="5" s="1"/>
  <c r="E15" i="5"/>
  <c r="F15" i="5" s="1"/>
  <c r="E34" i="5"/>
  <c r="F34" i="5" s="1"/>
  <c r="E37" i="5"/>
  <c r="F37" i="5" s="1"/>
  <c r="E29" i="5"/>
  <c r="F29" i="5" s="1"/>
  <c r="E43" i="5"/>
  <c r="F43" i="5" s="1"/>
  <c r="E25" i="5"/>
  <c r="F25" i="5" s="1"/>
  <c r="E32" i="5"/>
  <c r="F32" i="5" s="1"/>
  <c r="E27" i="5"/>
  <c r="F27" i="5" s="1"/>
  <c r="E17" i="5"/>
  <c r="F17" i="5" s="1"/>
  <c r="E44" i="5"/>
  <c r="F44" i="5" s="1"/>
  <c r="E28" i="5"/>
  <c r="F28" i="5" s="1"/>
  <c r="E12" i="5"/>
  <c r="F12" i="5" s="1"/>
  <c r="E41" i="5"/>
  <c r="F41" i="5" s="1"/>
  <c r="E39" i="5"/>
  <c r="F39" i="5" s="1"/>
  <c r="E23" i="5"/>
  <c r="F23" i="5" s="1"/>
  <c r="E42" i="5"/>
  <c r="F42" i="5" s="1"/>
  <c r="E18" i="5"/>
  <c r="F18" i="5" s="1"/>
  <c r="E13" i="5"/>
  <c r="F13" i="5" s="1"/>
  <c r="E9" i="5"/>
  <c r="F9" i="5" s="1"/>
  <c r="E14" i="5"/>
  <c r="F14" i="5" s="1"/>
  <c r="E11" i="5"/>
  <c r="F11" i="5" s="1"/>
  <c r="E40" i="5"/>
  <c r="F40" i="5" s="1"/>
  <c r="E24" i="5"/>
  <c r="F24" i="5" s="1"/>
  <c r="E8" i="5"/>
  <c r="E33" i="5"/>
  <c r="F33" i="5" s="1"/>
  <c r="E35" i="5"/>
  <c r="F35" i="5" s="1"/>
  <c r="E19" i="5"/>
  <c r="F19" i="5" s="1"/>
  <c r="E38" i="5"/>
  <c r="F38" i="5" s="1"/>
  <c r="E10" i="5"/>
  <c r="F10" i="5" s="1"/>
  <c r="E22" i="5"/>
  <c r="F22" i="5" s="1"/>
  <c r="E16" i="5"/>
  <c r="F16" i="5" s="1"/>
  <c r="E30" i="5"/>
  <c r="F30" i="5" s="1"/>
  <c r="H30" i="5" l="1"/>
  <c r="AD30" i="5"/>
  <c r="G30" i="5"/>
  <c r="Z30" i="5"/>
  <c r="F8" i="5"/>
  <c r="E45" i="5"/>
  <c r="AD42" i="5"/>
  <c r="Z42" i="5"/>
  <c r="H42" i="5"/>
  <c r="G42" i="5"/>
  <c r="G12" i="5"/>
  <c r="AD12" i="5"/>
  <c r="H12" i="5"/>
  <c r="Z12" i="5"/>
  <c r="G27" i="5"/>
  <c r="H27" i="5"/>
  <c r="Z27" i="5"/>
  <c r="AD27" i="5"/>
  <c r="H29" i="5"/>
  <c r="G29" i="5"/>
  <c r="Z29" i="5"/>
  <c r="AD29" i="5"/>
  <c r="G31" i="5"/>
  <c r="H31" i="5"/>
  <c r="Z31" i="5"/>
  <c r="AD31" i="5"/>
  <c r="H36" i="5"/>
  <c r="G36" i="5"/>
  <c r="AD36" i="5"/>
  <c r="Z36" i="5"/>
  <c r="H16" i="5"/>
  <c r="Z16" i="5"/>
  <c r="G16" i="5"/>
  <c r="AD16" i="5"/>
  <c r="G19" i="5"/>
  <c r="H19" i="5"/>
  <c r="Z19" i="5"/>
  <c r="AD19" i="5"/>
  <c r="H24" i="5"/>
  <c r="G24" i="5"/>
  <c r="Z24" i="5"/>
  <c r="AD24" i="5"/>
  <c r="H9" i="5"/>
  <c r="G9" i="5"/>
  <c r="AD9" i="5"/>
  <c r="Z9" i="5"/>
  <c r="G23" i="5"/>
  <c r="Z23" i="5"/>
  <c r="H23" i="5"/>
  <c r="AD23" i="5"/>
  <c r="H28" i="5"/>
  <c r="G28" i="5"/>
  <c r="AD28" i="5"/>
  <c r="Z28" i="5"/>
  <c r="Z32" i="5"/>
  <c r="AD32" i="5"/>
  <c r="H32" i="5"/>
  <c r="G32" i="5"/>
  <c r="AD37" i="5"/>
  <c r="Z37" i="5"/>
  <c r="H37" i="5"/>
  <c r="G37" i="5"/>
  <c r="Z21" i="5"/>
  <c r="AD21" i="5"/>
  <c r="H21" i="5"/>
  <c r="G21" i="5"/>
  <c r="AD38" i="5"/>
  <c r="Z38" i="5"/>
  <c r="H38" i="5"/>
  <c r="G38" i="5"/>
  <c r="H14" i="5"/>
  <c r="AD14" i="5"/>
  <c r="G14" i="5"/>
  <c r="Z14" i="5"/>
  <c r="AD22" i="5"/>
  <c r="Z22" i="5"/>
  <c r="H22" i="5"/>
  <c r="G22" i="5"/>
  <c r="Z35" i="5"/>
  <c r="AD35" i="5"/>
  <c r="G35" i="5"/>
  <c r="H35" i="5"/>
  <c r="H40" i="5"/>
  <c r="Z40" i="5"/>
  <c r="G40" i="5"/>
  <c r="AD40" i="5"/>
  <c r="H13" i="5"/>
  <c r="Z13" i="5"/>
  <c r="G13" i="5"/>
  <c r="AD13" i="5"/>
  <c r="Z39" i="5"/>
  <c r="AD39" i="5"/>
  <c r="G39" i="5"/>
  <c r="H39" i="5"/>
  <c r="AD44" i="5"/>
  <c r="Z44" i="5"/>
  <c r="H44" i="5"/>
  <c r="G44" i="5"/>
  <c r="H25" i="5"/>
  <c r="AD25" i="5"/>
  <c r="G25" i="5"/>
  <c r="Z25" i="5"/>
  <c r="H34" i="5"/>
  <c r="G34" i="5"/>
  <c r="AD34" i="5"/>
  <c r="Z34" i="5"/>
  <c r="H26" i="5"/>
  <c r="G26" i="5"/>
  <c r="AD26" i="5"/>
  <c r="Z26" i="5"/>
  <c r="H10" i="5"/>
  <c r="G10" i="5"/>
  <c r="AD10" i="5"/>
  <c r="Z10" i="5"/>
  <c r="H33" i="5"/>
  <c r="AD33" i="5"/>
  <c r="G33" i="5"/>
  <c r="Z33" i="5"/>
  <c r="Z11" i="5"/>
  <c r="AD11" i="5"/>
  <c r="G11" i="5"/>
  <c r="H11" i="5"/>
  <c r="H18" i="5"/>
  <c r="AD18" i="5"/>
  <c r="G18" i="5"/>
  <c r="Z18" i="5"/>
  <c r="H41" i="5"/>
  <c r="G41" i="5"/>
  <c r="AD41" i="5"/>
  <c r="Z41" i="5"/>
  <c r="H17" i="5"/>
  <c r="AD17" i="5"/>
  <c r="G17" i="5"/>
  <c r="Z17" i="5"/>
  <c r="AD43" i="5"/>
  <c r="H43" i="5"/>
  <c r="Z43" i="5"/>
  <c r="G43" i="5"/>
  <c r="Z15" i="5"/>
  <c r="AD15" i="5"/>
  <c r="G15" i="5"/>
  <c r="H15" i="5"/>
  <c r="AD20" i="5"/>
  <c r="Z20" i="5"/>
  <c r="H20" i="5"/>
  <c r="G20" i="5"/>
  <c r="H8" i="5" l="1"/>
  <c r="H45" i="5" s="1"/>
  <c r="AD8" i="5"/>
  <c r="AD45" i="5" s="1"/>
  <c r="G8" i="5"/>
  <c r="G45" i="5" s="1"/>
  <c r="Z8" i="5"/>
  <c r="Z45" i="5" s="1"/>
  <c r="F45" i="5"/>
  <c r="I8" i="5" a="1"/>
  <c r="G20" i="4" l="1"/>
  <c r="I26" i="3"/>
  <c r="G26" i="3"/>
  <c r="AC20" i="4"/>
  <c r="I37" i="5"/>
  <c r="J37" i="5" s="1"/>
  <c r="I21" i="5"/>
  <c r="J21" i="5" s="1"/>
  <c r="I43" i="5"/>
  <c r="J43" i="5" s="1"/>
  <c r="I22" i="5"/>
  <c r="J22" i="5" s="1"/>
  <c r="I36" i="5"/>
  <c r="J36" i="5" s="1"/>
  <c r="I15" i="5"/>
  <c r="J15" i="5" s="1"/>
  <c r="I30" i="5"/>
  <c r="J30" i="5" s="1"/>
  <c r="I8" i="5"/>
  <c r="I28" i="5"/>
  <c r="J28" i="5" s="1"/>
  <c r="I33" i="5"/>
  <c r="J33" i="5" s="1"/>
  <c r="I17" i="5"/>
  <c r="J17" i="5" s="1"/>
  <c r="I38" i="5"/>
  <c r="J38" i="5" s="1"/>
  <c r="I16" i="5"/>
  <c r="J16" i="5" s="1"/>
  <c r="I31" i="5"/>
  <c r="J31" i="5" s="1"/>
  <c r="I10" i="5"/>
  <c r="J10" i="5" s="1"/>
  <c r="I24" i="5"/>
  <c r="J24" i="5" s="1"/>
  <c r="I44" i="5"/>
  <c r="J44" i="5" s="1"/>
  <c r="I23" i="5"/>
  <c r="J23" i="5" s="1"/>
  <c r="I41" i="5"/>
  <c r="J41" i="5" s="1"/>
  <c r="I25" i="5"/>
  <c r="J25" i="5" s="1"/>
  <c r="I9" i="5"/>
  <c r="J9" i="5" s="1"/>
  <c r="I42" i="5"/>
  <c r="J42" i="5" s="1"/>
  <c r="I35" i="5"/>
  <c r="J35" i="5" s="1"/>
  <c r="I34" i="5"/>
  <c r="J34" i="5" s="1"/>
  <c r="I29" i="5"/>
  <c r="J29" i="5" s="1"/>
  <c r="I13" i="5"/>
  <c r="J13" i="5" s="1"/>
  <c r="I32" i="5"/>
  <c r="J32" i="5" s="1"/>
  <c r="I11" i="5"/>
  <c r="J11" i="5" s="1"/>
  <c r="I26" i="5"/>
  <c r="J26" i="5" s="1"/>
  <c r="I40" i="5"/>
  <c r="J40" i="5" s="1"/>
  <c r="I19" i="5"/>
  <c r="J19" i="5" s="1"/>
  <c r="I39" i="5"/>
  <c r="J39" i="5" s="1"/>
  <c r="I18" i="5"/>
  <c r="J18" i="5" s="1"/>
  <c r="I27" i="5"/>
  <c r="J27" i="5" s="1"/>
  <c r="I20" i="5"/>
  <c r="J20" i="5" s="1"/>
  <c r="I14" i="5"/>
  <c r="J14" i="5" s="1"/>
  <c r="I12" i="5"/>
  <c r="J12" i="5" s="1"/>
  <c r="J26" i="3"/>
  <c r="D20" i="4"/>
  <c r="N20" i="4"/>
  <c r="F26" i="3"/>
  <c r="AF20" i="4"/>
  <c r="H26" i="3"/>
  <c r="I45" i="5" l="1"/>
  <c r="T27" i="4" s="1"/>
  <c r="J8" i="5"/>
  <c r="J45" i="5" l="1"/>
  <c r="T32" i="4" s="1"/>
  <c r="K8" i="5" a="1"/>
  <c r="K30" i="5" l="1"/>
  <c r="K14" i="5"/>
  <c r="K31" i="5"/>
  <c r="K9" i="5"/>
  <c r="K24" i="5"/>
  <c r="K44" i="5"/>
  <c r="K23" i="5"/>
  <c r="K37" i="5"/>
  <c r="K16" i="5"/>
  <c r="K41" i="5"/>
  <c r="K13" i="5"/>
  <c r="K27" i="5"/>
  <c r="K18" i="5"/>
  <c r="K15" i="5"/>
  <c r="K8" i="5"/>
  <c r="K43" i="5"/>
  <c r="K42" i="5"/>
  <c r="K26" i="5"/>
  <c r="K10" i="5"/>
  <c r="K25" i="5"/>
  <c r="K40" i="5"/>
  <c r="K19" i="5"/>
  <c r="K39" i="5"/>
  <c r="K17" i="5"/>
  <c r="K32" i="5"/>
  <c r="K11" i="5"/>
  <c r="K38" i="5"/>
  <c r="K22" i="5"/>
  <c r="K20" i="5"/>
  <c r="K35" i="5"/>
  <c r="K33" i="5"/>
  <c r="K12" i="5"/>
  <c r="K34" i="5"/>
  <c r="K36" i="5"/>
  <c r="K29" i="5"/>
  <c r="K28" i="5"/>
  <c r="K21" i="5"/>
  <c r="AE21" i="5" l="1"/>
  <c r="AF21" i="5" s="1"/>
  <c r="N21" i="5"/>
  <c r="L21" i="5"/>
  <c r="O21" i="5" s="1"/>
  <c r="M21" i="5"/>
  <c r="P21" i="5" s="1"/>
  <c r="AA21" i="5"/>
  <c r="AB21" i="5" s="1"/>
  <c r="AA34" i="5"/>
  <c r="AB34" i="5" s="1"/>
  <c r="M34" i="5"/>
  <c r="P34" i="5" s="1"/>
  <c r="N34" i="5"/>
  <c r="L34" i="5"/>
  <c r="O34" i="5" s="1"/>
  <c r="AE34" i="5"/>
  <c r="AF34" i="5" s="1"/>
  <c r="M20" i="5"/>
  <c r="P20" i="5" s="1"/>
  <c r="N20" i="5"/>
  <c r="AE20" i="5"/>
  <c r="AF20" i="5" s="1"/>
  <c r="L20" i="5"/>
  <c r="O20" i="5" s="1"/>
  <c r="AA20" i="5"/>
  <c r="AB20" i="5" s="1"/>
  <c r="AE32" i="5"/>
  <c r="AF32" i="5" s="1"/>
  <c r="N32" i="5"/>
  <c r="L32" i="5"/>
  <c r="O32" i="5" s="1"/>
  <c r="AA32" i="5"/>
  <c r="AB32" i="5" s="1"/>
  <c r="M32" i="5"/>
  <c r="P32" i="5" s="1"/>
  <c r="M40" i="5"/>
  <c r="P40" i="5" s="1"/>
  <c r="L40" i="5"/>
  <c r="O40" i="5" s="1"/>
  <c r="AE40" i="5"/>
  <c r="AF40" i="5" s="1"/>
  <c r="N40" i="5"/>
  <c r="AA40" i="5"/>
  <c r="AB40" i="5" s="1"/>
  <c r="AA42" i="5"/>
  <c r="AB42" i="5" s="1"/>
  <c r="M42" i="5"/>
  <c r="P42" i="5" s="1"/>
  <c r="N42" i="5"/>
  <c r="AE42" i="5"/>
  <c r="AF42" i="5" s="1"/>
  <c r="L42" i="5"/>
  <c r="O42" i="5" s="1"/>
  <c r="AE18" i="5"/>
  <c r="AF18" i="5" s="1"/>
  <c r="M18" i="5"/>
  <c r="P18" i="5" s="1"/>
  <c r="N18" i="5"/>
  <c r="L18" i="5"/>
  <c r="O18" i="5" s="1"/>
  <c r="AA18" i="5"/>
  <c r="AB18" i="5" s="1"/>
  <c r="AA16" i="5"/>
  <c r="AB16" i="5" s="1"/>
  <c r="M16" i="5"/>
  <c r="P16" i="5" s="1"/>
  <c r="L16" i="5"/>
  <c r="O16" i="5" s="1"/>
  <c r="AE16" i="5"/>
  <c r="AF16" i="5" s="1"/>
  <c r="N16" i="5"/>
  <c r="M24" i="5"/>
  <c r="P24" i="5" s="1"/>
  <c r="L24" i="5"/>
  <c r="O24" i="5" s="1"/>
  <c r="AE24" i="5"/>
  <c r="AF24" i="5" s="1"/>
  <c r="N24" i="5"/>
  <c r="AA24" i="5"/>
  <c r="AB24" i="5" s="1"/>
  <c r="AA30" i="5"/>
  <c r="AB30" i="5" s="1"/>
  <c r="M30" i="5"/>
  <c r="P30" i="5" s="1"/>
  <c r="L30" i="5"/>
  <c r="O30" i="5" s="1"/>
  <c r="N30" i="5"/>
  <c r="AE30" i="5"/>
  <c r="AF30" i="5" s="1"/>
  <c r="AA28" i="5"/>
  <c r="AB28" i="5" s="1"/>
  <c r="L28" i="5"/>
  <c r="O28" i="5" s="1"/>
  <c r="N28" i="5"/>
  <c r="M28" i="5"/>
  <c r="P28" i="5" s="1"/>
  <c r="AE28" i="5"/>
  <c r="AF28" i="5" s="1"/>
  <c r="M12" i="5"/>
  <c r="P12" i="5" s="1"/>
  <c r="L12" i="5"/>
  <c r="O12" i="5" s="1"/>
  <c r="AE12" i="5"/>
  <c r="AF12" i="5" s="1"/>
  <c r="N12" i="5"/>
  <c r="AA12" i="5"/>
  <c r="AB12" i="5" s="1"/>
  <c r="AE22" i="5"/>
  <c r="AF22" i="5" s="1"/>
  <c r="M22" i="5"/>
  <c r="P22" i="5" s="1"/>
  <c r="N22" i="5"/>
  <c r="AA22" i="5"/>
  <c r="AB22" i="5" s="1"/>
  <c r="L22" i="5"/>
  <c r="O22" i="5" s="1"/>
  <c r="AE17" i="5"/>
  <c r="AF17" i="5" s="1"/>
  <c r="AA17" i="5"/>
  <c r="AB17" i="5" s="1"/>
  <c r="M17" i="5"/>
  <c r="P17" i="5" s="1"/>
  <c r="L17" i="5"/>
  <c r="O17" i="5" s="1"/>
  <c r="N17" i="5"/>
  <c r="AA25" i="5"/>
  <c r="AB25" i="5" s="1"/>
  <c r="M25" i="5"/>
  <c r="P25" i="5" s="1"/>
  <c r="N25" i="5"/>
  <c r="L25" i="5"/>
  <c r="O25" i="5" s="1"/>
  <c r="AE25" i="5"/>
  <c r="AF25" i="5" s="1"/>
  <c r="AA43" i="5"/>
  <c r="AB43" i="5" s="1"/>
  <c r="L43" i="5"/>
  <c r="O43" i="5" s="1"/>
  <c r="M43" i="5"/>
  <c r="P43" i="5" s="1"/>
  <c r="N43" i="5"/>
  <c r="AE43" i="5"/>
  <c r="AF43" i="5" s="1"/>
  <c r="AA27" i="5"/>
  <c r="AB27" i="5" s="1"/>
  <c r="L27" i="5"/>
  <c r="O27" i="5" s="1"/>
  <c r="AE27" i="5"/>
  <c r="AF27" i="5" s="1"/>
  <c r="M27" i="5"/>
  <c r="P27" i="5" s="1"/>
  <c r="N27" i="5"/>
  <c r="M37" i="5"/>
  <c r="P37" i="5" s="1"/>
  <c r="AA37" i="5"/>
  <c r="AB37" i="5" s="1"/>
  <c r="N37" i="5"/>
  <c r="L37" i="5"/>
  <c r="O37" i="5" s="1"/>
  <c r="AE37" i="5"/>
  <c r="AF37" i="5" s="1"/>
  <c r="M9" i="5"/>
  <c r="P9" i="5" s="1"/>
  <c r="L9" i="5"/>
  <c r="O9" i="5" s="1"/>
  <c r="N9" i="5"/>
  <c r="AE9" i="5"/>
  <c r="AF9" i="5" s="1"/>
  <c r="AA9" i="5"/>
  <c r="AB9" i="5" s="1"/>
  <c r="AE29" i="5"/>
  <c r="AF29" i="5" s="1"/>
  <c r="M29" i="5"/>
  <c r="P29" i="5" s="1"/>
  <c r="N29" i="5"/>
  <c r="AA29" i="5"/>
  <c r="AB29" i="5" s="1"/>
  <c r="L29" i="5"/>
  <c r="O29" i="5" s="1"/>
  <c r="M33" i="5"/>
  <c r="P33" i="5" s="1"/>
  <c r="N33" i="5"/>
  <c r="AE33" i="5"/>
  <c r="AF33" i="5" s="1"/>
  <c r="AA33" i="5"/>
  <c r="AB33" i="5" s="1"/>
  <c r="L33" i="5"/>
  <c r="O33" i="5" s="1"/>
  <c r="AE38" i="5"/>
  <c r="AF38" i="5" s="1"/>
  <c r="AA38" i="5"/>
  <c r="AB38" i="5" s="1"/>
  <c r="M38" i="5"/>
  <c r="P38" i="5" s="1"/>
  <c r="L38" i="5"/>
  <c r="O38" i="5" s="1"/>
  <c r="N38" i="5"/>
  <c r="AE39" i="5"/>
  <c r="AF39" i="5" s="1"/>
  <c r="M39" i="5"/>
  <c r="P39" i="5" s="1"/>
  <c r="N39" i="5"/>
  <c r="L39" i="5"/>
  <c r="O39" i="5" s="1"/>
  <c r="AA39" i="5"/>
  <c r="AB39" i="5" s="1"/>
  <c r="AA10" i="5"/>
  <c r="AB10" i="5" s="1"/>
  <c r="L10" i="5"/>
  <c r="O10" i="5" s="1"/>
  <c r="AE10" i="5"/>
  <c r="AF10" i="5" s="1"/>
  <c r="M10" i="5"/>
  <c r="P10" i="5" s="1"/>
  <c r="N10" i="5"/>
  <c r="L8" i="5"/>
  <c r="K45" i="5"/>
  <c r="M8" i="5"/>
  <c r="N8" i="5"/>
  <c r="AE8" i="5"/>
  <c r="AA8" i="5"/>
  <c r="AE13" i="5"/>
  <c r="AF13" i="5" s="1"/>
  <c r="AA13" i="5"/>
  <c r="AB13" i="5" s="1"/>
  <c r="M13" i="5"/>
  <c r="P13" i="5" s="1"/>
  <c r="L13" i="5"/>
  <c r="O13" i="5" s="1"/>
  <c r="N13" i="5"/>
  <c r="M23" i="5"/>
  <c r="P23" i="5" s="1"/>
  <c r="N23" i="5"/>
  <c r="L23" i="5"/>
  <c r="O23" i="5" s="1"/>
  <c r="AA23" i="5"/>
  <c r="AB23" i="5" s="1"/>
  <c r="AE23" i="5"/>
  <c r="AF23" i="5" s="1"/>
  <c r="N31" i="5"/>
  <c r="AE31" i="5"/>
  <c r="AF31" i="5" s="1"/>
  <c r="AA31" i="5"/>
  <c r="AB31" i="5" s="1"/>
  <c r="M31" i="5"/>
  <c r="P31" i="5" s="1"/>
  <c r="L31" i="5"/>
  <c r="O31" i="5" s="1"/>
  <c r="AE36" i="5"/>
  <c r="AF36" i="5" s="1"/>
  <c r="AA36" i="5"/>
  <c r="AB36" i="5" s="1"/>
  <c r="N36" i="5"/>
  <c r="M36" i="5"/>
  <c r="P36" i="5" s="1"/>
  <c r="L36" i="5"/>
  <c r="O36" i="5" s="1"/>
  <c r="AA35" i="5"/>
  <c r="AB35" i="5" s="1"/>
  <c r="M35" i="5"/>
  <c r="P35" i="5" s="1"/>
  <c r="N35" i="5"/>
  <c r="L35" i="5"/>
  <c r="O35" i="5" s="1"/>
  <c r="AE35" i="5"/>
  <c r="AF35" i="5" s="1"/>
  <c r="L11" i="5"/>
  <c r="O11" i="5" s="1"/>
  <c r="M11" i="5"/>
  <c r="P11" i="5" s="1"/>
  <c r="AE11" i="5"/>
  <c r="AF11" i="5" s="1"/>
  <c r="N11" i="5"/>
  <c r="AA11" i="5"/>
  <c r="AB11" i="5" s="1"/>
  <c r="AE19" i="5"/>
  <c r="AF19" i="5" s="1"/>
  <c r="N19" i="5"/>
  <c r="AA19" i="5"/>
  <c r="AB19" i="5" s="1"/>
  <c r="M19" i="5"/>
  <c r="P19" i="5" s="1"/>
  <c r="L19" i="5"/>
  <c r="O19" i="5" s="1"/>
  <c r="AA26" i="5"/>
  <c r="AB26" i="5" s="1"/>
  <c r="M26" i="5"/>
  <c r="P26" i="5" s="1"/>
  <c r="L26" i="5"/>
  <c r="O26" i="5" s="1"/>
  <c r="N26" i="5"/>
  <c r="AE26" i="5"/>
  <c r="AF26" i="5" s="1"/>
  <c r="M15" i="5"/>
  <c r="P15" i="5" s="1"/>
  <c r="AE15" i="5"/>
  <c r="AF15" i="5" s="1"/>
  <c r="N15" i="5"/>
  <c r="AA15" i="5"/>
  <c r="AB15" i="5" s="1"/>
  <c r="L15" i="5"/>
  <c r="O15" i="5" s="1"/>
  <c r="M41" i="5"/>
  <c r="P41" i="5" s="1"/>
  <c r="L41" i="5"/>
  <c r="O41" i="5" s="1"/>
  <c r="AE41" i="5"/>
  <c r="AF41" i="5" s="1"/>
  <c r="N41" i="5"/>
  <c r="AA41" i="5"/>
  <c r="AB41" i="5" s="1"/>
  <c r="L44" i="5"/>
  <c r="O44" i="5" s="1"/>
  <c r="AE44" i="5"/>
  <c r="AF44" i="5" s="1"/>
  <c r="N44" i="5"/>
  <c r="M44" i="5"/>
  <c r="P44" i="5" s="1"/>
  <c r="AA44" i="5"/>
  <c r="AB44" i="5" s="1"/>
  <c r="M14" i="5"/>
  <c r="P14" i="5" s="1"/>
  <c r="N14" i="5"/>
  <c r="L14" i="5"/>
  <c r="O14" i="5" s="1"/>
  <c r="AE14" i="5"/>
  <c r="AF14" i="5" s="1"/>
  <c r="AA14" i="5"/>
  <c r="AB14" i="5" s="1"/>
  <c r="AE45" i="5" l="1"/>
  <c r="AF8" i="5"/>
  <c r="AF45" i="5" s="1"/>
  <c r="J25" i="3" s="1"/>
  <c r="N45" i="5"/>
  <c r="F25" i="3" s="1"/>
  <c r="M45" i="5"/>
  <c r="P8" i="5"/>
  <c r="P45" i="5" s="1"/>
  <c r="AB8" i="5"/>
  <c r="AB45" i="5" s="1"/>
  <c r="I25" i="3" s="1"/>
  <c r="AA45" i="5"/>
  <c r="F27" i="3"/>
  <c r="N38" i="4"/>
  <c r="L45" i="5"/>
  <c r="O8" i="5"/>
  <c r="O45" i="5" s="1"/>
  <c r="G25" i="3" s="1"/>
  <c r="S45" i="5" l="1"/>
  <c r="H25" i="3"/>
  <c r="J27" i="3"/>
  <c r="D38" i="4"/>
  <c r="AF38" i="4"/>
  <c r="H27" i="3"/>
  <c r="I27" i="3"/>
  <c r="G38" i="4"/>
  <c r="AC38" i="4"/>
  <c r="G27" i="3"/>
  <c r="T44" i="5" l="1"/>
  <c r="U44" i="5" s="1"/>
  <c r="T28" i="5"/>
  <c r="U28" i="5" s="1"/>
  <c r="T17" i="5"/>
  <c r="U17" i="5" s="1"/>
  <c r="T40" i="5"/>
  <c r="U40" i="5" s="1"/>
  <c r="T38" i="5"/>
  <c r="U38" i="5" s="1"/>
  <c r="T34" i="5"/>
  <c r="U34" i="5" s="1"/>
  <c r="T29" i="5"/>
  <c r="U29" i="5" s="1"/>
  <c r="T23" i="5"/>
  <c r="U23" i="5" s="1"/>
  <c r="T21" i="5"/>
  <c r="U21" i="5" s="1"/>
  <c r="T8" i="5"/>
  <c r="T16" i="5"/>
  <c r="U16" i="5" s="1"/>
  <c r="T9" i="5"/>
  <c r="U9" i="5" s="1"/>
  <c r="T41" i="5"/>
  <c r="U41" i="5" s="1"/>
  <c r="T36" i="5"/>
  <c r="U36" i="5" s="1"/>
  <c r="T25" i="5"/>
  <c r="U25" i="5" s="1"/>
  <c r="T18" i="5"/>
  <c r="U18" i="5" s="1"/>
  <c r="T12" i="5"/>
  <c r="U12" i="5" s="1"/>
  <c r="T43" i="5"/>
  <c r="U43" i="5" s="1"/>
  <c r="T32" i="5"/>
  <c r="U32" i="5" s="1"/>
  <c r="T19" i="5"/>
  <c r="U19" i="5" s="1"/>
  <c r="T39" i="5"/>
  <c r="U39" i="5" s="1"/>
  <c r="T37" i="5"/>
  <c r="U37" i="5" s="1"/>
  <c r="T33" i="5"/>
  <c r="U33" i="5" s="1"/>
  <c r="T31" i="5"/>
  <c r="U31" i="5" s="1"/>
  <c r="T26" i="5"/>
  <c r="U26" i="5" s="1"/>
  <c r="T24" i="5"/>
  <c r="U24" i="5" s="1"/>
  <c r="T14" i="5"/>
  <c r="U14" i="5" s="1"/>
  <c r="T15" i="5"/>
  <c r="U15" i="5" s="1"/>
  <c r="T13" i="5"/>
  <c r="U13" i="5" s="1"/>
  <c r="T11" i="5"/>
  <c r="U11" i="5" s="1"/>
  <c r="T35" i="5"/>
  <c r="U35" i="5" s="1"/>
  <c r="T42" i="5"/>
  <c r="U42" i="5" s="1"/>
  <c r="T27" i="5"/>
  <c r="U27" i="5" s="1"/>
  <c r="T20" i="5"/>
  <c r="U20" i="5" s="1"/>
  <c r="T10" i="5"/>
  <c r="U10" i="5" s="1"/>
  <c r="T22" i="5"/>
  <c r="U22" i="5" s="1"/>
  <c r="T30" i="5"/>
  <c r="U30" i="5" s="1"/>
  <c r="T45" i="4"/>
  <c r="T45" i="5" l="1"/>
  <c r="U8" i="5"/>
  <c r="U45" i="5" l="1"/>
  <c r="T50" i="4" s="1"/>
  <c r="V8" i="5" a="1"/>
  <c r="V33" i="5" l="1"/>
  <c r="V17" i="5"/>
  <c r="V40" i="5"/>
  <c r="V29" i="5"/>
  <c r="V13" i="5"/>
  <c r="V35" i="5"/>
  <c r="V19" i="5"/>
  <c r="V32" i="5"/>
  <c r="V38" i="5"/>
  <c r="V44" i="5"/>
  <c r="V12" i="5"/>
  <c r="V18" i="5"/>
  <c r="V25" i="5"/>
  <c r="V9" i="5"/>
  <c r="V31" i="5"/>
  <c r="V15" i="5"/>
  <c r="V24" i="5"/>
  <c r="V30" i="5"/>
  <c r="V36" i="5"/>
  <c r="V42" i="5"/>
  <c r="V23" i="5"/>
  <c r="V14" i="5"/>
  <c r="V26" i="5"/>
  <c r="V41" i="5"/>
  <c r="V10" i="5"/>
  <c r="V37" i="5"/>
  <c r="V21" i="5"/>
  <c r="V43" i="5"/>
  <c r="V27" i="5"/>
  <c r="V11" i="5"/>
  <c r="V16" i="5"/>
  <c r="V22" i="5"/>
  <c r="V28" i="5"/>
  <c r="V34" i="5"/>
  <c r="V39" i="5"/>
  <c r="V8" i="5"/>
  <c r="V20" i="5"/>
  <c r="W8" i="5" l="1"/>
  <c r="AI8" i="5"/>
  <c r="AG8" i="5"/>
  <c r="X8" i="5"/>
  <c r="V45" i="5"/>
  <c r="AC8" i="5"/>
  <c r="W22" i="5"/>
  <c r="AJ22" i="5" s="1"/>
  <c r="AI22" i="5"/>
  <c r="X22" i="5"/>
  <c r="AK22" i="5" s="1"/>
  <c r="AC22" i="5"/>
  <c r="AL22" i="5" s="1"/>
  <c r="AG22" i="5"/>
  <c r="AM22" i="5" s="1"/>
  <c r="AG43" i="5"/>
  <c r="AM43" i="5" s="1"/>
  <c r="AI43" i="5"/>
  <c r="X43" i="5"/>
  <c r="AK43" i="5" s="1"/>
  <c r="W43" i="5"/>
  <c r="AJ43" i="5" s="1"/>
  <c r="AC43" i="5"/>
  <c r="AL43" i="5" s="1"/>
  <c r="X41" i="5"/>
  <c r="AK41" i="5" s="1"/>
  <c r="AG41" i="5"/>
  <c r="AM41" i="5" s="1"/>
  <c r="W41" i="5"/>
  <c r="AJ41" i="5" s="1"/>
  <c r="AI41" i="5"/>
  <c r="AC41" i="5"/>
  <c r="AL41" i="5" s="1"/>
  <c r="W42" i="5"/>
  <c r="AJ42" i="5" s="1"/>
  <c r="AG42" i="5"/>
  <c r="AM42" i="5" s="1"/>
  <c r="AI42" i="5"/>
  <c r="AC42" i="5"/>
  <c r="AL42" i="5" s="1"/>
  <c r="X42" i="5"/>
  <c r="AK42" i="5" s="1"/>
  <c r="AC15" i="5"/>
  <c r="AL15" i="5" s="1"/>
  <c r="X15" i="5"/>
  <c r="AK15" i="5" s="1"/>
  <c r="W15" i="5"/>
  <c r="AJ15" i="5" s="1"/>
  <c r="AG15" i="5"/>
  <c r="AM15" i="5" s="1"/>
  <c r="AI15" i="5"/>
  <c r="W18" i="5"/>
  <c r="AJ18" i="5" s="1"/>
  <c r="AG18" i="5"/>
  <c r="AM18" i="5" s="1"/>
  <c r="AI18" i="5"/>
  <c r="AC18" i="5"/>
  <c r="AL18" i="5" s="1"/>
  <c r="X18" i="5"/>
  <c r="AK18" i="5" s="1"/>
  <c r="W32" i="5"/>
  <c r="AJ32" i="5" s="1"/>
  <c r="AG32" i="5"/>
  <c r="AM32" i="5" s="1"/>
  <c r="AI32" i="5"/>
  <c r="AC32" i="5"/>
  <c r="AL32" i="5" s="1"/>
  <c r="X32" i="5"/>
  <c r="AK32" i="5" s="1"/>
  <c r="W29" i="5"/>
  <c r="AJ29" i="5" s="1"/>
  <c r="AI29" i="5"/>
  <c r="AC29" i="5"/>
  <c r="AL29" i="5" s="1"/>
  <c r="AG29" i="5"/>
  <c r="AM29" i="5" s="1"/>
  <c r="X29" i="5"/>
  <c r="AK29" i="5" s="1"/>
  <c r="AC39" i="5"/>
  <c r="AL39" i="5" s="1"/>
  <c r="X39" i="5"/>
  <c r="AK39" i="5" s="1"/>
  <c r="W39" i="5"/>
  <c r="AJ39" i="5" s="1"/>
  <c r="AG39" i="5"/>
  <c r="AM39" i="5" s="1"/>
  <c r="AI39" i="5"/>
  <c r="AG16" i="5"/>
  <c r="AM16" i="5" s="1"/>
  <c r="AC16" i="5"/>
  <c r="AL16" i="5" s="1"/>
  <c r="X16" i="5"/>
  <c r="AK16" i="5" s="1"/>
  <c r="AI16" i="5"/>
  <c r="W16" i="5"/>
  <c r="AJ16" i="5" s="1"/>
  <c r="W21" i="5"/>
  <c r="AJ21" i="5" s="1"/>
  <c r="X21" i="5"/>
  <c r="AK21" i="5" s="1"/>
  <c r="AG21" i="5"/>
  <c r="AM21" i="5" s="1"/>
  <c r="AC21" i="5"/>
  <c r="AL21" i="5" s="1"/>
  <c r="AI21" i="5"/>
  <c r="AG26" i="5"/>
  <c r="AM26" i="5" s="1"/>
  <c r="AI26" i="5"/>
  <c r="AC26" i="5"/>
  <c r="AL26" i="5" s="1"/>
  <c r="X26" i="5"/>
  <c r="AK26" i="5" s="1"/>
  <c r="W26" i="5"/>
  <c r="AJ26" i="5" s="1"/>
  <c r="X36" i="5"/>
  <c r="AK36" i="5" s="1"/>
  <c r="W36" i="5"/>
  <c r="AJ36" i="5" s="1"/>
  <c r="AG36" i="5"/>
  <c r="AM36" i="5" s="1"/>
  <c r="AI36" i="5"/>
  <c r="AC36" i="5"/>
  <c r="AL36" i="5" s="1"/>
  <c r="W31" i="5"/>
  <c r="AJ31" i="5" s="1"/>
  <c r="AI31" i="5"/>
  <c r="AC31" i="5"/>
  <c r="AL31" i="5" s="1"/>
  <c r="X31" i="5"/>
  <c r="AK31" i="5" s="1"/>
  <c r="AG31" i="5"/>
  <c r="AM31" i="5" s="1"/>
  <c r="X12" i="5"/>
  <c r="AK12" i="5" s="1"/>
  <c r="AG12" i="5"/>
  <c r="AM12" i="5" s="1"/>
  <c r="AC12" i="5"/>
  <c r="AL12" i="5" s="1"/>
  <c r="W12" i="5"/>
  <c r="AJ12" i="5" s="1"/>
  <c r="AI12" i="5"/>
  <c r="AC19" i="5"/>
  <c r="AL19" i="5" s="1"/>
  <c r="X19" i="5"/>
  <c r="AK19" i="5" s="1"/>
  <c r="W19" i="5"/>
  <c r="AJ19" i="5" s="1"/>
  <c r="AG19" i="5"/>
  <c r="AM19" i="5" s="1"/>
  <c r="AI19" i="5"/>
  <c r="AC40" i="5"/>
  <c r="AL40" i="5" s="1"/>
  <c r="AG40" i="5"/>
  <c r="AM40" i="5" s="1"/>
  <c r="AI40" i="5"/>
  <c r="X40" i="5"/>
  <c r="AK40" i="5" s="1"/>
  <c r="W40" i="5"/>
  <c r="AJ40" i="5" s="1"/>
  <c r="X34" i="5"/>
  <c r="AK34" i="5" s="1"/>
  <c r="W34" i="5"/>
  <c r="AJ34" i="5" s="1"/>
  <c r="AG34" i="5"/>
  <c r="AM34" i="5" s="1"/>
  <c r="AI34" i="5"/>
  <c r="AC34" i="5"/>
  <c r="AL34" i="5" s="1"/>
  <c r="X11" i="5"/>
  <c r="AK11" i="5" s="1"/>
  <c r="AG11" i="5"/>
  <c r="AM11" i="5" s="1"/>
  <c r="AI11" i="5"/>
  <c r="AC11" i="5"/>
  <c r="AL11" i="5" s="1"/>
  <c r="W11" i="5"/>
  <c r="AJ11" i="5" s="1"/>
  <c r="X37" i="5"/>
  <c r="AK37" i="5" s="1"/>
  <c r="W37" i="5"/>
  <c r="AJ37" i="5" s="1"/>
  <c r="AI37" i="5"/>
  <c r="AG37" i="5"/>
  <c r="AM37" i="5" s="1"/>
  <c r="AC37" i="5"/>
  <c r="AL37" i="5" s="1"/>
  <c r="X14" i="5"/>
  <c r="AK14" i="5" s="1"/>
  <c r="W14" i="5"/>
  <c r="AJ14" i="5" s="1"/>
  <c r="AG14" i="5"/>
  <c r="AM14" i="5" s="1"/>
  <c r="AI14" i="5"/>
  <c r="AC14" i="5"/>
  <c r="AL14" i="5" s="1"/>
  <c r="X30" i="5"/>
  <c r="AK30" i="5" s="1"/>
  <c r="W30" i="5"/>
  <c r="AJ30" i="5" s="1"/>
  <c r="AG30" i="5"/>
  <c r="AM30" i="5" s="1"/>
  <c r="AI30" i="5"/>
  <c r="AC30" i="5"/>
  <c r="AL30" i="5" s="1"/>
  <c r="W9" i="5"/>
  <c r="AJ9" i="5" s="1"/>
  <c r="AG9" i="5"/>
  <c r="AM9" i="5" s="1"/>
  <c r="AI9" i="5"/>
  <c r="AC9" i="5"/>
  <c r="AL9" i="5" s="1"/>
  <c r="X9" i="5"/>
  <c r="AK9" i="5" s="1"/>
  <c r="AG44" i="5"/>
  <c r="AM44" i="5" s="1"/>
  <c r="X44" i="5"/>
  <c r="AK44" i="5" s="1"/>
  <c r="W44" i="5"/>
  <c r="AJ44" i="5" s="1"/>
  <c r="AI44" i="5"/>
  <c r="AC44" i="5"/>
  <c r="AL44" i="5" s="1"/>
  <c r="X35" i="5"/>
  <c r="AK35" i="5" s="1"/>
  <c r="W35" i="5"/>
  <c r="AJ35" i="5" s="1"/>
  <c r="AG35" i="5"/>
  <c r="AM35" i="5" s="1"/>
  <c r="AI35" i="5"/>
  <c r="AC35" i="5"/>
  <c r="AL35" i="5" s="1"/>
  <c r="AG17" i="5"/>
  <c r="AM17" i="5" s="1"/>
  <c r="AI17" i="5"/>
  <c r="AC17" i="5"/>
  <c r="AL17" i="5" s="1"/>
  <c r="X17" i="5"/>
  <c r="AK17" i="5" s="1"/>
  <c r="W17" i="5"/>
  <c r="AJ17" i="5" s="1"/>
  <c r="AG20" i="5"/>
  <c r="AM20" i="5" s="1"/>
  <c r="X20" i="5"/>
  <c r="AK20" i="5" s="1"/>
  <c r="AI20" i="5"/>
  <c r="AC20" i="5"/>
  <c r="AL20" i="5" s="1"/>
  <c r="W20" i="5"/>
  <c r="AJ20" i="5" s="1"/>
  <c r="AC28" i="5"/>
  <c r="AL28" i="5" s="1"/>
  <c r="X28" i="5"/>
  <c r="AK28" i="5" s="1"/>
  <c r="W28" i="5"/>
  <c r="AJ28" i="5" s="1"/>
  <c r="AG28" i="5"/>
  <c r="AM28" i="5" s="1"/>
  <c r="AI28" i="5"/>
  <c r="AG27" i="5"/>
  <c r="AM27" i="5" s="1"/>
  <c r="AC27" i="5"/>
  <c r="AL27" i="5" s="1"/>
  <c r="W27" i="5"/>
  <c r="AJ27" i="5" s="1"/>
  <c r="X27" i="5"/>
  <c r="AK27" i="5" s="1"/>
  <c r="AI27" i="5"/>
  <c r="X10" i="5"/>
  <c r="AK10" i="5" s="1"/>
  <c r="W10" i="5"/>
  <c r="AJ10" i="5" s="1"/>
  <c r="AI10" i="5"/>
  <c r="AC10" i="5"/>
  <c r="AL10" i="5" s="1"/>
  <c r="AG10" i="5"/>
  <c r="AM10" i="5" s="1"/>
  <c r="X23" i="5"/>
  <c r="AK23" i="5" s="1"/>
  <c r="W23" i="5"/>
  <c r="AJ23" i="5" s="1"/>
  <c r="AG23" i="5"/>
  <c r="AM23" i="5" s="1"/>
  <c r="AI23" i="5"/>
  <c r="AC23" i="5"/>
  <c r="AL23" i="5" s="1"/>
  <c r="AG24" i="5"/>
  <c r="AM24" i="5" s="1"/>
  <c r="AC24" i="5"/>
  <c r="AL24" i="5" s="1"/>
  <c r="X24" i="5"/>
  <c r="AK24" i="5" s="1"/>
  <c r="W24" i="5"/>
  <c r="AJ24" i="5" s="1"/>
  <c r="AI24" i="5"/>
  <c r="W25" i="5"/>
  <c r="AJ25" i="5" s="1"/>
  <c r="AI25" i="5"/>
  <c r="AG25" i="5"/>
  <c r="AM25" i="5" s="1"/>
  <c r="X25" i="5"/>
  <c r="AK25" i="5" s="1"/>
  <c r="AC25" i="5"/>
  <c r="AL25" i="5" s="1"/>
  <c r="AG38" i="5"/>
  <c r="AM38" i="5" s="1"/>
  <c r="AI38" i="5"/>
  <c r="AC38" i="5"/>
  <c r="AL38" i="5" s="1"/>
  <c r="X38" i="5"/>
  <c r="AK38" i="5" s="1"/>
  <c r="W38" i="5"/>
  <c r="AJ38" i="5" s="1"/>
  <c r="AC13" i="5"/>
  <c r="AL13" i="5" s="1"/>
  <c r="X13" i="5"/>
  <c r="AK13" i="5" s="1"/>
  <c r="W13" i="5"/>
  <c r="AJ13" i="5" s="1"/>
  <c r="AG13" i="5"/>
  <c r="AM13" i="5" s="1"/>
  <c r="AI13" i="5"/>
  <c r="X33" i="5"/>
  <c r="AK33" i="5" s="1"/>
  <c r="W33" i="5"/>
  <c r="AJ33" i="5" s="1"/>
  <c r="AI33" i="5"/>
  <c r="AG33" i="5"/>
  <c r="AM33" i="5" s="1"/>
  <c r="AC33" i="5"/>
  <c r="AL33" i="5" s="1"/>
  <c r="AN33" i="5" l="1"/>
  <c r="AN25" i="5"/>
  <c r="AN37" i="5"/>
  <c r="AN42" i="5"/>
  <c r="AN41" i="5"/>
  <c r="AN22" i="5"/>
  <c r="X45" i="5"/>
  <c r="AK8" i="5"/>
  <c r="AK45" i="5" s="1"/>
  <c r="AF67" i="4" s="1"/>
  <c r="AN23" i="5"/>
  <c r="AN27" i="5"/>
  <c r="AN20" i="5"/>
  <c r="AN9" i="5"/>
  <c r="AN30" i="5"/>
  <c r="AN11" i="5"/>
  <c r="AN34" i="5"/>
  <c r="AN26" i="5"/>
  <c r="AN16" i="5"/>
  <c r="AN39" i="5"/>
  <c r="AN29" i="5"/>
  <c r="AN32" i="5"/>
  <c r="AN15" i="5"/>
  <c r="AM8" i="5"/>
  <c r="AM45" i="5" s="1"/>
  <c r="D67" i="4" s="1"/>
  <c r="AG45" i="5"/>
  <c r="AN24" i="5"/>
  <c r="AN10" i="5"/>
  <c r="AN28" i="5"/>
  <c r="AN35" i="5"/>
  <c r="AN14" i="5"/>
  <c r="AN19" i="5"/>
  <c r="AN36" i="5"/>
  <c r="AN18" i="5"/>
  <c r="AC45" i="5"/>
  <c r="AL8" i="5"/>
  <c r="AL45" i="5" s="1"/>
  <c r="G67" i="4" s="1"/>
  <c r="AI45" i="5"/>
  <c r="N67" i="4" s="1"/>
  <c r="T67" i="4" s="1"/>
  <c r="AN8" i="5"/>
  <c r="AN13" i="5"/>
  <c r="AN38" i="5"/>
  <c r="AN17" i="5"/>
  <c r="AN44" i="5"/>
  <c r="AN40" i="5"/>
  <c r="AN12" i="5"/>
  <c r="AN31" i="5"/>
  <c r="AN21" i="5"/>
  <c r="AN43" i="5"/>
  <c r="V47" i="5"/>
  <c r="E32" i="3" s="1"/>
  <c r="F28" i="3"/>
  <c r="F29" i="3" s="1"/>
  <c r="N56" i="4"/>
  <c r="AJ8" i="5"/>
  <c r="AJ45" i="5" s="1"/>
  <c r="AC67" i="4" s="1"/>
  <c r="W45" i="5"/>
  <c r="AC56" i="4" l="1"/>
  <c r="G28" i="3"/>
  <c r="G29" i="3" s="1"/>
  <c r="I28" i="3"/>
  <c r="I29" i="3" s="1"/>
  <c r="G56" i="4"/>
  <c r="AW43" i="5"/>
  <c r="J104" i="3" s="1"/>
  <c r="AQ41" i="5"/>
  <c r="C102" i="3" s="1"/>
  <c r="AV38" i="5"/>
  <c r="I99" i="3" s="1"/>
  <c r="AW44" i="5"/>
  <c r="J105" i="3" s="1"/>
  <c r="AQ42" i="5"/>
  <c r="C103" i="3" s="1"/>
  <c r="AV39" i="5"/>
  <c r="I100" i="3" s="1"/>
  <c r="AT43" i="5"/>
  <c r="G104" i="3" s="1"/>
  <c r="AW41" i="5"/>
  <c r="J102" i="3" s="1"/>
  <c r="AR36" i="5"/>
  <c r="E97" i="3" s="1"/>
  <c r="AR34" i="5"/>
  <c r="E95" i="3" s="1"/>
  <c r="AV41" i="5"/>
  <c r="I102" i="3" s="1"/>
  <c r="AS37" i="5"/>
  <c r="F98" i="3" s="1"/>
  <c r="AR35" i="5"/>
  <c r="E96" i="3" s="1"/>
  <c r="AV40" i="5"/>
  <c r="I101" i="3" s="1"/>
  <c r="AR37" i="5"/>
  <c r="E98" i="3" s="1"/>
  <c r="AS33" i="5"/>
  <c r="F94" i="3" s="1"/>
  <c r="AW42" i="5"/>
  <c r="J103" i="3" s="1"/>
  <c r="AV30" i="5"/>
  <c r="I91" i="3" s="1"/>
  <c r="AW27" i="5"/>
  <c r="J88" i="3" s="1"/>
  <c r="AQ25" i="5"/>
  <c r="C86" i="3" s="1"/>
  <c r="AS34" i="5"/>
  <c r="F95" i="3" s="1"/>
  <c r="AT30" i="5"/>
  <c r="G91" i="3" s="1"/>
  <c r="AR28" i="5"/>
  <c r="E89" i="3" s="1"/>
  <c r="AS25" i="5"/>
  <c r="F86" i="3" s="1"/>
  <c r="AQ28" i="5"/>
  <c r="C89" i="3" s="1"/>
  <c r="AQ24" i="5"/>
  <c r="C85" i="3" s="1"/>
  <c r="AW28" i="5"/>
  <c r="J89" i="3" s="1"/>
  <c r="AS23" i="5"/>
  <c r="F84" i="3" s="1"/>
  <c r="AV33" i="5"/>
  <c r="I94" i="3" s="1"/>
  <c r="AS26" i="5"/>
  <c r="F87" i="3" s="1"/>
  <c r="AV23" i="5"/>
  <c r="I84" i="3" s="1"/>
  <c r="AW20" i="5"/>
  <c r="J81" i="3" s="1"/>
  <c r="AQ26" i="5"/>
  <c r="C87" i="3" s="1"/>
  <c r="AW18" i="5"/>
  <c r="J79" i="3" s="1"/>
  <c r="AQ16" i="5"/>
  <c r="C77" i="3" s="1"/>
  <c r="AV13" i="5"/>
  <c r="I74" i="3" s="1"/>
  <c r="AW10" i="5"/>
  <c r="J71" i="3" s="1"/>
  <c r="AQ8" i="5"/>
  <c r="C69" i="3" s="1"/>
  <c r="AS21" i="5"/>
  <c r="F82" i="3" s="1"/>
  <c r="AV18" i="5"/>
  <c r="I79" i="3" s="1"/>
  <c r="AW15" i="5"/>
  <c r="J76" i="3" s="1"/>
  <c r="AQ13" i="5"/>
  <c r="C74" i="3" s="1"/>
  <c r="AR31" i="5"/>
  <c r="E92" i="3" s="1"/>
  <c r="AW21" i="5"/>
  <c r="J82" i="3" s="1"/>
  <c r="AT17" i="5"/>
  <c r="G78" i="3" s="1"/>
  <c r="AR15" i="5"/>
  <c r="E76" i="3" s="1"/>
  <c r="AS12" i="5"/>
  <c r="F73" i="3" s="1"/>
  <c r="AT9" i="5"/>
  <c r="G70" i="3" s="1"/>
  <c r="AT20" i="5"/>
  <c r="G81" i="3" s="1"/>
  <c r="AV10" i="5"/>
  <c r="I71" i="3" s="1"/>
  <c r="AR16" i="5"/>
  <c r="E77" i="3" s="1"/>
  <c r="AR8" i="5"/>
  <c r="AT14" i="5"/>
  <c r="G75" i="3" s="1"/>
  <c r="AS28" i="5"/>
  <c r="F89" i="3" s="1"/>
  <c r="AW17" i="5"/>
  <c r="J78" i="3" s="1"/>
  <c r="AV8" i="5"/>
  <c r="AQ11" i="5"/>
  <c r="C72" i="3" s="1"/>
  <c r="AS13" i="5"/>
  <c r="F74" i="3" s="1"/>
  <c r="AS43" i="5"/>
  <c r="F104" i="3" s="1"/>
  <c r="AT40" i="5"/>
  <c r="G101" i="3" s="1"/>
  <c r="AR38" i="5"/>
  <c r="E99" i="3" s="1"/>
  <c r="AS44" i="5"/>
  <c r="F105" i="3" s="1"/>
  <c r="AT41" i="5"/>
  <c r="G102" i="3" s="1"/>
  <c r="AR39" i="5"/>
  <c r="E100" i="3" s="1"/>
  <c r="AV44" i="5"/>
  <c r="I105" i="3" s="1"/>
  <c r="AR40" i="5"/>
  <c r="E101" i="3" s="1"/>
  <c r="AW35" i="5"/>
  <c r="J96" i="3" s="1"/>
  <c r="AQ33" i="5"/>
  <c r="C94" i="3" s="1"/>
  <c r="AQ40" i="5"/>
  <c r="C101" i="3" s="1"/>
  <c r="AV36" i="5"/>
  <c r="I97" i="3" s="1"/>
  <c r="AQ34" i="5"/>
  <c r="C95" i="3" s="1"/>
  <c r="AQ39" i="5"/>
  <c r="C100" i="3" s="1"/>
  <c r="AQ35" i="5"/>
  <c r="C96" i="3" s="1"/>
  <c r="AV32" i="5"/>
  <c r="I93" i="3" s="1"/>
  <c r="AS32" i="5"/>
  <c r="F93" i="3" s="1"/>
  <c r="AR30" i="5"/>
  <c r="E91" i="3" s="1"/>
  <c r="AS27" i="5"/>
  <c r="F88" i="3" s="1"/>
  <c r="AR41" i="5"/>
  <c r="E102" i="3" s="1"/>
  <c r="AT33" i="5"/>
  <c r="G94" i="3" s="1"/>
  <c r="AW29" i="5"/>
  <c r="J90" i="3" s="1"/>
  <c r="AQ27" i="5"/>
  <c r="C88" i="3" s="1"/>
  <c r="AT35" i="5"/>
  <c r="G96" i="3" s="1"/>
  <c r="AT27" i="5"/>
  <c r="G88" i="3" s="1"/>
  <c r="AV31" i="5"/>
  <c r="I92" i="3" s="1"/>
  <c r="AR27" i="5"/>
  <c r="E88" i="3" s="1"/>
  <c r="AV22" i="5"/>
  <c r="I83" i="3" s="1"/>
  <c r="AT31" i="5"/>
  <c r="G92" i="3" s="1"/>
  <c r="AV25" i="5"/>
  <c r="I86" i="3" s="1"/>
  <c r="AR23" i="5"/>
  <c r="E84" i="3" s="1"/>
  <c r="AS20" i="5"/>
  <c r="F81" i="3" s="1"/>
  <c r="AT25" i="5"/>
  <c r="G86" i="3" s="1"/>
  <c r="AS18" i="5"/>
  <c r="F79" i="3" s="1"/>
  <c r="AT15" i="5"/>
  <c r="G76" i="3" s="1"/>
  <c r="AR13" i="5"/>
  <c r="E74" i="3" s="1"/>
  <c r="AS10" i="5"/>
  <c r="F71" i="3" s="1"/>
  <c r="AV24" i="5"/>
  <c r="I85" i="3" s="1"/>
  <c r="AV20" i="5"/>
  <c r="I81" i="3" s="1"/>
  <c r="AR18" i="5"/>
  <c r="E79" i="3" s="1"/>
  <c r="AS15" i="5"/>
  <c r="F76" i="3" s="1"/>
  <c r="AT12" i="5"/>
  <c r="G73" i="3" s="1"/>
  <c r="AR24" i="5"/>
  <c r="E85" i="3" s="1"/>
  <c r="AR21" i="5"/>
  <c r="E82" i="3" s="1"/>
  <c r="AW16" i="5"/>
  <c r="J77" i="3" s="1"/>
  <c r="AQ14" i="5"/>
  <c r="C75" i="3" s="1"/>
  <c r="AV11" i="5"/>
  <c r="I72" i="3" s="1"/>
  <c r="AW8" i="5"/>
  <c r="AS17" i="5"/>
  <c r="F78" i="3" s="1"/>
  <c r="AQ9" i="5"/>
  <c r="C70" i="3" s="1"/>
  <c r="AS22" i="5"/>
  <c r="F83" i="3" s="1"/>
  <c r="AV42" i="5"/>
  <c r="I103" i="3" s="1"/>
  <c r="AW39" i="5"/>
  <c r="J100" i="3" s="1"/>
  <c r="AQ37" i="5"/>
  <c r="C98" i="3" s="1"/>
  <c r="AV43" i="5"/>
  <c r="I104" i="3" s="1"/>
  <c r="AW40" i="5"/>
  <c r="J101" i="3" s="1"/>
  <c r="AQ38" i="5"/>
  <c r="C99" i="3" s="1"/>
  <c r="AQ43" i="5"/>
  <c r="C104" i="3" s="1"/>
  <c r="AT37" i="5"/>
  <c r="G98" i="3" s="1"/>
  <c r="AS35" i="5"/>
  <c r="F96" i="3" s="1"/>
  <c r="AT32" i="5"/>
  <c r="G93" i="3" s="1"/>
  <c r="AT39" i="5"/>
  <c r="G100" i="3" s="1"/>
  <c r="AQ36" i="5"/>
  <c r="C97" i="3" s="1"/>
  <c r="AR44" i="5"/>
  <c r="E105" i="3" s="1"/>
  <c r="AT38" i="5"/>
  <c r="G99" i="3" s="1"/>
  <c r="AT34" i="5"/>
  <c r="G95" i="3" s="1"/>
  <c r="AR32" i="5"/>
  <c r="E93" i="3" s="1"/>
  <c r="AW31" i="5"/>
  <c r="J92" i="3" s="1"/>
  <c r="AQ29" i="5"/>
  <c r="C90" i="3" s="1"/>
  <c r="AV26" i="5"/>
  <c r="I87" i="3" s="1"/>
  <c r="AS38" i="5"/>
  <c r="F99" i="3" s="1"/>
  <c r="AW32" i="5"/>
  <c r="J93" i="3" s="1"/>
  <c r="AS29" i="5"/>
  <c r="F90" i="3" s="1"/>
  <c r="AT26" i="5"/>
  <c r="G87" i="3" s="1"/>
  <c r="AS30" i="5"/>
  <c r="F91" i="3" s="1"/>
  <c r="AW26" i="5"/>
  <c r="J87" i="3" s="1"/>
  <c r="AQ30" i="5"/>
  <c r="C91" i="3" s="1"/>
  <c r="AT24" i="5"/>
  <c r="G85" i="3" s="1"/>
  <c r="AS36" i="5"/>
  <c r="F97" i="3" s="1"/>
  <c r="AW30" i="5"/>
  <c r="J91" i="3" s="1"/>
  <c r="AW24" i="5"/>
  <c r="J85" i="3" s="1"/>
  <c r="AQ22" i="5"/>
  <c r="C83" i="3" s="1"/>
  <c r="AV19" i="5"/>
  <c r="I80" i="3" s="1"/>
  <c r="AR22" i="5"/>
  <c r="E83" i="3" s="1"/>
  <c r="AV17" i="5"/>
  <c r="I78" i="3" s="1"/>
  <c r="AW14" i="5"/>
  <c r="J75" i="3" s="1"/>
  <c r="AQ12" i="5"/>
  <c r="C73" i="3" s="1"/>
  <c r="AV9" i="5"/>
  <c r="I70" i="3" s="1"/>
  <c r="AT23" i="5"/>
  <c r="G84" i="3" s="1"/>
  <c r="AQ20" i="5"/>
  <c r="C81" i="3" s="1"/>
  <c r="AQ17" i="5"/>
  <c r="C78" i="3" s="1"/>
  <c r="AV14" i="5"/>
  <c r="I75" i="3" s="1"/>
  <c r="AW11" i="5"/>
  <c r="J72" i="3" s="1"/>
  <c r="AQ23" i="5"/>
  <c r="C84" i="3" s="1"/>
  <c r="AS19" i="5"/>
  <c r="F80" i="3" s="1"/>
  <c r="AS16" i="5"/>
  <c r="F77" i="3" s="1"/>
  <c r="AT13" i="5"/>
  <c r="G74" i="3" s="1"/>
  <c r="AR11" i="5"/>
  <c r="E72" i="3" s="1"/>
  <c r="AS8" i="5"/>
  <c r="AV16" i="5"/>
  <c r="I77" i="3" s="1"/>
  <c r="AT8" i="5"/>
  <c r="AT10" i="5"/>
  <c r="G71" i="3" s="1"/>
  <c r="AW19" i="5"/>
  <c r="J80" i="3" s="1"/>
  <c r="AR10" i="5"/>
  <c r="E71" i="3" s="1"/>
  <c r="AQ19" i="5"/>
  <c r="C80" i="3" s="1"/>
  <c r="AV12" i="5"/>
  <c r="I73" i="3" s="1"/>
  <c r="AW13" i="5"/>
  <c r="J74" i="3" s="1"/>
  <c r="AT44" i="5"/>
  <c r="G105" i="3" s="1"/>
  <c r="AR42" i="5"/>
  <c r="E103" i="3" s="1"/>
  <c r="AS39" i="5"/>
  <c r="F100" i="3" s="1"/>
  <c r="AT36" i="5"/>
  <c r="G97" i="3" s="1"/>
  <c r="AR43" i="5"/>
  <c r="E104" i="3" s="1"/>
  <c r="AS40" i="5"/>
  <c r="F101" i="3" s="1"/>
  <c r="AQ44" i="5"/>
  <c r="C105" i="3" s="1"/>
  <c r="AT42" i="5"/>
  <c r="G103" i="3" s="1"/>
  <c r="AW36" i="5"/>
  <c r="J97" i="3" s="1"/>
  <c r="AV34" i="5"/>
  <c r="I95" i="3" s="1"/>
  <c r="AS42" i="5"/>
  <c r="F103" i="3" s="1"/>
  <c r="AW38" i="5"/>
  <c r="J99" i="3" s="1"/>
  <c r="AV35" i="5"/>
  <c r="I96" i="3" s="1"/>
  <c r="AS41" i="5"/>
  <c r="F102" i="3" s="1"/>
  <c r="AW37" i="5"/>
  <c r="J98" i="3" s="1"/>
  <c r="AW33" i="5"/>
  <c r="J94" i="3" s="1"/>
  <c r="AR33" i="5"/>
  <c r="E94" i="3" s="1"/>
  <c r="AS31" i="5"/>
  <c r="F92" i="3" s="1"/>
  <c r="AT28" i="5"/>
  <c r="G89" i="3" s="1"/>
  <c r="AR26" i="5"/>
  <c r="E87" i="3" s="1"/>
  <c r="AV37" i="5"/>
  <c r="I98" i="3" s="1"/>
  <c r="AQ31" i="5"/>
  <c r="C92" i="3" s="1"/>
  <c r="AV28" i="5"/>
  <c r="I89" i="3" s="1"/>
  <c r="AW25" i="5"/>
  <c r="J86" i="3" s="1"/>
  <c r="AV29" i="5"/>
  <c r="I90" i="3" s="1"/>
  <c r="AR25" i="5"/>
  <c r="E86" i="3" s="1"/>
  <c r="AT29" i="5"/>
  <c r="G90" i="3" s="1"/>
  <c r="AW23" i="5"/>
  <c r="J84" i="3" s="1"/>
  <c r="AW34" i="5"/>
  <c r="J95" i="3" s="1"/>
  <c r="AR29" i="5"/>
  <c r="E90" i="3" s="1"/>
  <c r="AS24" i="5"/>
  <c r="F85" i="3" s="1"/>
  <c r="AT21" i="5"/>
  <c r="G82" i="3" s="1"/>
  <c r="AR19" i="5"/>
  <c r="E80" i="3" s="1"/>
  <c r="AR20" i="5"/>
  <c r="E81" i="3" s="1"/>
  <c r="AR17" i="5"/>
  <c r="E78" i="3" s="1"/>
  <c r="AS14" i="5"/>
  <c r="F75" i="3" s="1"/>
  <c r="AT11" i="5"/>
  <c r="G72" i="3" s="1"/>
  <c r="AR9" i="5"/>
  <c r="E70" i="3" s="1"/>
  <c r="AW22" i="5"/>
  <c r="J83" i="3" s="1"/>
  <c r="AT19" i="5"/>
  <c r="G80" i="3" s="1"/>
  <c r="AT16" i="5"/>
  <c r="G77" i="3" s="1"/>
  <c r="AR14" i="5"/>
  <c r="E75" i="3" s="1"/>
  <c r="AS11" i="5"/>
  <c r="F72" i="3" s="1"/>
  <c r="AT22" i="5"/>
  <c r="G83" i="3" s="1"/>
  <c r="AQ18" i="5"/>
  <c r="C79" i="3" s="1"/>
  <c r="AV15" i="5"/>
  <c r="I76" i="3" s="1"/>
  <c r="AW12" i="5"/>
  <c r="J73" i="3" s="1"/>
  <c r="AQ10" i="5"/>
  <c r="C71" i="3" s="1"/>
  <c r="AV27" i="5"/>
  <c r="I88" i="3" s="1"/>
  <c r="AR12" i="5"/>
  <c r="E73" i="3" s="1"/>
  <c r="AV21" i="5"/>
  <c r="I82" i="3" s="1"/>
  <c r="AW9" i="5"/>
  <c r="J70" i="3" s="1"/>
  <c r="AQ15" i="5"/>
  <c r="C76" i="3" s="1"/>
  <c r="AQ32" i="5"/>
  <c r="C93" i="3" s="1"/>
  <c r="AT18" i="5"/>
  <c r="G79" i="3" s="1"/>
  <c r="AS9" i="5"/>
  <c r="F70" i="3" s="1"/>
  <c r="AQ21" i="5"/>
  <c r="C82" i="3" s="1"/>
  <c r="J28" i="3"/>
  <c r="J29" i="3" s="1"/>
  <c r="D56" i="4"/>
  <c r="H28" i="3"/>
  <c r="H29" i="3" s="1"/>
  <c r="AF56" i="4"/>
  <c r="AV45" i="5" l="1"/>
  <c r="I106" i="3" s="1"/>
  <c r="I69" i="3"/>
  <c r="AU41" i="5"/>
  <c r="H102" i="3" s="1"/>
  <c r="AU38" i="5"/>
  <c r="H99" i="3" s="1"/>
  <c r="AU34" i="5"/>
  <c r="H95" i="3" s="1"/>
  <c r="AU29" i="5"/>
  <c r="H90" i="3" s="1"/>
  <c r="AU27" i="5"/>
  <c r="H88" i="3" s="1"/>
  <c r="AU28" i="5"/>
  <c r="H89" i="3" s="1"/>
  <c r="AU19" i="5"/>
  <c r="H80" i="3" s="1"/>
  <c r="AU17" i="5"/>
  <c r="H78" i="3" s="1"/>
  <c r="AU18" i="5"/>
  <c r="H79" i="3" s="1"/>
  <c r="E69" i="3"/>
  <c r="AU31" i="5"/>
  <c r="H92" i="3" s="1"/>
  <c r="AU20" i="5"/>
  <c r="H81" i="3" s="1"/>
  <c r="AU37" i="5"/>
  <c r="H98" i="3" s="1"/>
  <c r="AU39" i="5"/>
  <c r="H100" i="3" s="1"/>
  <c r="AU43" i="5"/>
  <c r="H104" i="3" s="1"/>
  <c r="AU25" i="5"/>
  <c r="H86" i="3" s="1"/>
  <c r="AU24" i="5"/>
  <c r="H85" i="3" s="1"/>
  <c r="AU22" i="5"/>
  <c r="H83" i="3" s="1"/>
  <c r="AU16" i="5"/>
  <c r="H77" i="3" s="1"/>
  <c r="AU13" i="5"/>
  <c r="H74" i="3" s="1"/>
  <c r="AU14" i="5"/>
  <c r="H75" i="3" s="1"/>
  <c r="AU15" i="5"/>
  <c r="H76" i="3" s="1"/>
  <c r="AU32" i="5"/>
  <c r="H93" i="3" s="1"/>
  <c r="AU8" i="5"/>
  <c r="H69" i="3" s="1"/>
  <c r="AR45" i="5"/>
  <c r="E106" i="3" s="1"/>
  <c r="AU33" i="5"/>
  <c r="H94" i="3" s="1"/>
  <c r="AU36" i="5"/>
  <c r="H97" i="3" s="1"/>
  <c r="AU40" i="5"/>
  <c r="H101" i="3" s="1"/>
  <c r="AU26" i="5"/>
  <c r="H87" i="3" s="1"/>
  <c r="AU23" i="5"/>
  <c r="H84" i="3" s="1"/>
  <c r="AU12" i="5"/>
  <c r="H73" i="3" s="1"/>
  <c r="AU30" i="5"/>
  <c r="H91" i="3" s="1"/>
  <c r="AU10" i="5"/>
  <c r="H71" i="3" s="1"/>
  <c r="AU9" i="5"/>
  <c r="H70" i="3" s="1"/>
  <c r="AU42" i="5"/>
  <c r="H103" i="3" s="1"/>
  <c r="AU44" i="5"/>
  <c r="H105" i="3" s="1"/>
  <c r="AU35" i="5"/>
  <c r="H96" i="3" s="1"/>
  <c r="AU21" i="5"/>
  <c r="H82" i="3" s="1"/>
  <c r="AU11" i="5"/>
  <c r="H72" i="3" s="1"/>
  <c r="G69" i="3"/>
  <c r="AT45" i="5"/>
  <c r="G106" i="3" s="1"/>
  <c r="J69" i="3"/>
  <c r="AW45" i="5"/>
  <c r="J106" i="3" s="1"/>
  <c r="AS45" i="5"/>
  <c r="F106" i="3" s="1"/>
  <c r="F69" i="3"/>
</calcChain>
</file>

<file path=xl/sharedStrings.xml><?xml version="1.0" encoding="utf-8"?>
<sst xmlns="http://schemas.openxmlformats.org/spreadsheetml/2006/main" count="718" uniqueCount="251">
  <si>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2"/>
  </si>
  <si>
    <t>（百万円）</t>
    <rPh sb="1" eb="2">
      <t>ヒャク</t>
    </rPh>
    <rPh sb="2" eb="4">
      <t>マンエン</t>
    </rPh>
    <phoneticPr fontId="2"/>
  </si>
  <si>
    <t>（円）</t>
    <rPh sb="1" eb="2">
      <t>エン</t>
    </rPh>
    <phoneticPr fontId="2"/>
  </si>
  <si>
    <t>年</t>
    <rPh sb="0" eb="1">
      <t>ネン</t>
    </rPh>
    <phoneticPr fontId="2"/>
  </si>
  <si>
    <t>地域</t>
    <rPh sb="0" eb="2">
      <t>チイキ</t>
    </rPh>
    <phoneticPr fontId="2"/>
  </si>
  <si>
    <t>収入増加額</t>
    <rPh sb="0" eb="4">
      <t>シュウニュウゾウカ</t>
    </rPh>
    <rPh sb="4" eb="5">
      <t>ガク</t>
    </rPh>
    <phoneticPr fontId="2"/>
  </si>
  <si>
    <t>熊本市</t>
    <rPh sb="0" eb="2">
      <t>クマモト</t>
    </rPh>
    <rPh sb="2" eb="3">
      <t>シ</t>
    </rPh>
    <phoneticPr fontId="2"/>
  </si>
  <si>
    <t>（世帯）</t>
    <rPh sb="1" eb="3">
      <t>セタイ</t>
    </rPh>
    <phoneticPr fontId="2"/>
  </si>
  <si>
    <t>消費転換係数のリスト</t>
    <rPh sb="0" eb="2">
      <t>ショウヒ</t>
    </rPh>
    <rPh sb="2" eb="4">
      <t>テンカン</t>
    </rPh>
    <rPh sb="4" eb="6">
      <t>ケイスウ</t>
    </rPh>
    <phoneticPr fontId="2"/>
  </si>
  <si>
    <t>九州</t>
    <rPh sb="0" eb="2">
      <t>キュウシュウ</t>
    </rPh>
    <phoneticPr fontId="2"/>
  </si>
  <si>
    <t>熊本県統計調査課HP：</t>
    <rPh sb="0" eb="3">
      <t>クマモトケン</t>
    </rPh>
    <rPh sb="3" eb="8">
      <t>トウケイチョウサカ</t>
    </rPh>
    <phoneticPr fontId="2"/>
  </si>
  <si>
    <t>https://www.pref.kumamoto.jp/soshiki/20/</t>
    <phoneticPr fontId="2"/>
  </si>
  <si>
    <t>（百万円）</t>
    <rPh sb="1" eb="4">
      <t>ヒャクマンエン</t>
    </rPh>
    <phoneticPr fontId="2"/>
  </si>
  <si>
    <t>上記年平均</t>
    <rPh sb="0" eb="2">
      <t>ジョウキ</t>
    </rPh>
    <rPh sb="2" eb="3">
      <t>ネン</t>
    </rPh>
    <rPh sb="3" eb="5">
      <t>ヘイキン</t>
    </rPh>
    <phoneticPr fontId="2"/>
  </si>
  <si>
    <t>熊本県経済波及効果分析ツール</t>
    <rPh sb="0" eb="3">
      <t>クマモトケン</t>
    </rPh>
    <rPh sb="3" eb="11">
      <t>ケイザイハキュウコウカブンセキ</t>
    </rPh>
    <phoneticPr fontId="2"/>
  </si>
  <si>
    <t>分析タイトル</t>
    <rPh sb="0" eb="2">
      <t>ブンセキ</t>
    </rPh>
    <phoneticPr fontId="2"/>
  </si>
  <si>
    <t>１．目的</t>
    <rPh sb="2" eb="4">
      <t>モクテキ</t>
    </rPh>
    <phoneticPr fontId="2"/>
  </si>
  <si>
    <t>２．分析概要</t>
    <rPh sb="2" eb="4">
      <t>ブンセキ</t>
    </rPh>
    <rPh sb="4" eb="6">
      <t>ガイヨウ</t>
    </rPh>
    <phoneticPr fontId="2"/>
  </si>
  <si>
    <t>前提条件</t>
    <rPh sb="0" eb="2">
      <t>ゼンテイ</t>
    </rPh>
    <rPh sb="2" eb="4">
      <t>ジョウケン</t>
    </rPh>
    <phoneticPr fontId="2"/>
  </si>
  <si>
    <t>　 結果</t>
    <phoneticPr fontId="2"/>
  </si>
  <si>
    <t>　分析結果</t>
    <rPh sb="1" eb="3">
      <t>ブンセキ</t>
    </rPh>
    <rPh sb="3" eb="5">
      <t>ケッカ</t>
    </rPh>
    <phoneticPr fontId="2"/>
  </si>
  <si>
    <t>（人）</t>
    <rPh sb="1" eb="2">
      <t>ニン</t>
    </rPh>
    <phoneticPr fontId="2"/>
  </si>
  <si>
    <t>生産誘発額</t>
    <rPh sb="0" eb="2">
      <t>セイサン</t>
    </rPh>
    <rPh sb="2" eb="5">
      <t>ユウハツガク</t>
    </rPh>
    <phoneticPr fontId="2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</si>
  <si>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2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</si>
  <si>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2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</si>
  <si>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2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</si>
  <si>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2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</si>
  <si>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</si>
  <si>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直接効果</t>
    <rPh sb="0" eb="4">
      <t>チョクセツコウカ</t>
    </rPh>
    <phoneticPr fontId="1"/>
  </si>
  <si>
    <t>間接効果</t>
    <rPh sb="0" eb="2">
      <t>カンセツ</t>
    </rPh>
    <rPh sb="2" eb="4">
      <t>コウカ</t>
    </rPh>
    <phoneticPr fontId="1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</si>
  <si>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</si>
  <si>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合計</t>
    <rPh sb="0" eb="2">
      <t>ゴウケイ</t>
    </rPh>
    <phoneticPr fontId="2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</si>
  <si>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2"/>
  </si>
  <si>
    <t>波及効果の倍率</t>
    <rPh sb="0" eb="4">
      <t>ハキュウコウカ</t>
    </rPh>
    <rPh sb="5" eb="7">
      <t>バイリツ</t>
    </rPh>
    <phoneticPr fontId="2"/>
  </si>
  <si>
    <t>倍</t>
    <rPh sb="0" eb="1">
      <t>バイ</t>
    </rPh>
    <phoneticPr fontId="2"/>
  </si>
  <si>
    <t xml:space="preserve">  産業部門別の経済波及効果（37部門）</t>
    <rPh sb="2" eb="4">
      <t>サンギョウ</t>
    </rPh>
    <phoneticPr fontId="2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</si>
  <si>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2"/>
  </si>
  <si>
    <t>（％）</t>
  </si>
  <si>
    <t>産業部門</t>
    <rPh sb="0" eb="2">
      <t>サンギョウ</t>
    </rPh>
    <rPh sb="2" eb="4">
      <t>ブモン</t>
    </rPh>
    <phoneticPr fontId="2"/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</si>
  <si>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2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</si>
  <si>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2"/>
  </si>
  <si>
    <t>１．</t>
    <phoneticPr fontId="2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</si>
  <si>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2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</si>
  <si>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2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</si>
  <si>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2"/>
  </si>
  <si>
    <t>２．</t>
    <phoneticPr fontId="2"/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</si>
  <si>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2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</si>
  <si>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2"/>
  </si>
  <si>
    <t>雇用係数</t>
    <rPh sb="0" eb="2">
      <t>コヨウ</t>
    </rPh>
    <rPh sb="2" eb="4">
      <t>ケイスウ</t>
    </rPh>
    <phoneticPr fontId="2"/>
  </si>
  <si>
    <t>雇用者所得率</t>
    <rPh sb="0" eb="3">
      <t>コヨウシャ</t>
    </rPh>
    <rPh sb="3" eb="5">
      <t>ショトク</t>
    </rPh>
    <rPh sb="5" eb="6">
      <t>リツ</t>
    </rPh>
    <phoneticPr fontId="2"/>
  </si>
  <si>
    <t>自給率</t>
    <rPh sb="0" eb="3">
      <t>ジキュウリツ</t>
    </rPh>
    <phoneticPr fontId="2"/>
  </si>
  <si>
    <t>消費転換係数</t>
    <rPh sb="0" eb="6">
      <t>ショウヒテンカンケイスウ</t>
    </rPh>
    <phoneticPr fontId="2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</si>
  <si>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2"/>
  </si>
  <si>
    <t>消費誘発額</t>
    <rPh sb="0" eb="2">
      <t>ショウヒ</t>
    </rPh>
    <rPh sb="2" eb="4">
      <t>ユウハツ</t>
    </rPh>
    <rPh sb="4" eb="5">
      <t>ガク</t>
    </rPh>
    <phoneticPr fontId="2"/>
  </si>
  <si>
    <t>就業誘発者数</t>
    <rPh sb="0" eb="6">
      <t>シュウギョウユウハツシャカズ</t>
    </rPh>
    <phoneticPr fontId="2"/>
  </si>
  <si>
    <t>粗付加価値誘発額</t>
    <rPh sb="0" eb="8">
      <t>アラフカカチユウハツガク</t>
    </rPh>
    <phoneticPr fontId="2"/>
  </si>
  <si>
    <t>うち雇用誘発者数</t>
    <rPh sb="2" eb="8">
      <t>コヨウユウハツシャスウ</t>
    </rPh>
    <phoneticPr fontId="2"/>
  </si>
  <si>
    <t>うち雇用者所得誘発額</t>
    <rPh sb="2" eb="10">
      <t>コヨウシャショトクユウハツガク</t>
    </rPh>
    <phoneticPr fontId="2"/>
  </si>
  <si>
    <t>就業係数</t>
    <rPh sb="0" eb="2">
      <t>シュウギョウ</t>
    </rPh>
    <rPh sb="2" eb="4">
      <t>ケイスウ</t>
    </rPh>
    <phoneticPr fontId="2"/>
  </si>
  <si>
    <t>投入係数</t>
    <rPh sb="0" eb="2">
      <t>トウニュウ</t>
    </rPh>
    <rPh sb="2" eb="4">
      <t>ケイスウ</t>
    </rPh>
    <phoneticPr fontId="2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</si>
  <si>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2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</si>
  <si>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2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</si>
  <si>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2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</si>
  <si>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2"/>
  </si>
  <si>
    <t>逆行列係数</t>
    <rPh sb="0" eb="5">
      <t>ギャクギョウレツケイスウ</t>
    </rPh>
    <phoneticPr fontId="2"/>
  </si>
  <si>
    <t>消費転換係数</t>
    <rPh sb="0" eb="2">
      <t>ショウヒ</t>
    </rPh>
    <rPh sb="2" eb="4">
      <t>テンカン</t>
    </rPh>
    <rPh sb="4" eb="6">
      <t>ケイスウ</t>
    </rPh>
    <phoneticPr fontId="2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</si>
  <si>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2"/>
  </si>
  <si>
    <t>生産誘発額</t>
    <rPh sb="0" eb="5">
      <t>セイサンユウハツガク</t>
    </rPh>
    <phoneticPr fontId="2"/>
  </si>
  <si>
    <t>Ⓑ生産誘発額</t>
    <rPh sb="1" eb="3">
      <t>セイサン</t>
    </rPh>
    <rPh sb="3" eb="5">
      <t>ユウハツ</t>
    </rPh>
    <rPh sb="5" eb="6">
      <t>ガク</t>
    </rPh>
    <phoneticPr fontId="2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</si>
  <si>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2"/>
  </si>
  <si>
    <t>（人）</t>
    <rPh sb="1" eb="2">
      <t>ヒト</t>
    </rPh>
    <phoneticPr fontId="2"/>
  </si>
  <si>
    <t>（％）</t>
    <phoneticPr fontId="2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</si>
  <si>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</si>
  <si>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就業誘発者</t>
    <rPh sb="0" eb="2">
      <t>シュウギョウ</t>
    </rPh>
    <rPh sb="2" eb="4">
      <t>ユウハツ</t>
    </rPh>
    <rPh sb="4" eb="5">
      <t>シャ</t>
    </rPh>
    <phoneticPr fontId="2"/>
  </si>
  <si>
    <t>雇用誘発者</t>
    <rPh sb="0" eb="2">
      <t>コヨウ</t>
    </rPh>
    <rPh sb="2" eb="4">
      <t>ユウハツ</t>
    </rPh>
    <rPh sb="4" eb="5">
      <t>シャ</t>
    </rPh>
    <phoneticPr fontId="2"/>
  </si>
  <si>
    <t>出力シート用</t>
    <rPh sb="0" eb="2">
      <t>シュツリョク</t>
    </rPh>
    <rPh sb="5" eb="6">
      <t>ヨウ</t>
    </rPh>
    <phoneticPr fontId="2"/>
  </si>
  <si>
    <t>計算シート</t>
    <rPh sb="0" eb="2">
      <t>ケイサン</t>
    </rPh>
    <phoneticPr fontId="2"/>
  </si>
  <si>
    <t>直接効果</t>
    <rPh sb="0" eb="2">
      <t>チョクセツ</t>
    </rPh>
    <rPh sb="2" eb="4">
      <t>コウカ</t>
    </rPh>
    <phoneticPr fontId="2"/>
  </si>
  <si>
    <t>原材料等
誘発額</t>
    <rPh sb="0" eb="3">
      <t>ゲンザイリョウ</t>
    </rPh>
    <rPh sb="3" eb="4">
      <t>トウ</t>
    </rPh>
    <rPh sb="5" eb="8">
      <t>ユウハツガク</t>
    </rPh>
    <phoneticPr fontId="2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</si>
  <si>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2"/>
  </si>
  <si>
    <t>間接効果</t>
    <rPh sb="0" eb="2">
      <t>カンセツ</t>
    </rPh>
    <rPh sb="2" eb="4">
      <t>コウカ</t>
    </rPh>
    <phoneticPr fontId="2"/>
  </si>
  <si>
    <t>直接効果＋間接効果</t>
    <rPh sb="0" eb="4">
      <t>チョクセツコウカ</t>
    </rPh>
    <rPh sb="5" eb="7">
      <t>カンセツ</t>
    </rPh>
    <rPh sb="7" eb="9">
      <t>コウカ</t>
    </rPh>
    <phoneticPr fontId="2"/>
  </si>
  <si>
    <t>消費誘発額</t>
    <rPh sb="0" eb="2">
      <t>ショウヒ</t>
    </rPh>
    <rPh sb="2" eb="5">
      <t>ユウハツガク</t>
    </rPh>
    <phoneticPr fontId="2"/>
  </si>
  <si>
    <t>第２次需要額</t>
    <rPh sb="0" eb="1">
      <t>ダイ</t>
    </rPh>
    <rPh sb="2" eb="3">
      <t>ジ</t>
    </rPh>
    <rPh sb="3" eb="6">
      <t>ジュヨウガク</t>
    </rPh>
    <phoneticPr fontId="2"/>
  </si>
  <si>
    <t>県内需要額</t>
    <rPh sb="0" eb="2">
      <t>ケンナイ</t>
    </rPh>
    <rPh sb="2" eb="5">
      <t>ジュヨウガク</t>
    </rPh>
    <phoneticPr fontId="2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</si>
  <si>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</si>
  <si>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2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</si>
  <si>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2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</si>
  <si>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2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</si>
  <si>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2"/>
  </si>
  <si>
    <t>生産誘発額</t>
    <rPh sb="0" eb="2">
      <t>セイサン</t>
    </rPh>
    <rPh sb="2" eb="4">
      <t>ユウハツ</t>
    </rPh>
    <rPh sb="4" eb="5">
      <t>ガク</t>
    </rPh>
    <phoneticPr fontId="2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</si>
  <si>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2"/>
  </si>
  <si>
    <t>順位</t>
    <rPh sb="0" eb="2">
      <t>ジュンイ</t>
    </rPh>
    <phoneticPr fontId="2"/>
  </si>
  <si>
    <t>部門名</t>
    <rPh sb="0" eb="2">
      <t>ブモン</t>
    </rPh>
    <rPh sb="2" eb="3">
      <t>メイ</t>
    </rPh>
    <phoneticPr fontId="2"/>
  </si>
  <si>
    <t>生産誘発額の累積比率</t>
    <rPh sb="0" eb="5">
      <t>セイサンユウハツガク</t>
    </rPh>
    <rPh sb="6" eb="10">
      <t>ルイセキヒリツ</t>
    </rPh>
    <phoneticPr fontId="2"/>
  </si>
  <si>
    <t>需要額</t>
    <rPh sb="0" eb="2">
      <t>ジュヨウ</t>
    </rPh>
    <rPh sb="2" eb="3">
      <t>ガク</t>
    </rPh>
    <phoneticPr fontId="2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</si>
  <si>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2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</si>
  <si>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</si>
  <si>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</si>
  <si>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計</t>
    <rPh sb="0" eb="1">
      <t>ケイ</t>
    </rPh>
    <phoneticPr fontId="2"/>
  </si>
  <si>
    <t>うち粗付加価値誘発額</t>
    <rPh sb="2" eb="10">
      <t>アラフカカチユウハツガク</t>
    </rPh>
    <phoneticPr fontId="2"/>
  </si>
  <si>
    <t>うち粗付加価値誘発額</t>
    <rPh sb="2" eb="9">
      <t>アラフカカチユウハツ</t>
    </rPh>
    <rPh sb="9" eb="10">
      <t>ガク</t>
    </rPh>
    <phoneticPr fontId="2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</si>
  <si>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</si>
  <si>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うち雇用者所得誘発額</t>
    <rPh sb="2" eb="5">
      <t>コヨウシャ</t>
    </rPh>
    <rPh sb="5" eb="7">
      <t>ショトク</t>
    </rPh>
    <rPh sb="7" eb="10">
      <t>ユウハツガク</t>
    </rPh>
    <phoneticPr fontId="2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</si>
  <si>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2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</si>
  <si>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2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</si>
  <si>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2"/>
  </si>
  <si>
    <t>01</t>
  </si>
  <si>
    <t>農林漁業</t>
  </si>
  <si>
    <t>06</t>
  </si>
  <si>
    <t>鉱業</t>
  </si>
  <si>
    <t>11</t>
  </si>
  <si>
    <t>飲食料品</t>
  </si>
  <si>
    <t>15</t>
  </si>
  <si>
    <t>繊維製品</t>
  </si>
  <si>
    <t>16</t>
  </si>
  <si>
    <t>パルプ・紙・木製品</t>
  </si>
  <si>
    <t>20</t>
  </si>
  <si>
    <t>化学製品</t>
  </si>
  <si>
    <t>21</t>
  </si>
  <si>
    <t>石油・石炭製品</t>
  </si>
  <si>
    <t>22</t>
  </si>
  <si>
    <t>プラスチック・ゴム製品</t>
  </si>
  <si>
    <t>25</t>
  </si>
  <si>
    <t>窯業・土石製品</t>
  </si>
  <si>
    <t>26</t>
  </si>
  <si>
    <t>鉄鋼</t>
  </si>
  <si>
    <t>27</t>
  </si>
  <si>
    <t>非鉄金属</t>
  </si>
  <si>
    <t>28</t>
  </si>
  <si>
    <t>金属製品</t>
  </si>
  <si>
    <t>29</t>
  </si>
  <si>
    <t>はん用機械</t>
    <rPh sb="2" eb="3">
      <t>ヨウ</t>
    </rPh>
    <phoneticPr fontId="16"/>
  </si>
  <si>
    <t>30</t>
  </si>
  <si>
    <t>生産用機械</t>
    <rPh sb="0" eb="3">
      <t>セイサンヨウ</t>
    </rPh>
    <phoneticPr fontId="16"/>
  </si>
  <si>
    <t>31</t>
  </si>
  <si>
    <t>業務用機械</t>
    <rPh sb="0" eb="3">
      <t>ギョウムヨウ</t>
    </rPh>
    <rPh sb="3" eb="5">
      <t>キカイ</t>
    </rPh>
    <phoneticPr fontId="16"/>
  </si>
  <si>
    <t>32</t>
  </si>
  <si>
    <t>電子部品</t>
  </si>
  <si>
    <t>33</t>
  </si>
  <si>
    <t>電気機械</t>
    <rPh sb="0" eb="2">
      <t>デンキ</t>
    </rPh>
    <rPh sb="2" eb="4">
      <t>キカイ</t>
    </rPh>
    <phoneticPr fontId="16"/>
  </si>
  <si>
    <t>34</t>
  </si>
  <si>
    <t>情報通信機器</t>
  </si>
  <si>
    <t>35</t>
  </si>
  <si>
    <t>輸送機械</t>
  </si>
  <si>
    <t>39</t>
  </si>
  <si>
    <t>その他の製造工業製品</t>
  </si>
  <si>
    <t>41</t>
  </si>
  <si>
    <t>建設</t>
  </si>
  <si>
    <t>46</t>
  </si>
  <si>
    <t>電力・ガス・熱供給</t>
  </si>
  <si>
    <t>47</t>
  </si>
  <si>
    <t>水道</t>
    <rPh sb="0" eb="2">
      <t>スイドウ</t>
    </rPh>
    <phoneticPr fontId="16"/>
  </si>
  <si>
    <t>48</t>
  </si>
  <si>
    <t>廃棄物処理</t>
  </si>
  <si>
    <t>51</t>
  </si>
  <si>
    <t>商業</t>
  </si>
  <si>
    <t>53</t>
  </si>
  <si>
    <t>金融・保険</t>
  </si>
  <si>
    <t>55</t>
  </si>
  <si>
    <t>不動産</t>
  </si>
  <si>
    <t>57</t>
  </si>
  <si>
    <t>運輸・郵便</t>
    <rPh sb="3" eb="5">
      <t>ユウビン</t>
    </rPh>
    <phoneticPr fontId="16"/>
  </si>
  <si>
    <t>59</t>
  </si>
  <si>
    <t>情報通信</t>
  </si>
  <si>
    <t>61</t>
  </si>
  <si>
    <t>公務</t>
  </si>
  <si>
    <t>63</t>
  </si>
  <si>
    <t>教育・研究</t>
  </si>
  <si>
    <t>64</t>
  </si>
  <si>
    <t>医療・福祉</t>
    <rPh sb="3" eb="5">
      <t>フクシ</t>
    </rPh>
    <phoneticPr fontId="16"/>
  </si>
  <si>
    <t>65</t>
  </si>
  <si>
    <t>他に分類されない会員制団体</t>
  </si>
  <si>
    <t>66</t>
  </si>
  <si>
    <t>対事業所サービス</t>
  </si>
  <si>
    <t>67</t>
  </si>
  <si>
    <t>対個人サービス</t>
  </si>
  <si>
    <t>68</t>
  </si>
  <si>
    <t>事務用品</t>
  </si>
  <si>
    <t>69</t>
  </si>
  <si>
    <t>分類不明</t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</si>
  <si>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2"/>
  </si>
  <si>
    <t>波及効果倍率→</t>
    <rPh sb="0" eb="4">
      <t>ハキュウコウカ</t>
    </rPh>
    <rPh sb="4" eb="6">
      <t>バイリツ</t>
    </rPh>
    <phoneticPr fontId="2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</si>
  <si>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2"/>
  </si>
  <si>
    <t>雇用者所得率</t>
    <rPh sb="5" eb="6">
      <t>リツ</t>
    </rPh>
    <phoneticPr fontId="2"/>
  </si>
  <si>
    <t>民間消費支出パターン</t>
    <rPh sb="0" eb="2">
      <t>ミンカン</t>
    </rPh>
    <rPh sb="2" eb="4">
      <t>ショウヒ</t>
    </rPh>
    <rPh sb="4" eb="6">
      <t>シシュツ</t>
    </rPh>
    <phoneticPr fontId="2"/>
  </si>
  <si>
    <t>民間消費支出パターン
（住宅賃貸料（帰属家賃）を除く）</t>
    <rPh sb="0" eb="2">
      <t>ミンカン</t>
    </rPh>
    <rPh sb="2" eb="4">
      <t>ショウヒ</t>
    </rPh>
    <rPh sb="4" eb="6">
      <t>シシュツ</t>
    </rPh>
    <rPh sb="12" eb="17">
      <t>ジュウタクチンタイリョウ</t>
    </rPh>
    <rPh sb="18" eb="22">
      <t>キゾクヤチン</t>
    </rPh>
    <rPh sb="24" eb="25">
      <t>ノゾ</t>
    </rPh>
    <phoneticPr fontId="2"/>
  </si>
  <si>
    <t>入力シートより</t>
    <rPh sb="0" eb="2">
      <t>ニュウリョク</t>
    </rPh>
    <phoneticPr fontId="2"/>
  </si>
  <si>
    <t>　　　　　　　　　　　　　　型逆行列</t>
    <rPh sb="14" eb="15">
      <t>ガタ</t>
    </rPh>
    <rPh sb="15" eb="18">
      <t>ギャクギョウレツ</t>
    </rPh>
    <phoneticPr fontId="2"/>
  </si>
  <si>
    <t>はん用機械</t>
  </si>
  <si>
    <t>生産用機械</t>
  </si>
  <si>
    <t>業務用機械</t>
  </si>
  <si>
    <t>電気機械</t>
  </si>
  <si>
    <t>水道</t>
  </si>
  <si>
    <t>運輸・郵便</t>
  </si>
  <si>
    <t>医療・福祉</t>
  </si>
  <si>
    <t>消費支出</t>
    <rPh sb="0" eb="2">
      <t>ショウヒ</t>
    </rPh>
    <rPh sb="2" eb="4">
      <t>シシュツ</t>
    </rPh>
    <phoneticPr fontId="2"/>
  </si>
  <si>
    <t>平成27年（2015年）</t>
    <rPh sb="0" eb="2">
      <t>ヘイセイ</t>
    </rPh>
    <rPh sb="4" eb="5">
      <t>ネン</t>
    </rPh>
    <phoneticPr fontId="2"/>
  </si>
  <si>
    <t>平成28年（2016年）</t>
    <rPh sb="0" eb="2">
      <t>ヘイセイ</t>
    </rPh>
    <rPh sb="4" eb="5">
      <t>ネン</t>
    </rPh>
    <phoneticPr fontId="2"/>
  </si>
  <si>
    <t>平成29年（2017年）</t>
    <rPh sb="0" eb="2">
      <t>ヘイセイ</t>
    </rPh>
    <rPh sb="4" eb="5">
      <t>ネン</t>
    </rPh>
    <rPh sb="10" eb="11">
      <t>ネン</t>
    </rPh>
    <phoneticPr fontId="2"/>
  </si>
  <si>
    <t>平成30年（2018年）</t>
    <rPh sb="0" eb="2">
      <t>ヘイセイ</t>
    </rPh>
    <rPh sb="4" eb="5">
      <t>ネン</t>
    </rPh>
    <rPh sb="10" eb="11">
      <t>ネン</t>
    </rPh>
    <phoneticPr fontId="2"/>
  </si>
  <si>
    <t>令和元年（2019年）</t>
    <rPh sb="0" eb="11">
      <t>１</t>
    </rPh>
    <phoneticPr fontId="2"/>
  </si>
  <si>
    <t>実収入</t>
    <rPh sb="0" eb="1">
      <t>ジツ</t>
    </rPh>
    <rPh sb="1" eb="3">
      <t>シュウニュウ</t>
    </rPh>
    <phoneticPr fontId="2"/>
  </si>
  <si>
    <t>※②、③については、どちらかひとつを入力してください。</t>
    <rPh sb="18" eb="20">
      <t>ニュウリョク</t>
    </rPh>
    <phoneticPr fontId="2"/>
  </si>
  <si>
    <t>　① 収入の種類を選択</t>
    <rPh sb="3" eb="5">
      <t>シュウニュウ</t>
    </rPh>
    <rPh sb="6" eb="8">
      <t>シュルイ</t>
    </rPh>
    <rPh sb="9" eb="11">
      <t>センタク</t>
    </rPh>
    <phoneticPr fontId="2"/>
  </si>
  <si>
    <t>収入項目</t>
    <rPh sb="0" eb="4">
      <t>シュウニュウコウモク</t>
    </rPh>
    <phoneticPr fontId="2"/>
  </si>
  <si>
    <t>消費転換係数（実収入ベース）</t>
    <rPh sb="0" eb="6">
      <t>ショウヒテンカンケイスウ</t>
    </rPh>
    <rPh sb="7" eb="10">
      <t>ジツシュウニュウ</t>
    </rPh>
    <phoneticPr fontId="2"/>
  </si>
  <si>
    <t>消費転換係数（可処分所得ベース）</t>
    <rPh sb="0" eb="6">
      <t>ショウヒテンカンケイスウ</t>
    </rPh>
    <rPh sb="7" eb="12">
      <t>カショブンショトク</t>
    </rPh>
    <phoneticPr fontId="2"/>
  </si>
  <si>
    <t>可処分所得</t>
    <rPh sb="0" eb="5">
      <t>カショブンショトク</t>
    </rPh>
    <phoneticPr fontId="2"/>
  </si>
  <si>
    <t xml:space="preserve">実収入：いわゆる税込み収入
可処分所得：「実収入」から税金、社会保険料などの
 「非消費支出」を差し引いた額で、いわゆる手取り収入
</t>
    <rPh sb="0" eb="3">
      <t>ジツシュウニュウ</t>
    </rPh>
    <rPh sb="8" eb="10">
      <t>ゼイコ</t>
    </rPh>
    <rPh sb="11" eb="13">
      <t>シュウニュウ</t>
    </rPh>
    <phoneticPr fontId="2"/>
  </si>
  <si>
    <t>実収入ベース</t>
    <rPh sb="0" eb="3">
      <t>ジツシュウニュウ</t>
    </rPh>
    <phoneticPr fontId="2"/>
  </si>
  <si>
    <t>可処分所得ベース</t>
    <rPh sb="0" eb="5">
      <t>カショブンショトク</t>
    </rPh>
    <phoneticPr fontId="2"/>
  </si>
  <si>
    <t>　③ 1世帯当たりの収入増加額と世帯数を入力</t>
    <rPh sb="4" eb="7">
      <t>セタイア</t>
    </rPh>
    <rPh sb="10" eb="12">
      <t>シュウニュウ</t>
    </rPh>
    <rPh sb="12" eb="14">
      <t>ゾウカ</t>
    </rPh>
    <rPh sb="14" eb="15">
      <t>ガク</t>
    </rPh>
    <rPh sb="16" eb="19">
      <t>セタイスウ</t>
    </rPh>
    <rPh sb="20" eb="22">
      <t>ニュウリョク</t>
    </rPh>
    <phoneticPr fontId="2"/>
  </si>
  <si>
    <t>令和２年（2020年）</t>
    <rPh sb="0" eb="11">
      <t>２</t>
    </rPh>
    <phoneticPr fontId="2"/>
  </si>
  <si>
    <t>参考資料</t>
    <rPh sb="0" eb="4">
      <t>サンコウシリョウ</t>
    </rPh>
    <phoneticPr fontId="2"/>
  </si>
  <si>
    <t>更新日</t>
    <rPh sb="0" eb="3">
      <t>コウシンビ</t>
    </rPh>
    <phoneticPr fontId="2"/>
  </si>
  <si>
    <t>更新内容</t>
    <rPh sb="0" eb="4">
      <t>コウシンナイヨウ</t>
    </rPh>
    <phoneticPr fontId="2"/>
  </si>
  <si>
    <t>・群馬県 統計課 県民経済計算係　『「収入増加（37部門）」ファイル』（https://toukei.pref.gunma.jp/gio/giot2011.html）</t>
    <rPh sb="5" eb="7">
      <t>トウケイ</t>
    </rPh>
    <rPh sb="7" eb="8">
      <t>カ</t>
    </rPh>
    <rPh sb="9" eb="15">
      <t>ケンミンケイザイケイサン</t>
    </rPh>
    <rPh sb="15" eb="16">
      <t>カカリ</t>
    </rPh>
    <rPh sb="19" eb="21">
      <t>シュウニュウ</t>
    </rPh>
    <rPh sb="21" eb="23">
      <t>ゾウカ</t>
    </rPh>
    <rPh sb="26" eb="28">
      <t>ブモン</t>
    </rPh>
    <phoneticPr fontId="2"/>
  </si>
  <si>
    <t>・鳥取県 令和新時代創造本部 統計課　『経済波及効果分析ツール３』（https://www.pref.tottori.lg.jp/2011io_tool/）</t>
    <rPh sb="1" eb="4">
      <t>トットリケン</t>
    </rPh>
    <rPh sb="5" eb="10">
      <t>レイワシンジダイ</t>
    </rPh>
    <rPh sb="10" eb="12">
      <t>ソウゾウ</t>
    </rPh>
    <rPh sb="12" eb="14">
      <t>ホンブ</t>
    </rPh>
    <rPh sb="15" eb="18">
      <t>トウケイカ</t>
    </rPh>
    <rPh sb="20" eb="28">
      <t>ケイザイハキュウコウカブンセキ</t>
    </rPh>
    <phoneticPr fontId="2"/>
  </si>
  <si>
    <t>・横須賀市 経営企画部 都市戦略課　『収入増加ツール』（https://www.city.yokosuka.kanagawa.jp/0830/upi/jouhou/seisakukenkyuuhoukoku.html）</t>
    <rPh sb="1" eb="5">
      <t>ヨコスカシ</t>
    </rPh>
    <rPh sb="6" eb="11">
      <t>ケイエイキカクブ</t>
    </rPh>
    <rPh sb="12" eb="17">
      <t>トシセンリャクカ</t>
    </rPh>
    <rPh sb="19" eb="23">
      <t>シュウニュウゾウカ</t>
    </rPh>
    <phoneticPr fontId="2"/>
  </si>
  <si>
    <t>就業係数
（住宅賃貸料（帰属家賃）を除く）</t>
    <rPh sb="0" eb="2">
      <t>シュウギョウ</t>
    </rPh>
    <rPh sb="2" eb="4">
      <t>ケイスウ</t>
    </rPh>
    <phoneticPr fontId="2"/>
  </si>
  <si>
    <t>雇用係数
（住宅賃貸料（帰属家賃）を除く）</t>
    <rPh sb="0" eb="2">
      <t>コヨウ</t>
    </rPh>
    <rPh sb="2" eb="4">
      <t>ケイスウ</t>
    </rPh>
    <phoneticPr fontId="2"/>
  </si>
  <si>
    <t>　④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2"/>
  </si>
  <si>
    <t>自給率
（住宅賃貸料（帰属家賃）を除く）</t>
    <rPh sb="0" eb="3">
      <t>ジキュウリツ</t>
    </rPh>
    <rPh sb="5" eb="10">
      <t>ジュウタクチンタイリョウ</t>
    </rPh>
    <rPh sb="11" eb="15">
      <t>キゾクヤチン</t>
    </rPh>
    <rPh sb="17" eb="18">
      <t>ノゾ</t>
    </rPh>
    <phoneticPr fontId="2"/>
  </si>
  <si>
    <t>粗付加価値率
（住宅賃貸料（帰属家賃）を除く）</t>
    <rPh sb="0" eb="1">
      <t>ソ</t>
    </rPh>
    <rPh sb="1" eb="3">
      <t>フカ</t>
    </rPh>
    <rPh sb="3" eb="5">
      <t>カチ</t>
    </rPh>
    <rPh sb="5" eb="6">
      <t>リツ</t>
    </rPh>
    <phoneticPr fontId="2"/>
  </si>
  <si>
    <t>雇用者所得率
（住宅賃貸料（帰属家賃）を除く）</t>
    <rPh sb="5" eb="6">
      <t>リツ</t>
    </rPh>
    <phoneticPr fontId="2"/>
  </si>
  <si>
    <t>収入増加額</t>
    <rPh sb="0" eb="5">
      <t>シュウニュウゾウカガク</t>
    </rPh>
    <phoneticPr fontId="2"/>
  </si>
  <si>
    <t>　⑤ 消費誘発額＝需要増加額を計算（自動計算）</t>
    <rPh sb="3" eb="8">
      <t>ショウヒユウハツガク</t>
    </rPh>
    <rPh sb="9" eb="14">
      <t>ジュヨウゾウカガク</t>
    </rPh>
    <rPh sb="15" eb="17">
      <t>ケイサン</t>
    </rPh>
    <rPh sb="18" eb="22">
      <t>ジドウケイサン</t>
    </rPh>
    <phoneticPr fontId="2"/>
  </si>
  <si>
    <t>Ⓐ消費誘発額
＝需要増額</t>
    <rPh sb="1" eb="3">
      <t>ショウヒ</t>
    </rPh>
    <rPh sb="3" eb="5">
      <t>ユウハツ</t>
    </rPh>
    <rPh sb="5" eb="6">
      <t>ガク</t>
    </rPh>
    <rPh sb="8" eb="12">
      <t>ジュヨウゾウガク</t>
    </rPh>
    <phoneticPr fontId="2"/>
  </si>
  <si>
    <t>与件データ</t>
    <rPh sb="0" eb="2">
      <t>ヨケン</t>
    </rPh>
    <phoneticPr fontId="2"/>
  </si>
  <si>
    <t>１世帯当たりの収入増加額（a）</t>
    <rPh sb="1" eb="4">
      <t>セタイア</t>
    </rPh>
    <rPh sb="7" eb="12">
      <t>シュウニュウゾウカガク</t>
    </rPh>
    <phoneticPr fontId="2"/>
  </si>
  <si>
    <t>世帯数（b）</t>
    <rPh sb="0" eb="3">
      <t>セタイスウ</t>
    </rPh>
    <phoneticPr fontId="2"/>
  </si>
  <si>
    <t>総収入増加額（a×b）</t>
    <rPh sb="0" eb="1">
      <t>ソウ</t>
    </rPh>
    <rPh sb="1" eb="6">
      <t>シュウニュウゾウカガク</t>
    </rPh>
    <phoneticPr fontId="2"/>
  </si>
  <si>
    <t>収入増額（A）</t>
    <rPh sb="0" eb="4">
      <t>シュウニュウゾウガク</t>
    </rPh>
    <phoneticPr fontId="2"/>
  </si>
  <si>
    <t>消費転換係数（B）</t>
    <rPh sb="0" eb="6">
      <t>ショウヒテンカンケイスウ</t>
    </rPh>
    <phoneticPr fontId="2"/>
  </si>
  <si>
    <t>消費誘発額＝需要増加額（A×B）</t>
    <rPh sb="0" eb="5">
      <t>ショウヒユウハツガク</t>
    </rPh>
    <rPh sb="6" eb="11">
      <t>ジュヨウゾウカガク</t>
    </rPh>
    <phoneticPr fontId="2"/>
  </si>
  <si>
    <t>　② 収入増加額を入力</t>
    <rPh sb="3" eb="5">
      <t>シュウニュウ</t>
    </rPh>
    <rPh sb="5" eb="7">
      <t>ゾウカ</t>
    </rPh>
    <rPh sb="7" eb="8">
      <t>ガク</t>
    </rPh>
    <rPh sb="9" eb="11">
      <t>ニュウリョク</t>
    </rPh>
    <phoneticPr fontId="2"/>
  </si>
  <si>
    <t>令和３年（2021年）３月15日</t>
    <rPh sb="0" eb="11">
      <t>３</t>
    </rPh>
    <rPh sb="12" eb="13">
      <t>ガツ</t>
    </rPh>
    <rPh sb="15" eb="16">
      <t>ニチ</t>
    </rPh>
    <phoneticPr fontId="2"/>
  </si>
  <si>
    <t>令和３年（2021年）</t>
  </si>
  <si>
    <t>「【ツール８】収入増加」作成</t>
    <rPh sb="7" eb="11">
      <t>シュウニュウゾウカ</t>
    </rPh>
    <rPh sb="12" eb="14">
      <t>サクセイ</t>
    </rPh>
    <phoneticPr fontId="2"/>
  </si>
  <si>
    <t>令和４年（2022年）12月28日</t>
  </si>
  <si>
    <t>令和３年（2021年）分の消費転換係数を追加</t>
  </si>
  <si>
    <t>令和４年（2022年）</t>
    <phoneticPr fontId="2"/>
  </si>
  <si>
    <t>令和４年（2022年）</t>
    <phoneticPr fontId="2"/>
  </si>
  <si>
    <t>令和４年（2022年）分の消費転換係数を追加</t>
    <phoneticPr fontId="2"/>
  </si>
  <si>
    <t>令和６年（2024年）１月３１日</t>
    <phoneticPr fontId="2"/>
  </si>
  <si>
    <t>令和５年（2023年）</t>
  </si>
  <si>
    <t>令和５年（2023年）</t>
    <phoneticPr fontId="2"/>
  </si>
  <si>
    <t>令和７年（2025年）１月３１日</t>
    <phoneticPr fontId="2"/>
  </si>
  <si>
    <t>令和５年（2023年）分の消費転換係数を追加</t>
    <phoneticPr fontId="2"/>
  </si>
  <si>
    <t xml:space="preserve">※　初期値は令和５年（2023年）10月１日現在の熊本県の推計世帯数となっています。 直近の数値をご利用の際は、以下のサイトからデータの取得ができます。
</t>
    <rPh sb="2" eb="5">
      <t>ショキチ</t>
    </rPh>
    <rPh sb="6" eb="8">
      <t>レイワ</t>
    </rPh>
    <rPh sb="9" eb="10">
      <t>ネン</t>
    </rPh>
    <rPh sb="15" eb="16">
      <t>ネン</t>
    </rPh>
    <rPh sb="19" eb="20">
      <t>ガツ</t>
    </rPh>
    <rPh sb="21" eb="22">
      <t>ニチ</t>
    </rPh>
    <rPh sb="22" eb="24">
      <t>ゲンザイ</t>
    </rPh>
    <rPh sb="25" eb="28">
      <t>クマモトケン</t>
    </rPh>
    <rPh sb="29" eb="31">
      <t>スイケイ</t>
    </rPh>
    <rPh sb="31" eb="34">
      <t>セタイスウ</t>
    </rPh>
    <rPh sb="43" eb="45">
      <t>チョッキン</t>
    </rPh>
    <rPh sb="46" eb="48">
      <t>スウチ</t>
    </rPh>
    <rPh sb="50" eb="52">
      <t>リヨウ</t>
    </rPh>
    <rPh sb="53" eb="54">
      <t>サイ</t>
    </rPh>
    <rPh sb="56" eb="58">
      <t>イカ</t>
    </rPh>
    <rPh sb="68" eb="70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</si>
</sst>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.000000"/>
    <numFmt numFmtId="177" formatCode="0.00_ "/>
    <numFmt numFmtId="178" formatCode="#,##0_);[Red]\(#,##0\)"/>
    <numFmt numFmtId="179" formatCode="0.0%"/>
    <numFmt numFmtId="180" formatCode="#,##0&quot;百万円&quot;"/>
    <numFmt numFmtId="181" formatCode="#,##0&quot;人&quot;"/>
    <numFmt numFmtId="182" formatCode="0.00&quot;倍&quot;"/>
    <numFmt numFmtId="183" formatCode="0_ "/>
    <numFmt numFmtId="184" formatCode="0_);[Red]\(0\)"/>
    <numFmt numFmtId="185" formatCode="#,##0_ "/>
    <numFmt numFmtId="186" formatCode="#,##0.000000;[Red]\-#,##0.000000"/>
    <numFmt numFmtId="187" formatCode="0.000000_);[Red]\(0.000000\)"/>
    <numFmt numFmtId="188" formatCode="#,##0_ ;[Red]\-#,##0\ "/>
    <numFmt numFmtId="189" formatCode="0.000000_ "/>
    <numFmt numFmtId="190" formatCode="0.000000"/>
    <numFmt numFmtId="191" formatCode="#,##0.000000_ ;[Red]\-#,##0.00000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175">
    <border>
      <left/>
      <right/>
      <top/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" fillId="0" borderId="0"/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</cellStyleXfs>
  <cellXfs count="721">
    <xf numFmtId="0" fontId="0" fillId="0" borderId="0" xfId="0"/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0" fillId="3" borderId="0" xfId="0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38" fontId="0" fillId="4" borderId="10" xfId="1" applyFont="1" applyFill="1" applyBorder="1" applyAlignment="1" applyProtection="1">
      <alignment horizontal="right"/>
      <protection locked="0"/>
    </xf>
    <xf numFmtId="38" fontId="0" fillId="2" borderId="0" xfId="1" applyFont="1" applyFill="1" applyBorder="1" applyAlignment="1" applyProtection="1">
      <alignment horizontal="right"/>
      <protection locked="0"/>
    </xf>
    <xf numFmtId="38" fontId="0" fillId="4" borderId="10" xfId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38" fontId="1" fillId="4" borderId="10" xfId="1" applyFont="1" applyFill="1" applyBorder="1" applyAlignment="1" applyProtection="1">
      <alignment horizontal="right"/>
      <protection locked="0"/>
    </xf>
    <xf numFmtId="38" fontId="1" fillId="2" borderId="0" xfId="1" applyFont="1" applyFill="1" applyBorder="1" applyAlignment="1" applyProtection="1">
      <alignment horizontal="right"/>
      <protection locked="0"/>
    </xf>
    <xf numFmtId="0" fontId="0" fillId="2" borderId="13" xfId="0" applyFill="1" applyBorder="1"/>
    <xf numFmtId="176" fontId="0" fillId="5" borderId="14" xfId="0" applyNumberFormat="1" applyFill="1" applyBorder="1"/>
    <xf numFmtId="0" fontId="0" fillId="2" borderId="15" xfId="0" applyFont="1" applyFill="1" applyBorder="1" applyAlignment="1">
      <alignment wrapText="1"/>
    </xf>
    <xf numFmtId="176" fontId="0" fillId="5" borderId="16" xfId="0" applyNumberFormat="1" applyFill="1" applyBorder="1"/>
    <xf numFmtId="0" fontId="0" fillId="2" borderId="15" xfId="0" applyFill="1" applyBorder="1"/>
    <xf numFmtId="0" fontId="0" fillId="3" borderId="0" xfId="0" applyFill="1" applyAlignment="1">
      <alignment horizontal="right" vertical="top" wrapText="1"/>
    </xf>
    <xf numFmtId="0" fontId="0" fillId="3" borderId="0" xfId="0" applyFill="1" applyAlignment="1">
      <alignment horizontal="right"/>
    </xf>
    <xf numFmtId="38" fontId="1" fillId="6" borderId="10" xfId="1" applyFont="1" applyFill="1" applyBorder="1" applyAlignment="1" applyProtection="1">
      <alignment horizontal="right"/>
      <protection locked="0"/>
    </xf>
    <xf numFmtId="0" fontId="0" fillId="2" borderId="17" xfId="0" applyFill="1" applyBorder="1"/>
    <xf numFmtId="176" fontId="0" fillId="5" borderId="18" xfId="0" applyNumberFormat="1" applyFill="1" applyBorder="1"/>
    <xf numFmtId="0" fontId="0" fillId="3" borderId="19" xfId="0" applyFill="1" applyBorder="1"/>
    <xf numFmtId="176" fontId="0" fillId="7" borderId="11" xfId="0" applyNumberFormat="1" applyFill="1" applyBorder="1"/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8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8" borderId="0" xfId="0" applyFill="1" applyBorder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11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>
      <alignment vertical="center"/>
    </xf>
    <xf numFmtId="0" fontId="14" fillId="8" borderId="7" xfId="0" applyFont="1" applyFill="1" applyBorder="1" applyAlignment="1">
      <alignment horizontal="left" vertical="center" wrapText="1" indent="1"/>
    </xf>
    <xf numFmtId="0" fontId="13" fillId="2" borderId="24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4" fillId="8" borderId="26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vertical="center"/>
    </xf>
    <xf numFmtId="0" fontId="1" fillId="2" borderId="0" xfId="0" applyFont="1" applyFill="1" applyProtection="1">
      <protection locked="0"/>
    </xf>
    <xf numFmtId="0" fontId="0" fillId="2" borderId="0" xfId="0" applyFont="1" applyFill="1" applyAlignment="1" applyProtection="1">
      <alignment horizontal="right"/>
      <protection locked="0"/>
    </xf>
    <xf numFmtId="0" fontId="6" fillId="2" borderId="30" xfId="0" applyFont="1" applyFill="1" applyBorder="1" applyProtection="1"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0" fillId="2" borderId="25" xfId="0" applyFont="1" applyFill="1" applyBorder="1" applyAlignment="1" applyProtection="1">
      <protection locked="0"/>
    </xf>
    <xf numFmtId="38" fontId="1" fillId="0" borderId="38" xfId="0" applyNumberFormat="1" applyFont="1" applyFill="1" applyBorder="1" applyAlignment="1" applyProtection="1">
      <alignment wrapText="1"/>
      <protection locked="0"/>
    </xf>
    <xf numFmtId="38" fontId="1" fillId="0" borderId="24" xfId="0" applyNumberFormat="1" applyFont="1" applyFill="1" applyBorder="1" applyProtection="1">
      <protection locked="0"/>
    </xf>
    <xf numFmtId="38" fontId="1" fillId="0" borderId="39" xfId="0" applyNumberFormat="1" applyFont="1" applyFill="1" applyBorder="1" applyProtection="1">
      <protection locked="0"/>
    </xf>
    <xf numFmtId="38" fontId="1" fillId="0" borderId="7" xfId="1" applyFont="1" applyFill="1" applyBorder="1" applyProtection="1">
      <protection locked="0"/>
    </xf>
    <xf numFmtId="38" fontId="1" fillId="0" borderId="8" xfId="0" applyNumberFormat="1" applyFont="1" applyFill="1" applyBorder="1" applyProtection="1">
      <protection locked="0"/>
    </xf>
    <xf numFmtId="0" fontId="0" fillId="2" borderId="40" xfId="0" applyFont="1" applyFill="1" applyBorder="1" applyAlignment="1" applyProtection="1">
      <alignment horizontal="left"/>
      <protection locked="0"/>
    </xf>
    <xf numFmtId="38" fontId="1" fillId="0" borderId="41" xfId="0" applyNumberFormat="1" applyFont="1" applyFill="1" applyBorder="1" applyAlignment="1" applyProtection="1">
      <alignment wrapText="1"/>
      <protection locked="0"/>
    </xf>
    <xf numFmtId="38" fontId="1" fillId="0" borderId="42" xfId="0" applyNumberFormat="1" applyFont="1" applyFill="1" applyBorder="1" applyProtection="1">
      <protection locked="0"/>
    </xf>
    <xf numFmtId="38" fontId="1" fillId="0" borderId="43" xfId="0" applyNumberFormat="1" applyFont="1" applyFill="1" applyBorder="1" applyProtection="1">
      <protection locked="0"/>
    </xf>
    <xf numFmtId="38" fontId="1" fillId="0" borderId="44" xfId="1" applyFont="1" applyFill="1" applyBorder="1" applyProtection="1">
      <protection locked="0"/>
    </xf>
    <xf numFmtId="38" fontId="1" fillId="0" borderId="45" xfId="0" applyNumberFormat="1" applyFont="1" applyFill="1" applyBorder="1" applyProtection="1">
      <protection locked="0"/>
    </xf>
    <xf numFmtId="0" fontId="0" fillId="2" borderId="47" xfId="0" applyFont="1" applyFill="1" applyBorder="1" applyAlignment="1" applyProtection="1">
      <alignment horizontal="left"/>
      <protection locked="0"/>
    </xf>
    <xf numFmtId="38" fontId="1" fillId="0" borderId="48" xfId="0" applyNumberFormat="1" applyFont="1" applyFill="1" applyBorder="1" applyAlignment="1" applyProtection="1">
      <alignment wrapText="1"/>
      <protection locked="0"/>
    </xf>
    <xf numFmtId="38" fontId="1" fillId="0" borderId="49" xfId="0" applyNumberFormat="1" applyFont="1" applyFill="1" applyBorder="1" applyProtection="1">
      <protection locked="0"/>
    </xf>
    <xf numFmtId="38" fontId="1" fillId="0" borderId="50" xfId="0" applyNumberFormat="1" applyFont="1" applyFill="1" applyBorder="1" applyProtection="1">
      <protection locked="0"/>
    </xf>
    <xf numFmtId="38" fontId="1" fillId="0" borderId="51" xfId="1" applyFont="1" applyFill="1" applyBorder="1" applyProtection="1">
      <protection locked="0"/>
    </xf>
    <xf numFmtId="38" fontId="1" fillId="0" borderId="52" xfId="0" applyNumberFormat="1" applyFont="1" applyFill="1" applyBorder="1" applyProtection="1">
      <protection locked="0"/>
    </xf>
    <xf numFmtId="38" fontId="1" fillId="0" borderId="55" xfId="0" applyNumberFormat="1" applyFont="1" applyFill="1" applyBorder="1" applyProtection="1">
      <protection locked="0"/>
    </xf>
    <xf numFmtId="38" fontId="1" fillId="0" borderId="56" xfId="0" applyNumberFormat="1" applyFont="1" applyFill="1" applyBorder="1" applyProtection="1">
      <protection locked="0"/>
    </xf>
    <xf numFmtId="38" fontId="1" fillId="0" borderId="36" xfId="0" applyNumberFormat="1" applyFont="1" applyFill="1" applyBorder="1" applyProtection="1">
      <protection locked="0"/>
    </xf>
    <xf numFmtId="38" fontId="1" fillId="0" borderId="55" xfId="1" applyFont="1" applyFill="1" applyBorder="1" applyProtection="1">
      <protection locked="0"/>
    </xf>
    <xf numFmtId="38" fontId="1" fillId="0" borderId="57" xfId="0" applyNumberFormat="1" applyFont="1" applyFill="1" applyBorder="1" applyProtection="1">
      <protection locked="0"/>
    </xf>
    <xf numFmtId="38" fontId="1" fillId="0" borderId="9" xfId="0" applyNumberFormat="1" applyFont="1" applyFill="1" applyBorder="1" applyProtection="1">
      <protection locked="0"/>
    </xf>
    <xf numFmtId="38" fontId="1" fillId="0" borderId="58" xfId="0" applyNumberFormat="1" applyFont="1" applyFill="1" applyBorder="1" applyProtection="1">
      <protection locked="0"/>
    </xf>
    <xf numFmtId="38" fontId="1" fillId="0" borderId="59" xfId="0" applyNumberFormat="1" applyFont="1" applyFill="1" applyBorder="1" applyProtection="1">
      <protection locked="0"/>
    </xf>
    <xf numFmtId="38" fontId="1" fillId="0" borderId="5" xfId="0" applyNumberFormat="1" applyFont="1" applyFill="1" applyBorder="1" applyProtection="1"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Protection="1">
      <protection locked="0"/>
    </xf>
    <xf numFmtId="38" fontId="1" fillId="2" borderId="0" xfId="0" applyNumberFormat="1" applyFont="1" applyFill="1" applyBorder="1" applyProtection="1">
      <protection locked="0"/>
    </xf>
    <xf numFmtId="0" fontId="18" fillId="2" borderId="60" xfId="0" applyFont="1" applyFill="1" applyBorder="1" applyAlignment="1" applyProtection="1">
      <alignment horizontal="center" vertical="center"/>
      <protection locked="0"/>
    </xf>
    <xf numFmtId="177" fontId="19" fillId="0" borderId="61" xfId="0" applyNumberFormat="1" applyFont="1" applyFill="1" applyBorder="1" applyAlignment="1" applyProtection="1">
      <alignment horizontal="center" vertical="center"/>
      <protection locked="0"/>
    </xf>
    <xf numFmtId="38" fontId="0" fillId="2" borderId="0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178" fontId="0" fillId="0" borderId="69" xfId="0" applyNumberFormat="1" applyFill="1" applyBorder="1"/>
    <xf numFmtId="178" fontId="0" fillId="0" borderId="70" xfId="2" applyNumberFormat="1" applyFont="1" applyFill="1" applyBorder="1" applyAlignment="1"/>
    <xf numFmtId="178" fontId="0" fillId="0" borderId="71" xfId="0" applyNumberFormat="1" applyBorder="1"/>
    <xf numFmtId="179" fontId="0" fillId="0" borderId="72" xfId="0" applyNumberFormat="1" applyBorder="1"/>
    <xf numFmtId="178" fontId="0" fillId="0" borderId="69" xfId="0" applyNumberFormat="1" applyBorder="1"/>
    <xf numFmtId="178" fontId="0" fillId="0" borderId="75" xfId="0" applyNumberFormat="1" applyFill="1" applyBorder="1"/>
    <xf numFmtId="178" fontId="0" fillId="0" borderId="16" xfId="2" applyNumberFormat="1" applyFont="1" applyFill="1" applyBorder="1" applyAlignment="1"/>
    <xf numFmtId="178" fontId="0" fillId="0" borderId="76" xfId="0" applyNumberFormat="1" applyBorder="1"/>
    <xf numFmtId="179" fontId="0" fillId="0" borderId="77" xfId="0" applyNumberFormat="1" applyBorder="1"/>
    <xf numFmtId="178" fontId="0" fillId="0" borderId="75" xfId="0" applyNumberFormat="1" applyBorder="1"/>
    <xf numFmtId="178" fontId="0" fillId="0" borderId="80" xfId="0" applyNumberFormat="1" applyFill="1" applyBorder="1"/>
    <xf numFmtId="178" fontId="0" fillId="0" borderId="18" xfId="2" applyNumberFormat="1" applyFont="1" applyFill="1" applyBorder="1" applyAlignment="1"/>
    <xf numFmtId="178" fontId="0" fillId="0" borderId="81" xfId="0" applyNumberFormat="1" applyBorder="1"/>
    <xf numFmtId="179" fontId="0" fillId="0" borderId="82" xfId="0" applyNumberFormat="1" applyBorder="1"/>
    <xf numFmtId="178" fontId="0" fillId="0" borderId="80" xfId="0" applyNumberFormat="1" applyBorder="1"/>
    <xf numFmtId="178" fontId="0" fillId="0" borderId="85" xfId="0" applyNumberFormat="1" applyFill="1" applyBorder="1"/>
    <xf numFmtId="178" fontId="0" fillId="0" borderId="14" xfId="2" applyNumberFormat="1" applyFont="1" applyFill="1" applyBorder="1" applyAlignment="1"/>
    <xf numFmtId="178" fontId="0" fillId="0" borderId="86" xfId="0" applyNumberFormat="1" applyBorder="1"/>
    <xf numFmtId="179" fontId="0" fillId="0" borderId="87" xfId="0" applyNumberFormat="1" applyBorder="1"/>
    <xf numFmtId="178" fontId="0" fillId="0" borderId="85" xfId="0" applyNumberFormat="1" applyBorder="1"/>
    <xf numFmtId="178" fontId="0" fillId="0" borderId="90" xfId="0" applyNumberFormat="1" applyFill="1" applyBorder="1"/>
    <xf numFmtId="178" fontId="0" fillId="0" borderId="91" xfId="2" applyNumberFormat="1" applyFont="1" applyFill="1" applyBorder="1" applyAlignment="1"/>
    <xf numFmtId="178" fontId="0" fillId="0" borderId="92" xfId="0" applyNumberFormat="1" applyBorder="1"/>
    <xf numFmtId="179" fontId="0" fillId="0" borderId="93" xfId="0" applyNumberFormat="1" applyBorder="1"/>
    <xf numFmtId="178" fontId="0" fillId="0" borderId="90" xfId="0" applyNumberFormat="1" applyBorder="1"/>
    <xf numFmtId="178" fontId="0" fillId="0" borderId="9" xfId="0" applyNumberFormat="1" applyFill="1" applyBorder="1"/>
    <xf numFmtId="178" fontId="0" fillId="0" borderId="94" xfId="0" applyNumberFormat="1" applyFill="1" applyBorder="1"/>
    <xf numFmtId="178" fontId="0" fillId="0" borderId="5" xfId="0" applyNumberFormat="1" applyBorder="1"/>
    <xf numFmtId="0" fontId="0" fillId="10" borderId="95" xfId="0" applyFill="1" applyBorder="1"/>
    <xf numFmtId="178" fontId="0" fillId="0" borderId="9" xfId="0" applyNumberFormat="1" applyBorder="1"/>
    <xf numFmtId="0" fontId="0" fillId="2" borderId="97" xfId="0" applyFill="1" applyBorder="1" applyAlignment="1">
      <alignment vertical="center" wrapText="1"/>
    </xf>
    <xf numFmtId="0" fontId="0" fillId="2" borderId="98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22" fillId="0" borderId="0" xfId="0" applyFont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0" fillId="12" borderId="0" xfId="0" applyFill="1"/>
    <xf numFmtId="0" fontId="20" fillId="0" borderId="0" xfId="0" applyFont="1" applyBorder="1" applyAlignment="1">
      <alignment horizontal="center" vertical="center"/>
    </xf>
    <xf numFmtId="38" fontId="0" fillId="12" borderId="0" xfId="0" applyNumberForma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38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7" xfId="0" applyBorder="1"/>
    <xf numFmtId="0" fontId="0" fillId="0" borderId="0" xfId="0" applyBorder="1"/>
    <xf numFmtId="0" fontId="0" fillId="0" borderId="118" xfId="0" applyBorder="1"/>
    <xf numFmtId="0" fontId="0" fillId="0" borderId="118" xfId="0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Alignment="1" applyProtection="1">
      <alignment horizontal="right"/>
      <protection locked="0"/>
    </xf>
    <xf numFmtId="0" fontId="0" fillId="0" borderId="0" xfId="0" applyFill="1" applyAlignment="1">
      <alignment horizontal="right"/>
    </xf>
    <xf numFmtId="0" fontId="0" fillId="0" borderId="36" xfId="0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Protection="1">
      <protection locked="0"/>
    </xf>
    <xf numFmtId="0" fontId="6" fillId="14" borderId="0" xfId="0" applyFont="1" applyFill="1" applyBorder="1" applyAlignment="1">
      <alignment horizontal="center" vertical="center" wrapText="1"/>
    </xf>
    <xf numFmtId="0" fontId="6" fillId="14" borderId="113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6" borderId="136" xfId="0" applyFont="1" applyFill="1" applyBorder="1" applyAlignment="1">
      <alignment horizontal="center" vertical="center" wrapText="1"/>
    </xf>
    <xf numFmtId="0" fontId="6" fillId="2" borderId="136" xfId="0" applyFont="1" applyFill="1" applyBorder="1" applyAlignment="1" applyProtection="1">
      <protection locked="0"/>
    </xf>
    <xf numFmtId="0" fontId="6" fillId="14" borderId="139" xfId="0" applyFont="1" applyFill="1" applyBorder="1" applyAlignment="1">
      <alignment horizontal="center" vertical="center" wrapText="1"/>
    </xf>
    <xf numFmtId="0" fontId="6" fillId="14" borderId="140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2" borderId="141" xfId="0" applyFont="1" applyFill="1" applyBorder="1" applyAlignment="1" applyProtection="1">
      <protection locked="0"/>
    </xf>
    <xf numFmtId="0" fontId="6" fillId="2" borderId="141" xfId="0" applyFont="1" applyFill="1" applyBorder="1" applyProtection="1">
      <protection locked="0"/>
    </xf>
    <xf numFmtId="0" fontId="6" fillId="14" borderId="143" xfId="0" applyFont="1" applyFill="1" applyBorder="1" applyAlignment="1">
      <alignment horizontal="center" vertical="center" wrapText="1"/>
    </xf>
    <xf numFmtId="0" fontId="6" fillId="14" borderId="57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145" xfId="0" applyNumberFormat="1" applyFont="1" applyBorder="1" applyAlignment="1">
      <alignment horizontal="center"/>
    </xf>
    <xf numFmtId="0" fontId="6" fillId="0" borderId="146" xfId="0" applyFont="1" applyFill="1" applyBorder="1" applyAlignment="1" applyProtection="1">
      <alignment horizontal="left"/>
    </xf>
    <xf numFmtId="38" fontId="6" fillId="10" borderId="70" xfId="1" applyFont="1" applyFill="1" applyBorder="1" applyAlignment="1" applyProtection="1">
      <alignment horizontal="left"/>
    </xf>
    <xf numFmtId="38" fontId="6" fillId="7" borderId="70" xfId="1" applyFont="1" applyFill="1" applyBorder="1" applyAlignment="1" applyProtection="1">
      <alignment horizontal="right"/>
    </xf>
    <xf numFmtId="38" fontId="0" fillId="7" borderId="147" xfId="1" applyFont="1" applyFill="1" applyBorder="1"/>
    <xf numFmtId="38" fontId="0" fillId="7" borderId="148" xfId="1" applyFont="1" applyFill="1" applyBorder="1"/>
    <xf numFmtId="38" fontId="0" fillId="7" borderId="16" xfId="1" applyFont="1" applyFill="1" applyBorder="1"/>
    <xf numFmtId="38" fontId="0" fillId="7" borderId="18" xfId="1" applyFont="1" applyFill="1" applyBorder="1"/>
    <xf numFmtId="38" fontId="0" fillId="7" borderId="14" xfId="1" applyFont="1" applyFill="1" applyBorder="1"/>
    <xf numFmtId="38" fontId="0" fillId="7" borderId="149" xfId="1" applyFont="1" applyFill="1" applyBorder="1"/>
    <xf numFmtId="38" fontId="0" fillId="7" borderId="146" xfId="1" applyFont="1" applyFill="1" applyBorder="1"/>
    <xf numFmtId="38" fontId="0" fillId="0" borderId="0" xfId="1" applyFont="1" applyFill="1" applyBorder="1"/>
    <xf numFmtId="183" fontId="0" fillId="10" borderId="145" xfId="0" applyNumberFormat="1" applyFill="1" applyBorder="1"/>
    <xf numFmtId="183" fontId="0" fillId="10" borderId="150" xfId="0" applyNumberFormat="1" applyFill="1" applyBorder="1"/>
    <xf numFmtId="38" fontId="0" fillId="7" borderId="70" xfId="1" applyFont="1" applyFill="1" applyBorder="1"/>
    <xf numFmtId="38" fontId="0" fillId="7" borderId="71" xfId="1" applyFont="1" applyFill="1" applyBorder="1"/>
    <xf numFmtId="38" fontId="0" fillId="7" borderId="145" xfId="0" applyNumberFormat="1" applyFill="1" applyBorder="1"/>
    <xf numFmtId="38" fontId="0" fillId="7" borderId="151" xfId="0" applyNumberFormat="1" applyFill="1" applyBorder="1"/>
    <xf numFmtId="38" fontId="0" fillId="7" borderId="147" xfId="0" applyNumberFormat="1" applyFill="1" applyBorder="1"/>
    <xf numFmtId="38" fontId="0" fillId="7" borderId="147" xfId="1" applyNumberFormat="1" applyFont="1" applyFill="1" applyBorder="1"/>
    <xf numFmtId="38" fontId="0" fillId="7" borderId="148" xfId="1" applyNumberFormat="1" applyFont="1" applyFill="1" applyBorder="1"/>
    <xf numFmtId="38" fontId="0" fillId="7" borderId="146" xfId="1" applyNumberFormat="1" applyFont="1" applyFill="1" applyBorder="1"/>
    <xf numFmtId="178" fontId="0" fillId="6" borderId="69" xfId="0" applyNumberFormat="1" applyFill="1" applyBorder="1"/>
    <xf numFmtId="178" fontId="0" fillId="6" borderId="152" xfId="0" applyNumberFormat="1" applyFill="1" applyBorder="1"/>
    <xf numFmtId="178" fontId="0" fillId="6" borderId="71" xfId="0" applyNumberFormat="1" applyFill="1" applyBorder="1"/>
    <xf numFmtId="178" fontId="0" fillId="6" borderId="68" xfId="0" applyNumberFormat="1" applyFill="1" applyBorder="1"/>
    <xf numFmtId="0" fontId="0" fillId="6" borderId="68" xfId="0" applyFill="1" applyBorder="1"/>
    <xf numFmtId="0" fontId="0" fillId="0" borderId="69" xfId="0" applyBorder="1"/>
    <xf numFmtId="0" fontId="0" fillId="6" borderId="70" xfId="0" applyFill="1" applyBorder="1" applyAlignment="1">
      <alignment shrinkToFit="1"/>
    </xf>
    <xf numFmtId="184" fontId="0" fillId="6" borderId="70" xfId="0" applyNumberFormat="1" applyFill="1" applyBorder="1"/>
    <xf numFmtId="184" fontId="0" fillId="6" borderId="153" xfId="2" applyNumberFormat="1" applyFont="1" applyFill="1" applyBorder="1" applyAlignment="1"/>
    <xf numFmtId="184" fontId="0" fillId="6" borderId="71" xfId="0" applyNumberFormat="1" applyFill="1" applyBorder="1"/>
    <xf numFmtId="179" fontId="0" fillId="6" borderId="150" xfId="0" applyNumberFormat="1" applyFill="1" applyBorder="1"/>
    <xf numFmtId="0" fontId="0" fillId="6" borderId="69" xfId="0" applyFill="1" applyBorder="1"/>
    <xf numFmtId="0" fontId="0" fillId="6" borderId="71" xfId="0" applyFill="1" applyBorder="1"/>
    <xf numFmtId="49" fontId="6" fillId="0" borderId="75" xfId="0" applyNumberFormat="1" applyFont="1" applyBorder="1" applyAlignment="1">
      <alignment horizontal="center"/>
    </xf>
    <xf numFmtId="0" fontId="6" fillId="0" borderId="76" xfId="0" applyFont="1" applyFill="1" applyBorder="1" applyAlignment="1" applyProtection="1">
      <alignment horizontal="left"/>
    </xf>
    <xf numFmtId="38" fontId="6" fillId="10" borderId="16" xfId="1" applyFont="1" applyFill="1" applyBorder="1" applyAlignment="1" applyProtection="1">
      <alignment horizontal="left"/>
    </xf>
    <xf numFmtId="38" fontId="6" fillId="7" borderId="16" xfId="1" applyFont="1" applyFill="1" applyBorder="1" applyAlignment="1" applyProtection="1">
      <alignment horizontal="right"/>
    </xf>
    <xf numFmtId="38" fontId="0" fillId="7" borderId="15" xfId="1" applyFont="1" applyFill="1" applyBorder="1"/>
    <xf numFmtId="38" fontId="0" fillId="7" borderId="76" xfId="1" applyFont="1" applyFill="1" applyBorder="1"/>
    <xf numFmtId="183" fontId="0" fillId="10" borderId="75" xfId="0" applyNumberFormat="1" applyFill="1" applyBorder="1"/>
    <xf numFmtId="183" fontId="0" fillId="10" borderId="154" xfId="0" applyNumberFormat="1" applyFill="1" applyBorder="1"/>
    <xf numFmtId="38" fontId="0" fillId="7" borderId="75" xfId="0" applyNumberFormat="1" applyFill="1" applyBorder="1"/>
    <xf numFmtId="38" fontId="0" fillId="7" borderId="155" xfId="0" applyNumberFormat="1" applyFill="1" applyBorder="1"/>
    <xf numFmtId="38" fontId="0" fillId="7" borderId="16" xfId="0" applyNumberFormat="1" applyFill="1" applyBorder="1"/>
    <xf numFmtId="38" fontId="0" fillId="7" borderId="16" xfId="1" applyNumberFormat="1" applyFont="1" applyFill="1" applyBorder="1"/>
    <xf numFmtId="38" fontId="0" fillId="7" borderId="15" xfId="1" applyNumberFormat="1" applyFont="1" applyFill="1" applyBorder="1"/>
    <xf numFmtId="38" fontId="0" fillId="7" borderId="76" xfId="1" applyNumberFormat="1" applyFont="1" applyFill="1" applyBorder="1"/>
    <xf numFmtId="178" fontId="0" fillId="6" borderId="75" xfId="0" applyNumberFormat="1" applyFill="1" applyBorder="1"/>
    <xf numFmtId="178" fontId="0" fillId="6" borderId="154" xfId="0" applyNumberFormat="1" applyFill="1" applyBorder="1"/>
    <xf numFmtId="178" fontId="0" fillId="6" borderId="76" xfId="0" applyNumberFormat="1" applyFill="1" applyBorder="1"/>
    <xf numFmtId="178" fontId="0" fillId="6" borderId="74" xfId="0" applyNumberFormat="1" applyFill="1" applyBorder="1"/>
    <xf numFmtId="0" fontId="0" fillId="6" borderId="74" xfId="0" applyFill="1" applyBorder="1"/>
    <xf numFmtId="0" fontId="0" fillId="0" borderId="75" xfId="0" applyBorder="1"/>
    <xf numFmtId="0" fontId="0" fillId="6" borderId="16" xfId="0" applyFill="1" applyBorder="1" applyAlignment="1">
      <alignment shrinkToFit="1"/>
    </xf>
    <xf numFmtId="184" fontId="0" fillId="6" borderId="16" xfId="0" applyNumberFormat="1" applyFill="1" applyBorder="1"/>
    <xf numFmtId="184" fontId="0" fillId="6" borderId="15" xfId="2" applyNumberFormat="1" applyFont="1" applyFill="1" applyBorder="1" applyAlignment="1"/>
    <xf numFmtId="184" fontId="0" fillId="6" borderId="76" xfId="0" applyNumberFormat="1" applyFill="1" applyBorder="1"/>
    <xf numFmtId="179" fontId="0" fillId="6" borderId="154" xfId="0" applyNumberFormat="1" applyFill="1" applyBorder="1"/>
    <xf numFmtId="0" fontId="0" fillId="6" borderId="75" xfId="0" applyFill="1" applyBorder="1"/>
    <xf numFmtId="0" fontId="0" fillId="6" borderId="76" xfId="0" applyFill="1" applyBorder="1"/>
    <xf numFmtId="49" fontId="6" fillId="0" borderId="80" xfId="0" applyNumberFormat="1" applyFont="1" applyBorder="1" applyAlignment="1">
      <alignment horizontal="center"/>
    </xf>
    <xf numFmtId="0" fontId="6" fillId="0" borderId="81" xfId="0" applyFont="1" applyFill="1" applyBorder="1" applyAlignment="1" applyProtection="1">
      <alignment horizontal="left"/>
    </xf>
    <xf numFmtId="38" fontId="6" fillId="10" borderId="18" xfId="1" applyFont="1" applyFill="1" applyBorder="1" applyAlignment="1" applyProtection="1">
      <alignment horizontal="left"/>
    </xf>
    <xf numFmtId="38" fontId="6" fillId="7" borderId="18" xfId="1" applyFont="1" applyFill="1" applyBorder="1" applyAlignment="1" applyProtection="1">
      <alignment horizontal="right"/>
    </xf>
    <xf numFmtId="38" fontId="0" fillId="7" borderId="17" xfId="1" applyFont="1" applyFill="1" applyBorder="1"/>
    <xf numFmtId="38" fontId="0" fillId="7" borderId="81" xfId="1" applyFont="1" applyFill="1" applyBorder="1"/>
    <xf numFmtId="183" fontId="0" fillId="10" borderId="80" xfId="0" applyNumberFormat="1" applyFill="1" applyBorder="1"/>
    <xf numFmtId="183" fontId="0" fillId="10" borderId="156" xfId="0" applyNumberFormat="1" applyFill="1" applyBorder="1"/>
    <xf numFmtId="38" fontId="0" fillId="7" borderId="80" xfId="0" applyNumberFormat="1" applyFill="1" applyBorder="1"/>
    <xf numFmtId="38" fontId="0" fillId="7" borderId="157" xfId="0" applyNumberFormat="1" applyFill="1" applyBorder="1"/>
    <xf numFmtId="38" fontId="0" fillId="7" borderId="18" xfId="0" applyNumberFormat="1" applyFill="1" applyBorder="1"/>
    <xf numFmtId="38" fontId="0" fillId="7" borderId="18" xfId="1" applyNumberFormat="1" applyFont="1" applyFill="1" applyBorder="1"/>
    <xf numFmtId="38" fontId="0" fillId="7" borderId="17" xfId="1" applyNumberFormat="1" applyFont="1" applyFill="1" applyBorder="1"/>
    <xf numFmtId="38" fontId="0" fillId="7" borderId="81" xfId="1" applyNumberFormat="1" applyFont="1" applyFill="1" applyBorder="1"/>
    <xf numFmtId="178" fontId="0" fillId="6" borderId="80" xfId="0" applyNumberFormat="1" applyFill="1" applyBorder="1"/>
    <xf numFmtId="178" fontId="0" fillId="6" borderId="156" xfId="0" applyNumberFormat="1" applyFill="1" applyBorder="1"/>
    <xf numFmtId="178" fontId="0" fillId="6" borderId="81" xfId="0" applyNumberFormat="1" applyFill="1" applyBorder="1"/>
    <xf numFmtId="178" fontId="0" fillId="6" borderId="79" xfId="0" applyNumberFormat="1" applyFill="1" applyBorder="1"/>
    <xf numFmtId="0" fontId="0" fillId="6" borderId="79" xfId="0" applyFill="1" applyBorder="1"/>
    <xf numFmtId="0" fontId="0" fillId="0" borderId="80" xfId="0" applyBorder="1"/>
    <xf numFmtId="0" fontId="0" fillId="6" borderId="18" xfId="0" applyFill="1" applyBorder="1" applyAlignment="1">
      <alignment shrinkToFit="1"/>
    </xf>
    <xf numFmtId="184" fontId="0" fillId="6" borderId="18" xfId="0" applyNumberFormat="1" applyFill="1" applyBorder="1"/>
    <xf numFmtId="184" fontId="0" fillId="6" borderId="17" xfId="2" applyNumberFormat="1" applyFont="1" applyFill="1" applyBorder="1" applyAlignment="1"/>
    <xf numFmtId="184" fontId="0" fillId="6" borderId="81" xfId="0" applyNumberFormat="1" applyFill="1" applyBorder="1"/>
    <xf numFmtId="179" fontId="0" fillId="6" borderId="156" xfId="0" applyNumberFormat="1" applyFill="1" applyBorder="1"/>
    <xf numFmtId="0" fontId="0" fillId="6" borderId="80" xfId="0" applyFill="1" applyBorder="1"/>
    <xf numFmtId="0" fontId="0" fillId="6" borderId="81" xfId="0" applyFill="1" applyBorder="1"/>
    <xf numFmtId="49" fontId="6" fillId="0" borderId="85" xfId="0" applyNumberFormat="1" applyFont="1" applyBorder="1" applyAlignment="1">
      <alignment horizontal="center"/>
    </xf>
    <xf numFmtId="0" fontId="6" fillId="0" borderId="86" xfId="0" applyFont="1" applyFill="1" applyBorder="1" applyAlignment="1" applyProtection="1">
      <alignment horizontal="left"/>
    </xf>
    <xf numFmtId="38" fontId="6" fillId="10" borderId="14" xfId="1" applyFont="1" applyFill="1" applyBorder="1" applyAlignment="1" applyProtection="1">
      <alignment horizontal="left"/>
    </xf>
    <xf numFmtId="38" fontId="6" fillId="7" borderId="14" xfId="1" applyFont="1" applyFill="1" applyBorder="1" applyAlignment="1" applyProtection="1">
      <alignment horizontal="right"/>
    </xf>
    <xf numFmtId="38" fontId="0" fillId="7" borderId="13" xfId="1" applyFont="1" applyFill="1" applyBorder="1"/>
    <xf numFmtId="38" fontId="0" fillId="7" borderId="86" xfId="1" applyFont="1" applyFill="1" applyBorder="1"/>
    <xf numFmtId="183" fontId="0" fillId="10" borderId="85" xfId="0" applyNumberFormat="1" applyFill="1" applyBorder="1"/>
    <xf numFmtId="183" fontId="0" fillId="10" borderId="158" xfId="0" applyNumberFormat="1" applyFill="1" applyBorder="1"/>
    <xf numFmtId="38" fontId="0" fillId="7" borderId="85" xfId="0" applyNumberFormat="1" applyFill="1" applyBorder="1"/>
    <xf numFmtId="38" fontId="0" fillId="7" borderId="159" xfId="0" applyNumberFormat="1" applyFill="1" applyBorder="1"/>
    <xf numFmtId="38" fontId="0" fillId="7" borderId="14" xfId="0" applyNumberFormat="1" applyFill="1" applyBorder="1"/>
    <xf numFmtId="38" fontId="0" fillId="7" borderId="14" xfId="1" applyNumberFormat="1" applyFont="1" applyFill="1" applyBorder="1"/>
    <xf numFmtId="38" fontId="0" fillId="7" borderId="13" xfId="1" applyNumberFormat="1" applyFont="1" applyFill="1" applyBorder="1"/>
    <xf numFmtId="38" fontId="0" fillId="7" borderId="86" xfId="1" applyNumberFormat="1" applyFont="1" applyFill="1" applyBorder="1"/>
    <xf numFmtId="178" fontId="0" fillId="6" borderId="85" xfId="0" applyNumberFormat="1" applyFill="1" applyBorder="1"/>
    <xf numFmtId="178" fontId="0" fillId="6" borderId="158" xfId="0" applyNumberFormat="1" applyFill="1" applyBorder="1"/>
    <xf numFmtId="178" fontId="0" fillId="6" borderId="86" xfId="0" applyNumberFormat="1" applyFill="1" applyBorder="1"/>
    <xf numFmtId="178" fontId="0" fillId="6" borderId="84" xfId="0" applyNumberFormat="1" applyFill="1" applyBorder="1"/>
    <xf numFmtId="0" fontId="0" fillId="6" borderId="84" xfId="0" applyFill="1" applyBorder="1"/>
    <xf numFmtId="0" fontId="0" fillId="0" borderId="85" xfId="0" applyBorder="1"/>
    <xf numFmtId="0" fontId="0" fillId="6" borderId="14" xfId="0" applyFill="1" applyBorder="1" applyAlignment="1">
      <alignment shrinkToFit="1"/>
    </xf>
    <xf numFmtId="184" fontId="0" fillId="6" borderId="14" xfId="0" applyNumberFormat="1" applyFill="1" applyBorder="1"/>
    <xf numFmtId="184" fontId="0" fillId="6" borderId="13" xfId="2" applyNumberFormat="1" applyFont="1" applyFill="1" applyBorder="1" applyAlignment="1"/>
    <xf numFmtId="184" fontId="0" fillId="6" borderId="86" xfId="0" applyNumberFormat="1" applyFill="1" applyBorder="1"/>
    <xf numFmtId="179" fontId="0" fillId="6" borderId="158" xfId="0" applyNumberFormat="1" applyFill="1" applyBorder="1"/>
    <xf numFmtId="0" fontId="0" fillId="6" borderId="85" xfId="0" applyFill="1" applyBorder="1"/>
    <xf numFmtId="0" fontId="0" fillId="6" borderId="86" xfId="0" applyFill="1" applyBorder="1"/>
    <xf numFmtId="49" fontId="6" fillId="0" borderId="83" xfId="0" applyNumberFormat="1" applyFont="1" applyBorder="1" applyAlignment="1">
      <alignment horizontal="center"/>
    </xf>
    <xf numFmtId="49" fontId="6" fillId="0" borderId="160" xfId="0" applyNumberFormat="1" applyFont="1" applyBorder="1" applyAlignment="1">
      <alignment horizontal="center"/>
    </xf>
    <xf numFmtId="0" fontId="6" fillId="0" borderId="161" xfId="0" applyFont="1" applyFill="1" applyBorder="1" applyAlignment="1" applyProtection="1">
      <alignment horizontal="left"/>
    </xf>
    <xf numFmtId="38" fontId="6" fillId="10" borderId="149" xfId="1" applyFont="1" applyFill="1" applyBorder="1" applyAlignment="1" applyProtection="1">
      <alignment horizontal="left"/>
    </xf>
    <xf numFmtId="38" fontId="6" fillId="7" borderId="149" xfId="1" applyFont="1" applyFill="1" applyBorder="1" applyAlignment="1" applyProtection="1">
      <alignment horizontal="right"/>
    </xf>
    <xf numFmtId="38" fontId="0" fillId="7" borderId="163" xfId="1" applyFont="1" applyFill="1" applyBorder="1"/>
    <xf numFmtId="38" fontId="0" fillId="7" borderId="161" xfId="1" applyFont="1" applyFill="1" applyBorder="1"/>
    <xf numFmtId="183" fontId="0" fillId="10" borderId="162" xfId="0" applyNumberFormat="1" applyFill="1" applyBorder="1"/>
    <xf numFmtId="183" fontId="0" fillId="10" borderId="164" xfId="0" applyNumberFormat="1" applyFill="1" applyBorder="1"/>
    <xf numFmtId="38" fontId="0" fillId="7" borderId="90" xfId="0" applyNumberFormat="1" applyFill="1" applyBorder="1"/>
    <xf numFmtId="38" fontId="0" fillId="7" borderId="165" xfId="0" applyNumberFormat="1" applyFill="1" applyBorder="1"/>
    <xf numFmtId="38" fontId="0" fillId="7" borderId="91" xfId="0" applyNumberFormat="1" applyFill="1" applyBorder="1"/>
    <xf numFmtId="38" fontId="0" fillId="7" borderId="91" xfId="1" applyNumberFormat="1" applyFont="1" applyFill="1" applyBorder="1"/>
    <xf numFmtId="38" fontId="0" fillId="7" borderId="166" xfId="1" applyNumberFormat="1" applyFont="1" applyFill="1" applyBorder="1"/>
    <xf numFmtId="38" fontId="0" fillId="7" borderId="92" xfId="1" applyNumberFormat="1" applyFont="1" applyFill="1" applyBorder="1"/>
    <xf numFmtId="178" fontId="0" fillId="6" borderId="162" xfId="0" applyNumberFormat="1" applyFill="1" applyBorder="1"/>
    <xf numFmtId="178" fontId="0" fillId="6" borderId="164" xfId="0" applyNumberFormat="1" applyFill="1" applyBorder="1"/>
    <xf numFmtId="178" fontId="0" fillId="6" borderId="161" xfId="0" applyNumberFormat="1" applyFill="1" applyBorder="1"/>
    <xf numFmtId="178" fontId="0" fillId="6" borderId="167" xfId="0" applyNumberFormat="1" applyFill="1" applyBorder="1"/>
    <xf numFmtId="0" fontId="0" fillId="6" borderId="167" xfId="0" applyFill="1" applyBorder="1"/>
    <xf numFmtId="0" fontId="0" fillId="0" borderId="162" xfId="0" applyBorder="1"/>
    <xf numFmtId="0" fontId="0" fillId="6" borderId="149" xfId="0" applyFill="1" applyBorder="1" applyAlignment="1">
      <alignment shrinkToFit="1"/>
    </xf>
    <xf numFmtId="184" fontId="0" fillId="6" borderId="149" xfId="0" applyNumberFormat="1" applyFill="1" applyBorder="1"/>
    <xf numFmtId="184" fontId="0" fillId="6" borderId="163" xfId="2" applyNumberFormat="1" applyFont="1" applyFill="1" applyBorder="1" applyAlignment="1"/>
    <xf numFmtId="184" fontId="0" fillId="6" borderId="161" xfId="0" applyNumberFormat="1" applyFill="1" applyBorder="1"/>
    <xf numFmtId="179" fontId="0" fillId="6" borderId="164" xfId="0" applyNumberFormat="1" applyFill="1" applyBorder="1"/>
    <xf numFmtId="0" fontId="0" fillId="6" borderId="162" xfId="0" applyFill="1" applyBorder="1"/>
    <xf numFmtId="0" fontId="0" fillId="6" borderId="161" xfId="0" applyFill="1" applyBorder="1"/>
    <xf numFmtId="0" fontId="0" fillId="0" borderId="4" xfId="0" applyBorder="1" applyAlignment="1">
      <alignment horizontal="center"/>
    </xf>
    <xf numFmtId="0" fontId="6" fillId="0" borderId="5" xfId="0" applyFont="1" applyFill="1" applyBorder="1" applyAlignment="1" applyProtection="1">
      <alignment horizontal="left"/>
    </xf>
    <xf numFmtId="38" fontId="6" fillId="7" borderId="94" xfId="1" applyFont="1" applyFill="1" applyBorder="1" applyAlignment="1" applyProtection="1">
      <alignment horizontal="right"/>
    </xf>
    <xf numFmtId="38" fontId="0" fillId="7" borderId="94" xfId="1" applyFont="1" applyFill="1" applyBorder="1"/>
    <xf numFmtId="38" fontId="0" fillId="7" borderId="168" xfId="1" applyFont="1" applyFill="1" applyBorder="1"/>
    <xf numFmtId="38" fontId="0" fillId="7" borderId="5" xfId="1" applyFont="1" applyFill="1" applyBorder="1"/>
    <xf numFmtId="176" fontId="0" fillId="5" borderId="9" xfId="0" applyNumberFormat="1" applyFill="1" applyBorder="1"/>
    <xf numFmtId="38" fontId="0" fillId="7" borderId="58" xfId="1" applyFont="1" applyFill="1" applyBorder="1"/>
    <xf numFmtId="38" fontId="0" fillId="7" borderId="9" xfId="1" applyNumberFormat="1" applyFont="1" applyFill="1" applyBorder="1"/>
    <xf numFmtId="38" fontId="0" fillId="7" borderId="58" xfId="1" applyNumberFormat="1" applyFont="1" applyFill="1" applyBorder="1"/>
    <xf numFmtId="38" fontId="0" fillId="7" borderId="94" xfId="1" applyNumberFormat="1" applyFont="1" applyFill="1" applyBorder="1"/>
    <xf numFmtId="38" fontId="0" fillId="7" borderId="168" xfId="1" applyNumberFormat="1" applyFont="1" applyFill="1" applyBorder="1"/>
    <xf numFmtId="38" fontId="0" fillId="7" borderId="5" xfId="1" applyNumberFormat="1" applyFont="1" applyFill="1" applyBorder="1"/>
    <xf numFmtId="178" fontId="0" fillId="6" borderId="9" xfId="0" applyNumberFormat="1" applyFill="1" applyBorder="1"/>
    <xf numFmtId="178" fontId="0" fillId="6" borderId="59" xfId="0" applyNumberFormat="1" applyFill="1" applyBorder="1"/>
    <xf numFmtId="178" fontId="0" fillId="6" borderId="5" xfId="0" applyNumberFormat="1" applyFill="1" applyBorder="1"/>
    <xf numFmtId="178" fontId="0" fillId="6" borderId="10" xfId="0" applyNumberFormat="1" applyFill="1" applyBorder="1"/>
    <xf numFmtId="0" fontId="0" fillId="10" borderId="10" xfId="0" applyFill="1" applyBorder="1"/>
    <xf numFmtId="0" fontId="0" fillId="2" borderId="4" xfId="0" applyFill="1" applyBorder="1"/>
    <xf numFmtId="0" fontId="0" fillId="2" borderId="94" xfId="0" applyFill="1" applyBorder="1"/>
    <xf numFmtId="185" fontId="0" fillId="6" borderId="94" xfId="0" applyNumberFormat="1" applyFill="1" applyBorder="1"/>
    <xf numFmtId="183" fontId="0" fillId="6" borderId="168" xfId="0" applyNumberFormat="1" applyFill="1" applyBorder="1"/>
    <xf numFmtId="183" fontId="0" fillId="6" borderId="5" xfId="0" applyNumberFormat="1" applyFill="1" applyBorder="1"/>
    <xf numFmtId="0" fontId="0" fillId="10" borderId="59" xfId="0" applyFill="1" applyBorder="1"/>
    <xf numFmtId="0" fontId="0" fillId="6" borderId="9" xfId="0" applyFill="1" applyBorder="1"/>
    <xf numFmtId="0" fontId="0" fillId="6" borderId="5" xfId="0" applyFill="1" applyBorder="1"/>
    <xf numFmtId="0" fontId="25" fillId="0" borderId="0" xfId="0" applyFont="1" applyFill="1" applyBorder="1" applyAlignment="1" applyProtection="1">
      <alignment horizontal="left" vertical="center"/>
    </xf>
    <xf numFmtId="177" fontId="0" fillId="0" borderId="169" xfId="0" applyNumberFormat="1" applyFill="1" applyBorder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/>
    <xf numFmtId="0" fontId="6" fillId="0" borderId="38" xfId="0" applyFont="1" applyBorder="1" applyAlignment="1" applyProtection="1">
      <alignment horizontal="center" vertical="center"/>
    </xf>
    <xf numFmtId="0" fontId="6" fillId="0" borderId="13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4" xfId="0" applyFill="1" applyBorder="1" applyAlignment="1">
      <alignment horizontal="center" vertical="center"/>
    </xf>
    <xf numFmtId="186" fontId="0" fillId="7" borderId="5" xfId="0" applyNumberFormat="1" applyFill="1" applyBorder="1" applyAlignment="1">
      <alignment vertical="center"/>
    </xf>
    <xf numFmtId="0" fontId="6" fillId="0" borderId="66" xfId="0" applyFont="1" applyBorder="1" applyAlignment="1" applyProtection="1">
      <alignment horizontal="center" vertical="center" wrapText="1"/>
    </xf>
    <xf numFmtId="0" fontId="6" fillId="0" borderId="142" xfId="0" applyFont="1" applyBorder="1" applyAlignment="1" applyProtection="1">
      <alignment horizontal="center" vertical="center" wrapText="1"/>
    </xf>
    <xf numFmtId="0" fontId="6" fillId="0" borderId="1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9" xfId="0" applyFont="1" applyFill="1" applyBorder="1" applyAlignment="1" applyProtection="1">
      <alignment horizontal="center"/>
    </xf>
    <xf numFmtId="0" fontId="6" fillId="0" borderId="68" xfId="0" applyFont="1" applyFill="1" applyBorder="1" applyAlignment="1" applyProtection="1">
      <alignment horizontal="left"/>
    </xf>
    <xf numFmtId="186" fontId="0" fillId="0" borderId="69" xfId="0" applyNumberFormat="1" applyBorder="1"/>
    <xf numFmtId="186" fontId="0" fillId="0" borderId="70" xfId="0" applyNumberFormat="1" applyBorder="1"/>
    <xf numFmtId="186" fontId="1" fillId="0" borderId="70" xfId="4" applyNumberFormat="1" applyFill="1" applyBorder="1"/>
    <xf numFmtId="186" fontId="0" fillId="0" borderId="71" xfId="0" applyNumberFormat="1" applyBorder="1"/>
    <xf numFmtId="187" fontId="0" fillId="0" borderId="0" xfId="0" applyNumberFormat="1"/>
    <xf numFmtId="0" fontId="6" fillId="0" borderId="170" xfId="0" applyNumberFormat="1" applyFont="1" applyBorder="1" applyAlignment="1" applyProtection="1">
      <alignment horizontal="center"/>
    </xf>
    <xf numFmtId="0" fontId="6" fillId="0" borderId="171" xfId="0" applyNumberFormat="1" applyFont="1" applyBorder="1" applyAlignment="1" applyProtection="1">
      <alignment horizontal="left"/>
    </xf>
    <xf numFmtId="186" fontId="0" fillId="0" borderId="145" xfId="0" applyNumberFormat="1" applyFont="1" applyBorder="1" applyAlignment="1" applyProtection="1"/>
    <xf numFmtId="186" fontId="0" fillId="0" borderId="147" xfId="0" applyNumberFormat="1" applyFont="1" applyBorder="1" applyAlignment="1" applyProtection="1"/>
    <xf numFmtId="186" fontId="0" fillId="0" borderId="147" xfId="0" applyNumberFormat="1" applyFont="1" applyBorder="1" applyAlignment="1"/>
    <xf numFmtId="186" fontId="0" fillId="0" borderId="146" xfId="0" applyNumberFormat="1" applyFont="1" applyBorder="1" applyAlignment="1"/>
    <xf numFmtId="0" fontId="6" fillId="0" borderId="75" xfId="0" applyFont="1" applyFill="1" applyBorder="1" applyAlignment="1" applyProtection="1">
      <alignment horizontal="center"/>
    </xf>
    <xf numFmtId="0" fontId="6" fillId="0" borderId="74" xfId="0" applyFont="1" applyFill="1" applyBorder="1" applyAlignment="1" applyProtection="1">
      <alignment horizontal="left"/>
    </xf>
    <xf numFmtId="186" fontId="0" fillId="0" borderId="75" xfId="0" applyNumberFormat="1" applyBorder="1"/>
    <xf numFmtId="186" fontId="0" fillId="0" borderId="16" xfId="0" applyNumberFormat="1" applyBorder="1"/>
    <xf numFmtId="186" fontId="1" fillId="0" borderId="16" xfId="4" applyNumberFormat="1" applyFill="1" applyBorder="1"/>
    <xf numFmtId="186" fontId="0" fillId="0" borderId="76" xfId="0" applyNumberFormat="1" applyBorder="1"/>
    <xf numFmtId="0" fontId="6" fillId="0" borderId="9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0" fontId="6" fillId="0" borderId="73" xfId="0" applyNumberFormat="1" applyFont="1" applyBorder="1" applyAlignment="1" applyProtection="1">
      <alignment horizontal="center"/>
    </xf>
    <xf numFmtId="0" fontId="6" fillId="0" borderId="74" xfId="0" applyNumberFormat="1" applyFont="1" applyBorder="1" applyAlignment="1" applyProtection="1">
      <alignment horizontal="left"/>
    </xf>
    <xf numFmtId="186" fontId="0" fillId="0" borderId="75" xfId="0" applyNumberFormat="1" applyFont="1" applyBorder="1" applyAlignment="1" applyProtection="1"/>
    <xf numFmtId="186" fontId="0" fillId="0" borderId="16" xfId="0" applyNumberFormat="1" applyFont="1" applyBorder="1" applyAlignment="1" applyProtection="1"/>
    <xf numFmtId="186" fontId="0" fillId="0" borderId="16" xfId="0" applyNumberFormat="1" applyFont="1" applyBorder="1" applyAlignment="1"/>
    <xf numFmtId="186" fontId="0" fillId="0" borderId="76" xfId="0" applyNumberFormat="1" applyFont="1" applyBorder="1" applyAlignment="1"/>
    <xf numFmtId="0" fontId="0" fillId="0" borderId="172" xfId="0" applyFont="1" applyFill="1" applyBorder="1" applyAlignment="1">
      <alignment wrapText="1"/>
    </xf>
    <xf numFmtId="186" fontId="0" fillId="7" borderId="146" xfId="0" applyNumberFormat="1" applyFill="1" applyBorder="1"/>
    <xf numFmtId="0" fontId="0" fillId="0" borderId="77" xfId="0" applyFont="1" applyFill="1" applyBorder="1" applyAlignment="1">
      <alignment wrapText="1"/>
    </xf>
    <xf numFmtId="186" fontId="0" fillId="7" borderId="76" xfId="0" applyNumberFormat="1" applyFill="1" applyBorder="1"/>
    <xf numFmtId="0" fontId="6" fillId="0" borderId="80" xfId="0" applyFont="1" applyFill="1" applyBorder="1" applyAlignment="1" applyProtection="1">
      <alignment horizontal="center"/>
    </xf>
    <xf numFmtId="0" fontId="6" fillId="0" borderId="79" xfId="0" applyFont="1" applyFill="1" applyBorder="1" applyAlignment="1" applyProtection="1">
      <alignment horizontal="left"/>
    </xf>
    <xf numFmtId="186" fontId="0" fillId="0" borderId="80" xfId="0" applyNumberFormat="1" applyBorder="1"/>
    <xf numFmtId="186" fontId="0" fillId="0" borderId="18" xfId="0" applyNumberFormat="1" applyBorder="1"/>
    <xf numFmtId="186" fontId="1" fillId="0" borderId="18" xfId="4" applyNumberFormat="1" applyFill="1" applyBorder="1"/>
    <xf numFmtId="186" fontId="0" fillId="0" borderId="81" xfId="0" applyNumberFormat="1" applyBorder="1"/>
    <xf numFmtId="0" fontId="0" fillId="0" borderId="77" xfId="0" applyBorder="1"/>
    <xf numFmtId="0" fontId="6" fillId="0" borderId="78" xfId="0" applyNumberFormat="1" applyFont="1" applyBorder="1" applyAlignment="1" applyProtection="1">
      <alignment horizontal="center"/>
    </xf>
    <xf numFmtId="0" fontId="6" fillId="0" borderId="79" xfId="0" applyNumberFormat="1" applyFont="1" applyBorder="1" applyAlignment="1" applyProtection="1">
      <alignment horizontal="left"/>
    </xf>
    <xf numFmtId="186" fontId="0" fillId="0" borderId="80" xfId="0" applyNumberFormat="1" applyFont="1" applyBorder="1" applyAlignment="1" applyProtection="1"/>
    <xf numFmtId="186" fontId="0" fillId="0" borderId="18" xfId="0" applyNumberFormat="1" applyFont="1" applyBorder="1" applyAlignment="1" applyProtection="1"/>
    <xf numFmtId="186" fontId="0" fillId="0" borderId="18" xfId="0" applyNumberFormat="1" applyFont="1" applyBorder="1" applyAlignment="1"/>
    <xf numFmtId="186" fontId="0" fillId="0" borderId="81" xfId="0" applyNumberFormat="1" applyFont="1" applyBorder="1" applyAlignment="1"/>
    <xf numFmtId="0" fontId="6" fillId="0" borderId="85" xfId="0" applyFont="1" applyFill="1" applyBorder="1" applyAlignment="1" applyProtection="1">
      <alignment horizontal="center"/>
    </xf>
    <xf numFmtId="0" fontId="6" fillId="0" borderId="84" xfId="0" applyFont="1" applyFill="1" applyBorder="1" applyAlignment="1" applyProtection="1">
      <alignment horizontal="left"/>
    </xf>
    <xf numFmtId="186" fontId="0" fillId="0" borderId="85" xfId="0" applyNumberFormat="1" applyBorder="1"/>
    <xf numFmtId="186" fontId="0" fillId="0" borderId="14" xfId="0" applyNumberFormat="1" applyBorder="1"/>
    <xf numFmtId="186" fontId="1" fillId="0" borderId="14" xfId="4" applyNumberFormat="1" applyFill="1" applyBorder="1"/>
    <xf numFmtId="186" fontId="0" fillId="0" borderId="86" xfId="0" applyNumberFormat="1" applyBorder="1"/>
    <xf numFmtId="0" fontId="0" fillId="0" borderId="77" xfId="0" applyFont="1" applyBorder="1" applyAlignment="1">
      <alignment horizontal="left"/>
    </xf>
    <xf numFmtId="0" fontId="0" fillId="0" borderId="0" xfId="0" applyNumberFormat="1" applyFill="1" applyBorder="1"/>
    <xf numFmtId="0" fontId="6" fillId="0" borderId="83" xfId="0" applyNumberFormat="1" applyFont="1" applyBorder="1" applyAlignment="1" applyProtection="1">
      <alignment horizontal="center"/>
    </xf>
    <xf numFmtId="0" fontId="6" fillId="0" borderId="84" xfId="0" applyNumberFormat="1" applyFont="1" applyBorder="1" applyAlignment="1" applyProtection="1">
      <alignment horizontal="left"/>
    </xf>
    <xf numFmtId="186" fontId="0" fillId="0" borderId="85" xfId="0" applyNumberFormat="1" applyFont="1" applyBorder="1" applyAlignment="1" applyProtection="1"/>
    <xf numFmtId="186" fontId="0" fillId="0" borderId="14" xfId="0" applyNumberFormat="1" applyFont="1" applyBorder="1" applyAlignment="1" applyProtection="1"/>
    <xf numFmtId="186" fontId="0" fillId="0" borderId="14" xfId="0" applyNumberFormat="1" applyFont="1" applyBorder="1" applyAlignment="1"/>
    <xf numFmtId="186" fontId="0" fillId="0" borderId="86" xfId="0" applyNumberFormat="1" applyFont="1" applyBorder="1" applyAlignment="1"/>
    <xf numFmtId="0" fontId="0" fillId="0" borderId="93" xfId="0" applyFont="1" applyBorder="1" applyAlignment="1">
      <alignment horizontal="left"/>
    </xf>
    <xf numFmtId="186" fontId="0" fillId="7" borderId="92" xfId="0" applyNumberFormat="1" applyFill="1" applyBorder="1"/>
    <xf numFmtId="0" fontId="0" fillId="0" borderId="0" xfId="0" applyFont="1" applyFill="1" applyBorder="1" applyAlignment="1">
      <alignment horizontal="left"/>
    </xf>
    <xf numFmtId="0" fontId="0" fillId="0" borderId="83" xfId="0" applyBorder="1"/>
    <xf numFmtId="38" fontId="0" fillId="0" borderId="86" xfId="0" applyNumberFormat="1" applyBorder="1"/>
    <xf numFmtId="0" fontId="0" fillId="0" borderId="73" xfId="0" applyBorder="1"/>
    <xf numFmtId="38" fontId="0" fillId="0" borderId="76" xfId="0" applyNumberFormat="1" applyBorder="1"/>
    <xf numFmtId="0" fontId="0" fillId="0" borderId="88" xfId="0" applyBorder="1"/>
    <xf numFmtId="38" fontId="0" fillId="0" borderId="92" xfId="0" applyNumberFormat="1" applyBorder="1"/>
    <xf numFmtId="0" fontId="6" fillId="0" borderId="78" xfId="0" applyNumberFormat="1" applyFont="1" applyBorder="1" applyAlignment="1">
      <alignment horizontal="center"/>
    </xf>
    <xf numFmtId="0" fontId="6" fillId="0" borderId="79" xfId="0" applyNumberFormat="1" applyFont="1" applyBorder="1" applyAlignment="1"/>
    <xf numFmtId="186" fontId="0" fillId="0" borderId="80" xfId="0" applyNumberFormat="1" applyFont="1" applyBorder="1" applyAlignment="1"/>
    <xf numFmtId="0" fontId="6" fillId="0" borderId="83" xfId="0" applyNumberFormat="1" applyFont="1" applyBorder="1" applyAlignment="1">
      <alignment horizontal="center"/>
    </xf>
    <xf numFmtId="0" fontId="6" fillId="0" borderId="84" xfId="0" applyNumberFormat="1" applyFont="1" applyBorder="1" applyAlignment="1"/>
    <xf numFmtId="186" fontId="0" fillId="0" borderId="85" xfId="0" applyNumberFormat="1" applyFont="1" applyBorder="1" applyAlignment="1"/>
    <xf numFmtId="0" fontId="6" fillId="0" borderId="90" xfId="0" applyFont="1" applyFill="1" applyBorder="1" applyAlignment="1" applyProtection="1">
      <alignment horizontal="center"/>
    </xf>
    <xf numFmtId="0" fontId="6" fillId="0" borderId="89" xfId="0" applyFont="1" applyFill="1" applyBorder="1" applyAlignment="1" applyProtection="1">
      <alignment horizontal="left"/>
    </xf>
    <xf numFmtId="186" fontId="0" fillId="0" borderId="90" xfId="0" applyNumberFormat="1" applyBorder="1"/>
    <xf numFmtId="186" fontId="0" fillId="0" borderId="91" xfId="0" applyNumberFormat="1" applyBorder="1"/>
    <xf numFmtId="186" fontId="1" fillId="0" borderId="91" xfId="4" applyNumberFormat="1" applyFill="1" applyBorder="1"/>
    <xf numFmtId="186" fontId="0" fillId="0" borderId="92" xfId="0" applyNumberFormat="1" applyBorder="1"/>
    <xf numFmtId="0" fontId="6" fillId="0" borderId="88" xfId="0" applyNumberFormat="1" applyFont="1" applyBorder="1" applyAlignment="1">
      <alignment horizontal="center"/>
    </xf>
    <xf numFmtId="0" fontId="6" fillId="0" borderId="89" xfId="0" applyNumberFormat="1" applyFont="1" applyBorder="1" applyAlignment="1"/>
    <xf numFmtId="186" fontId="0" fillId="0" borderId="90" xfId="0" applyNumberFormat="1" applyFont="1" applyBorder="1" applyAlignment="1"/>
    <xf numFmtId="186" fontId="0" fillId="0" borderId="91" xfId="0" applyNumberFormat="1" applyFont="1" applyBorder="1" applyAlignment="1"/>
    <xf numFmtId="186" fontId="0" fillId="0" borderId="92" xfId="0" applyNumberFormat="1" applyFont="1" applyBorder="1" applyAlignment="1"/>
    <xf numFmtId="189" fontId="0" fillId="0" borderId="0" xfId="0" applyNumberFormat="1"/>
    <xf numFmtId="0" fontId="1" fillId="2" borderId="0" xfId="0" applyFont="1" applyFill="1" applyBorder="1" applyAlignment="1">
      <alignment horizontal="center" vertical="center" wrapText="1"/>
    </xf>
    <xf numFmtId="188" fontId="13" fillId="0" borderId="0" xfId="5" applyNumberFormat="1" applyFont="1" applyBorder="1">
      <alignment vertical="center"/>
    </xf>
    <xf numFmtId="38" fontId="0" fillId="7" borderId="86" xfId="0" applyNumberFormat="1" applyFill="1" applyBorder="1"/>
    <xf numFmtId="38" fontId="0" fillId="7" borderId="76" xfId="0" applyNumberFormat="1" applyFill="1" applyBorder="1"/>
    <xf numFmtId="38" fontId="0" fillId="7" borderId="92" xfId="0" applyNumberFormat="1" applyFill="1" applyBorder="1"/>
    <xf numFmtId="186" fontId="0" fillId="0" borderId="0" xfId="0" applyNumberFormat="1" applyFill="1" applyBorder="1" applyAlignment="1">
      <alignment vertical="center"/>
    </xf>
    <xf numFmtId="0" fontId="0" fillId="0" borderId="0" xfId="0" applyFill="1"/>
    <xf numFmtId="0" fontId="1" fillId="3" borderId="11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186" fontId="0" fillId="7" borderId="145" xfId="0" applyNumberFormat="1" applyFill="1" applyBorder="1"/>
    <xf numFmtId="186" fontId="0" fillId="7" borderId="75" xfId="0" applyNumberFormat="1" applyFill="1" applyBorder="1"/>
    <xf numFmtId="186" fontId="0" fillId="7" borderId="90" xfId="0" applyNumberFormat="1" applyFill="1" applyBorder="1"/>
    <xf numFmtId="0" fontId="0" fillId="0" borderId="128" xfId="0" applyBorder="1"/>
    <xf numFmtId="38" fontId="0" fillId="0" borderId="85" xfId="0" applyNumberFormat="1" applyBorder="1"/>
    <xf numFmtId="38" fontId="0" fillId="0" borderId="75" xfId="0" applyNumberFormat="1" applyBorder="1"/>
    <xf numFmtId="38" fontId="0" fillId="0" borderId="90" xfId="0" applyNumberFormat="1" applyBorder="1"/>
    <xf numFmtId="0" fontId="0" fillId="7" borderId="83" xfId="0" applyFill="1" applyBorder="1"/>
    <xf numFmtId="0" fontId="0" fillId="7" borderId="73" xfId="0" applyFill="1" applyBorder="1"/>
    <xf numFmtId="0" fontId="0" fillId="7" borderId="88" xfId="0" applyFill="1" applyBorder="1"/>
    <xf numFmtId="0" fontId="20" fillId="0" borderId="0" xfId="0" applyFont="1"/>
    <xf numFmtId="186" fontId="0" fillId="0" borderId="153" xfId="0" applyNumberFormat="1" applyBorder="1"/>
    <xf numFmtId="186" fontId="0" fillId="0" borderId="15" xfId="0" applyNumberFormat="1" applyBorder="1"/>
    <xf numFmtId="186" fontId="0" fillId="0" borderId="17" xfId="0" applyNumberFormat="1" applyBorder="1"/>
    <xf numFmtId="186" fontId="0" fillId="0" borderId="13" xfId="0" applyNumberFormat="1" applyBorder="1"/>
    <xf numFmtId="186" fontId="0" fillId="0" borderId="166" xfId="0" applyNumberFormat="1" applyBorder="1"/>
    <xf numFmtId="190" fontId="0" fillId="0" borderId="0" xfId="0" applyNumberFormat="1"/>
    <xf numFmtId="186" fontId="0" fillId="7" borderId="15" xfId="0" applyNumberFormat="1" applyFill="1" applyBorder="1"/>
    <xf numFmtId="186" fontId="0" fillId="7" borderId="16" xfId="0" applyNumberFormat="1" applyFill="1" applyBorder="1"/>
    <xf numFmtId="186" fontId="1" fillId="7" borderId="70" xfId="4" applyNumberFormat="1" applyFill="1" applyBorder="1"/>
    <xf numFmtId="186" fontId="1" fillId="7" borderId="16" xfId="4" applyNumberFormat="1" applyFill="1" applyBorder="1"/>
    <xf numFmtId="186" fontId="1" fillId="7" borderId="18" xfId="4" applyNumberFormat="1" applyFill="1" applyBorder="1"/>
    <xf numFmtId="186" fontId="1" fillId="7" borderId="14" xfId="4" applyNumberFormat="1" applyFill="1" applyBorder="1"/>
    <xf numFmtId="186" fontId="1" fillId="7" borderId="91" xfId="4" applyNumberFormat="1" applyFill="1" applyBorder="1"/>
    <xf numFmtId="191" fontId="27" fillId="0" borderId="26" xfId="5" applyNumberFormat="1" applyFont="1" applyBorder="1">
      <alignment vertical="center"/>
    </xf>
    <xf numFmtId="0" fontId="0" fillId="0" borderId="33" xfId="0" applyBorder="1" applyAlignment="1">
      <alignment vertical="center"/>
    </xf>
    <xf numFmtId="38" fontId="0" fillId="6" borderId="10" xfId="1" applyFont="1" applyFill="1" applyBorder="1" applyAlignment="1" applyProtection="1">
      <alignment horizontal="right"/>
      <protection locked="0"/>
    </xf>
    <xf numFmtId="0" fontId="0" fillId="3" borderId="10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vertical="center"/>
    </xf>
    <xf numFmtId="186" fontId="0" fillId="6" borderId="10" xfId="1" applyNumberFormat="1" applyFont="1" applyFill="1" applyBorder="1" applyAlignment="1" applyProtection="1">
      <alignment horizontal="right"/>
      <protection locked="0"/>
    </xf>
    <xf numFmtId="0" fontId="0" fillId="0" borderId="133" xfId="0" applyBorder="1" applyAlignment="1">
      <alignment vertical="center"/>
    </xf>
    <xf numFmtId="0" fontId="0" fillId="0" borderId="173" xfId="0" applyBorder="1" applyAlignment="1">
      <alignment vertical="center"/>
    </xf>
    <xf numFmtId="0" fontId="0" fillId="0" borderId="137" xfId="0" applyBorder="1" applyAlignment="1">
      <alignment vertical="center"/>
    </xf>
    <xf numFmtId="0" fontId="0" fillId="0" borderId="17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38" fontId="0" fillId="0" borderId="90" xfId="0" applyNumberFormat="1" applyBorder="1" applyAlignment="1">
      <alignment wrapText="1"/>
    </xf>
    <xf numFmtId="0" fontId="3" fillId="2" borderId="0" xfId="0" applyFont="1" applyFill="1" applyAlignment="1">
      <alignment horizontal="center"/>
    </xf>
    <xf numFmtId="0" fontId="7" fillId="3" borderId="0" xfId="3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center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2" borderId="26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0" fillId="9" borderId="20" xfId="0" applyFont="1" applyFill="1" applyBorder="1" applyAlignment="1">
      <alignment horizontal="left" vertical="center" indent="1"/>
    </xf>
    <xf numFmtId="0" fontId="10" fillId="9" borderId="0" xfId="0" applyFont="1" applyFill="1" applyBorder="1" applyAlignment="1">
      <alignment horizontal="left" vertical="center" indent="1"/>
    </xf>
    <xf numFmtId="0" fontId="10" fillId="9" borderId="21" xfId="0" applyFont="1" applyFill="1" applyBorder="1" applyAlignment="1">
      <alignment horizontal="left" vertical="center" indent="1"/>
    </xf>
    <xf numFmtId="0" fontId="10" fillId="9" borderId="22" xfId="0" applyFont="1" applyFill="1" applyBorder="1" applyAlignment="1">
      <alignment horizontal="left" vertical="center" indent="1"/>
    </xf>
    <xf numFmtId="0" fontId="0" fillId="9" borderId="23" xfId="0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0" fontId="27" fillId="2" borderId="25" xfId="0" applyFont="1" applyFill="1" applyBorder="1" applyAlignment="1">
      <alignment horizontal="left" vertical="top" wrapText="1"/>
    </xf>
    <xf numFmtId="0" fontId="27" fillId="2" borderId="26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0" fontId="27" fillId="2" borderId="27" xfId="0" applyFont="1" applyFill="1" applyBorder="1" applyAlignment="1">
      <alignment horizontal="left" vertical="top" wrapText="1"/>
    </xf>
    <xf numFmtId="0" fontId="27" fillId="2" borderId="28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27" fillId="2" borderId="29" xfId="0" applyFont="1" applyFill="1" applyBorder="1" applyAlignment="1">
      <alignment horizontal="left" vertical="top" wrapText="1"/>
    </xf>
    <xf numFmtId="0" fontId="15" fillId="9" borderId="0" xfId="0" applyFont="1" applyFill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left"/>
      <protection locked="0"/>
    </xf>
    <xf numFmtId="0" fontId="1" fillId="2" borderId="5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2" borderId="64" xfId="0" applyFont="1" applyFill="1" applyBorder="1" applyAlignment="1" applyProtection="1">
      <alignment horizontal="center" vertical="center" wrapText="1"/>
      <protection locked="0"/>
    </xf>
    <xf numFmtId="0" fontId="6" fillId="2" borderId="66" xfId="0" applyFont="1" applyFill="1" applyBorder="1" applyAlignment="1" applyProtection="1">
      <alignment horizontal="center" vertical="center" wrapText="1"/>
      <protection locked="0"/>
    </xf>
    <xf numFmtId="0" fontId="0" fillId="0" borderId="73" xfId="0" applyFill="1" applyBorder="1" applyAlignment="1">
      <alignment shrinkToFit="1"/>
    </xf>
    <xf numFmtId="0" fontId="0" fillId="0" borderId="74" xfId="0" applyFill="1" applyBorder="1" applyAlignment="1">
      <alignment shrinkToFit="1"/>
    </xf>
    <xf numFmtId="0" fontId="0" fillId="0" borderId="67" xfId="0" applyFill="1" applyBorder="1" applyAlignment="1">
      <alignment horizontal="left" shrinkToFit="1"/>
    </xf>
    <xf numFmtId="0" fontId="0" fillId="0" borderId="68" xfId="0" applyFill="1" applyBorder="1" applyAlignment="1">
      <alignment horizontal="left" shrinkToFit="1"/>
    </xf>
    <xf numFmtId="0" fontId="0" fillId="0" borderId="78" xfId="0" applyFill="1" applyBorder="1" applyAlignment="1">
      <alignment shrinkToFit="1"/>
    </xf>
    <xf numFmtId="0" fontId="0" fillId="0" borderId="79" xfId="0" applyFill="1" applyBorder="1" applyAlignment="1">
      <alignment shrinkToFit="1"/>
    </xf>
    <xf numFmtId="0" fontId="0" fillId="0" borderId="83" xfId="0" applyFill="1" applyBorder="1" applyAlignment="1">
      <alignment shrinkToFit="1"/>
    </xf>
    <xf numFmtId="0" fontId="0" fillId="0" borderId="84" xfId="0" applyFill="1" applyBorder="1" applyAlignment="1">
      <alignment shrinkToFit="1"/>
    </xf>
    <xf numFmtId="0" fontId="0" fillId="2" borderId="99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00" xfId="0" applyFill="1" applyBorder="1" applyAlignment="1">
      <alignment horizontal="left" vertical="center" wrapText="1"/>
    </xf>
    <xf numFmtId="0" fontId="0" fillId="2" borderId="101" xfId="0" applyFill="1" applyBorder="1" applyAlignment="1">
      <alignment horizontal="left" vertical="center" wrapText="1"/>
    </xf>
    <xf numFmtId="0" fontId="0" fillId="2" borderId="102" xfId="0" applyFill="1" applyBorder="1" applyAlignment="1">
      <alignment horizontal="left" vertical="center" wrapText="1"/>
    </xf>
    <xf numFmtId="0" fontId="0" fillId="2" borderId="103" xfId="0" applyFill="1" applyBorder="1" applyAlignment="1">
      <alignment horizontal="left" vertical="center" wrapText="1"/>
    </xf>
    <xf numFmtId="0" fontId="20" fillId="2" borderId="0" xfId="0" quotePrefix="1" applyFont="1" applyFill="1" applyAlignment="1">
      <alignment horizontal="right" vertical="top" shrinkToFit="1"/>
    </xf>
    <xf numFmtId="0" fontId="20" fillId="2" borderId="0" xfId="0" applyFont="1" applyFill="1" applyAlignment="1">
      <alignment horizontal="left" vertical="top" wrapText="1"/>
    </xf>
    <xf numFmtId="0" fontId="0" fillId="0" borderId="88" xfId="0" applyFill="1" applyBorder="1" applyAlignment="1">
      <alignment shrinkToFit="1"/>
    </xf>
    <xf numFmtId="0" fontId="0" fillId="0" borderId="89" xfId="0" applyFill="1" applyBorder="1" applyAlignment="1">
      <alignment shrinkToFit="1"/>
    </xf>
    <xf numFmtId="0" fontId="0" fillId="0" borderId="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1" fillId="11" borderId="96" xfId="0" applyFont="1" applyFill="1" applyBorder="1" applyAlignment="1">
      <alignment horizontal="left" vertical="center" indent="1"/>
    </xf>
    <xf numFmtId="0" fontId="21" fillId="11" borderId="97" xfId="0" applyFont="1" applyFill="1" applyBorder="1" applyAlignment="1">
      <alignment horizontal="left" vertical="center" indent="1"/>
    </xf>
    <xf numFmtId="180" fontId="8" fillId="0" borderId="106" xfId="0" applyNumberFormat="1" applyFont="1" applyBorder="1" applyAlignment="1">
      <alignment horizontal="center" shrinkToFit="1"/>
    </xf>
    <xf numFmtId="180" fontId="8" fillId="0" borderId="107" xfId="0" applyNumberFormat="1" applyFont="1" applyBorder="1" applyAlignment="1">
      <alignment horizontal="center" shrinkToFit="1"/>
    </xf>
    <xf numFmtId="0" fontId="20" fillId="0" borderId="32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80" fontId="23" fillId="12" borderId="0" xfId="0" applyNumberFormat="1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181" fontId="8" fillId="0" borderId="106" xfId="0" applyNumberFormat="1" applyFont="1" applyBorder="1" applyAlignment="1">
      <alignment horizontal="center" shrinkToFit="1"/>
    </xf>
    <xf numFmtId="181" fontId="8" fillId="0" borderId="107" xfId="0" applyNumberFormat="1" applyFont="1" applyBorder="1" applyAlignment="1">
      <alignment horizontal="center" shrinkToFit="1"/>
    </xf>
    <xf numFmtId="180" fontId="8" fillId="13" borderId="114" xfId="0" applyNumberFormat="1" applyFont="1" applyFill="1" applyBorder="1" applyAlignment="1">
      <alignment horizontal="center" vertical="center" shrinkToFit="1"/>
    </xf>
    <xf numFmtId="180" fontId="8" fillId="13" borderId="115" xfId="0" applyNumberFormat="1" applyFont="1" applyFill="1" applyBorder="1" applyAlignment="1">
      <alignment horizontal="center" vertical="center" shrinkToFit="1"/>
    </xf>
    <xf numFmtId="180" fontId="8" fillId="0" borderId="106" xfId="0" applyNumberFormat="1" applyFont="1" applyBorder="1" applyAlignment="1">
      <alignment horizontal="center" vertical="center" shrinkToFit="1"/>
    </xf>
    <xf numFmtId="180" fontId="8" fillId="0" borderId="107" xfId="0" applyNumberFormat="1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wrapText="1"/>
    </xf>
    <xf numFmtId="0" fontId="20" fillId="13" borderId="108" xfId="0" applyFont="1" applyFill="1" applyBorder="1" applyAlignment="1">
      <alignment horizontal="center" vertical="center" wrapText="1"/>
    </xf>
    <xf numFmtId="0" fontId="20" fillId="13" borderId="109" xfId="0" applyFont="1" applyFill="1" applyBorder="1" applyAlignment="1">
      <alignment horizontal="center" vertical="center" wrapText="1"/>
    </xf>
    <xf numFmtId="0" fontId="20" fillId="13" borderId="110" xfId="0" applyFont="1" applyFill="1" applyBorder="1" applyAlignment="1">
      <alignment horizontal="center" vertical="center" wrapText="1"/>
    </xf>
    <xf numFmtId="0" fontId="20" fillId="13" borderId="111" xfId="0" applyFont="1" applyFill="1" applyBorder="1" applyAlignment="1">
      <alignment horizontal="center" vertical="center" wrapText="1"/>
    </xf>
    <xf numFmtId="180" fontId="23" fillId="12" borderId="112" xfId="0" applyNumberFormat="1" applyFont="1" applyFill="1" applyBorder="1" applyAlignment="1">
      <alignment horizontal="center" vertical="center" shrinkToFit="1"/>
    </xf>
    <xf numFmtId="180" fontId="23" fillId="12" borderId="113" xfId="0" applyNumberFormat="1" applyFont="1" applyFill="1" applyBorder="1" applyAlignment="1">
      <alignment horizontal="center" vertical="center" shrinkToFit="1"/>
    </xf>
    <xf numFmtId="180" fontId="23" fillId="12" borderId="106" xfId="0" applyNumberFormat="1" applyFont="1" applyFill="1" applyBorder="1" applyAlignment="1">
      <alignment horizontal="center" vertical="center" shrinkToFit="1"/>
    </xf>
    <xf numFmtId="180" fontId="23" fillId="12" borderId="107" xfId="0" applyNumberFormat="1" applyFont="1" applyFill="1" applyBorder="1" applyAlignment="1">
      <alignment horizontal="center" vertical="center" shrinkToFit="1"/>
    </xf>
    <xf numFmtId="0" fontId="23" fillId="12" borderId="32" xfId="0" applyFont="1" applyFill="1" applyBorder="1" applyAlignment="1">
      <alignment horizontal="center" vertical="center" wrapText="1"/>
    </xf>
    <xf numFmtId="0" fontId="23" fillId="12" borderId="104" xfId="0" applyFont="1" applyFill="1" applyBorder="1" applyAlignment="1">
      <alignment horizontal="center" vertical="center" wrapText="1"/>
    </xf>
    <xf numFmtId="0" fontId="23" fillId="12" borderId="112" xfId="0" applyFont="1" applyFill="1" applyBorder="1" applyAlignment="1">
      <alignment horizontal="center" vertical="center" wrapText="1"/>
    </xf>
    <xf numFmtId="0" fontId="23" fillId="12" borderId="11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24" fillId="13" borderId="108" xfId="0" applyFont="1" applyFill="1" applyBorder="1" applyAlignment="1">
      <alignment horizontal="center" vertical="center" wrapText="1"/>
    </xf>
    <xf numFmtId="0" fontId="24" fillId="13" borderId="119" xfId="0" applyFont="1" applyFill="1" applyBorder="1" applyAlignment="1">
      <alignment horizontal="center" vertical="center" wrapText="1"/>
    </xf>
    <xf numFmtId="0" fontId="24" fillId="13" borderId="109" xfId="0" applyFont="1" applyFill="1" applyBorder="1" applyAlignment="1">
      <alignment horizontal="center" vertical="center" wrapText="1"/>
    </xf>
    <xf numFmtId="0" fontId="24" fillId="13" borderId="110" xfId="0" applyFont="1" applyFill="1" applyBorder="1" applyAlignment="1">
      <alignment horizontal="center" vertical="center" wrapText="1"/>
    </xf>
    <xf numFmtId="0" fontId="24" fillId="13" borderId="0" xfId="0" applyFont="1" applyFill="1" applyBorder="1" applyAlignment="1">
      <alignment horizontal="center" vertical="center" wrapText="1"/>
    </xf>
    <xf numFmtId="0" fontId="24" fillId="13" borderId="111" xfId="0" applyFont="1" applyFill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0" fillId="0" borderId="122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181" fontId="8" fillId="0" borderId="124" xfId="0" applyNumberFormat="1" applyFont="1" applyBorder="1" applyAlignment="1">
      <alignment horizontal="center" shrinkToFit="1"/>
    </xf>
    <xf numFmtId="181" fontId="8" fillId="0" borderId="125" xfId="0" applyNumberFormat="1" applyFont="1" applyBorder="1" applyAlignment="1">
      <alignment horizontal="center" shrinkToFit="1"/>
    </xf>
    <xf numFmtId="181" fontId="8" fillId="13" borderId="114" xfId="0" applyNumberFormat="1" applyFont="1" applyFill="1" applyBorder="1" applyAlignment="1">
      <alignment horizontal="center" shrinkToFit="1"/>
    </xf>
    <xf numFmtId="181" fontId="8" fillId="13" borderId="115" xfId="0" applyNumberFormat="1" applyFont="1" applyFill="1" applyBorder="1" applyAlignment="1">
      <alignment horizontal="center" shrinkToFit="1"/>
    </xf>
    <xf numFmtId="182" fontId="8" fillId="13" borderId="114" xfId="0" applyNumberFormat="1" applyFont="1" applyFill="1" applyBorder="1" applyAlignment="1">
      <alignment horizontal="center" vertical="center" shrinkToFit="1"/>
    </xf>
    <xf numFmtId="182" fontId="8" fillId="13" borderId="126" xfId="0" applyNumberFormat="1" applyFont="1" applyFill="1" applyBorder="1" applyAlignment="1">
      <alignment horizontal="center" vertical="center" shrinkToFit="1"/>
    </xf>
    <xf numFmtId="182" fontId="8" fillId="13" borderId="115" xfId="0" applyNumberFormat="1" applyFont="1" applyFill="1" applyBorder="1" applyAlignment="1">
      <alignment horizontal="center" vertical="center" shrinkToFit="1"/>
    </xf>
    <xf numFmtId="180" fontId="8" fillId="0" borderId="124" xfId="0" applyNumberFormat="1" applyFont="1" applyBorder="1" applyAlignment="1">
      <alignment horizontal="center" shrinkToFit="1"/>
    </xf>
    <xf numFmtId="180" fontId="8" fillId="0" borderId="125" xfId="0" applyNumberFormat="1" applyFont="1" applyBorder="1" applyAlignment="1">
      <alignment horizontal="center" shrinkToFit="1"/>
    </xf>
    <xf numFmtId="0" fontId="0" fillId="0" borderId="33" xfId="0" applyBorder="1" applyAlignment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56" xfId="0" applyFont="1" applyFill="1" applyBorder="1" applyAlignment="1" applyProtection="1">
      <alignment horizontal="center" vertical="center"/>
      <protection locked="0"/>
    </xf>
    <xf numFmtId="0" fontId="0" fillId="0" borderId="127" xfId="0" applyFont="1" applyFill="1" applyBorder="1" applyAlignment="1" applyProtection="1">
      <alignment horizontal="center" vertical="center"/>
      <protection locked="0"/>
    </xf>
    <xf numFmtId="0" fontId="6" fillId="14" borderId="131" xfId="0" applyFont="1" applyFill="1" applyBorder="1" applyAlignment="1">
      <alignment horizontal="center" vertical="center" wrapText="1"/>
    </xf>
    <xf numFmtId="0" fontId="6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133" xfId="0" applyFont="1" applyFill="1" applyBorder="1" applyAlignment="1">
      <alignment horizontal="center" vertical="center" wrapText="1"/>
    </xf>
    <xf numFmtId="0" fontId="6" fillId="14" borderId="134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4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2" borderId="62" xfId="0" applyFont="1" applyFill="1" applyBorder="1" applyAlignment="1" applyProtection="1">
      <alignment horizontal="center" vertical="center" wrapText="1"/>
      <protection locked="0"/>
    </xf>
    <xf numFmtId="0" fontId="6" fillId="2" borderId="63" xfId="0" applyFont="1" applyFill="1" applyBorder="1" applyAlignment="1" applyProtection="1">
      <alignment horizontal="center" vertical="center" wrapText="1"/>
      <protection locked="0"/>
    </xf>
    <xf numFmtId="0" fontId="6" fillId="2" borderId="65" xfId="0" applyFont="1" applyFill="1" applyBorder="1" applyAlignment="1" applyProtection="1">
      <alignment horizontal="center" vertical="center" wrapText="1"/>
      <protection locked="0"/>
    </xf>
    <xf numFmtId="0" fontId="6" fillId="14" borderId="129" xfId="0" applyFont="1" applyFill="1" applyBorder="1" applyAlignment="1">
      <alignment horizontal="center" vertical="center" wrapText="1"/>
    </xf>
    <xf numFmtId="0" fontId="6" fillId="14" borderId="130" xfId="0" applyFont="1" applyFill="1" applyBorder="1" applyAlignment="1">
      <alignment horizontal="center" vertical="center" wrapText="1"/>
    </xf>
    <xf numFmtId="0" fontId="6" fillId="14" borderId="135" xfId="0" applyFont="1" applyFill="1" applyBorder="1" applyAlignment="1">
      <alignment horizontal="center" vertical="center" wrapText="1"/>
    </xf>
    <xf numFmtId="0" fontId="6" fillId="14" borderId="142" xfId="0" applyFont="1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/>
    </xf>
    <xf numFmtId="0" fontId="0" fillId="14" borderId="135" xfId="0" applyFill="1" applyBorder="1" applyAlignment="1">
      <alignment horizontal="center" vertical="center"/>
    </xf>
    <xf numFmtId="0" fontId="0" fillId="14" borderId="142" xfId="0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35" xfId="0" applyFont="1" applyFill="1" applyBorder="1" applyAlignment="1">
      <alignment horizontal="center" vertical="center" wrapText="1"/>
    </xf>
    <xf numFmtId="0" fontId="6" fillId="14" borderId="112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112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6" borderId="130" xfId="0" applyFont="1" applyFill="1" applyBorder="1" applyAlignment="1">
      <alignment horizontal="center" vertical="center" wrapText="1"/>
    </xf>
    <xf numFmtId="0" fontId="6" fillId="6" borderId="135" xfId="0" applyFont="1" applyFill="1" applyBorder="1" applyAlignment="1">
      <alignment horizontal="center" vertical="center" wrapText="1"/>
    </xf>
    <xf numFmtId="0" fontId="6" fillId="6" borderId="14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38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14" borderId="137" xfId="0" applyFont="1" applyFill="1" applyBorder="1" applyAlignment="1">
      <alignment horizontal="center" vertical="center" wrapText="1"/>
    </xf>
    <xf numFmtId="0" fontId="6" fillId="14" borderId="5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132" xfId="0" applyNumberFormat="1" applyFont="1" applyFill="1" applyBorder="1" applyAlignment="1">
      <alignment horizontal="center" vertical="center" wrapText="1"/>
    </xf>
    <xf numFmtId="0" fontId="6" fillId="0" borderId="113" xfId="0" applyNumberFormat="1" applyFont="1" applyFill="1" applyBorder="1" applyAlignment="1">
      <alignment horizontal="center" vertical="center" wrapText="1"/>
    </xf>
    <xf numFmtId="0" fontId="6" fillId="0" borderId="144" xfId="0" applyNumberFormat="1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7" xfId="0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7" xfId="0" applyNumberFormat="1" applyFont="1" applyBorder="1" applyAlignment="1" applyProtection="1">
      <alignment horizontal="left" vertical="center"/>
    </xf>
    <xf numFmtId="0" fontId="1" fillId="0" borderId="25" xfId="0" applyNumberFormat="1" applyFont="1" applyBorder="1" applyAlignment="1" applyProtection="1">
      <alignment horizontal="left" vertical="center"/>
    </xf>
    <xf numFmtId="0" fontId="1" fillId="0" borderId="28" xfId="0" applyNumberFormat="1" applyFont="1" applyBorder="1" applyAlignment="1" applyProtection="1">
      <alignment horizontal="left" vertical="center"/>
    </xf>
    <xf numFmtId="0" fontId="1" fillId="0" borderId="29" xfId="0" applyNumberFormat="1" applyFont="1" applyBorder="1" applyAlignment="1" applyProtection="1">
      <alignment horizontal="left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1" fillId="0" borderId="25" xfId="0" applyNumberFormat="1" applyFont="1" applyBorder="1" applyAlignment="1" applyProtection="1">
      <alignment horizontal="center" vertical="center"/>
    </xf>
    <xf numFmtId="0" fontId="1" fillId="0" borderId="28" xfId="0" applyNumberFormat="1" applyFont="1" applyBorder="1" applyAlignment="1" applyProtection="1">
      <alignment horizontal="center" vertical="center"/>
    </xf>
    <xf numFmtId="0" fontId="1" fillId="0" borderId="29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</cellXfs>
  <cellStyles count="8">
    <cellStyle name="パーセント" xfId="2" builtinId="5"/>
    <cellStyle name="ハイパーリンク" xfId="3" builtinId="8"/>
    <cellStyle name="ハイパーリンク 2" xfId="6"/>
    <cellStyle name="桁区切り" xfId="1" builtinId="6"/>
    <cellStyle name="標準" xfId="0" builtinId="0"/>
    <cellStyle name="標準 2" xfId="7"/>
    <cellStyle name="標準 3" xfId="4"/>
    <cellStyle name="標準_関係係数シート" xfId="5"/>
  </cellStyles>
  <dxfs count="0"/>
  <tableStyles count="0" defaultTableStyle="TableStyleMedium2" defaultPivotStyle="PivotStyleLight16"/>
  <colors>
    <mruColors>
      <color rgb="FFB4C6E7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298726838289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 '!$AR$4:$AR$7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 '!$AQ$8:$AQ$44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 '!$AR$8:$AR$44</c:f>
              <c:numCache>
                <c:formatCode>0_);[Red]\(0\)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0-4552-9235-5986C54B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 '!$AU$4:$AU$7</c:f>
              <c:strCache>
                <c:ptCount val="4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'計算シート '!$AQ$5:$AQ$44</c:f>
              <c:strCache>
                <c:ptCount val="40"/>
                <c:pt idx="3">
                  <c:v>農林漁業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strCache>
            </c:strRef>
          </c:cat>
          <c:val>
            <c:numRef>
              <c:f>'計算シート '!$AU$8:$AU$44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0-4552-9235-5986C54BA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42</xdr:row>
          <xdr:rowOff>22860</xdr:rowOff>
        </xdr:from>
        <xdr:to>
          <xdr:col>10</xdr:col>
          <xdr:colOff>83820</xdr:colOff>
          <xdr:row>95</xdr:row>
          <xdr:rowOff>106680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95</xdr:row>
          <xdr:rowOff>99060</xdr:rowOff>
        </xdr:from>
        <xdr:to>
          <xdr:col>10</xdr:col>
          <xdr:colOff>22860</xdr:colOff>
          <xdr:row>146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</xdr:row>
          <xdr:rowOff>190500</xdr:rowOff>
        </xdr:from>
        <xdr:to>
          <xdr:col>10</xdr:col>
          <xdr:colOff>38100</xdr:colOff>
          <xdr:row>41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781051</xdr:colOff>
      <xdr:row>5</xdr:row>
      <xdr:rowOff>104775</xdr:rowOff>
    </xdr:from>
    <xdr:to>
      <xdr:col>10</xdr:col>
      <xdr:colOff>180976</xdr:colOff>
      <xdr:row>8</xdr:row>
      <xdr:rowOff>19050</xdr:rowOff>
    </xdr:to>
    <xdr:sp macro="" textlink="">
      <xdr:nvSpPr>
        <xdr:cNvPr id="2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7192626" y="1638300"/>
          <a:ext cx="923925" cy="7905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</xdr:colOff>
      <xdr:row>4</xdr:row>
      <xdr:rowOff>0</xdr:rowOff>
    </xdr:from>
    <xdr:to>
      <xdr:col>11</xdr:col>
      <xdr:colOff>361950</xdr:colOff>
      <xdr:row>4</xdr:row>
      <xdr:rowOff>0</xdr:rowOff>
    </xdr:to>
    <xdr:sp macro="" textlink="">
      <xdr:nvSpPr>
        <xdr:cNvPr id="3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18907125" y="12001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371475</xdr:colOff>
      <xdr:row>3</xdr:row>
      <xdr:rowOff>66674</xdr:rowOff>
    </xdr:from>
    <xdr:ext cx="1447800" cy="68412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275799" y="1041586"/>
          <a:ext cx="1447800" cy="6841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224651</xdr:colOff>
      <xdr:row>34</xdr:row>
      <xdr:rowOff>4508</xdr:rowOff>
    </xdr:from>
    <xdr:to>
      <xdr:col>3</xdr:col>
      <xdr:colOff>1133474</xdr:colOff>
      <xdr:row>35</xdr:row>
      <xdr:rowOff>114452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86651" y="7786433"/>
          <a:ext cx="908823" cy="281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19</xdr:row>
      <xdr:rowOff>2</xdr:rowOff>
    </xdr:from>
    <xdr:to>
      <xdr:col>28</xdr:col>
      <xdr:colOff>-1</xdr:colOff>
      <xdr:row>19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2895602"/>
          <a:ext cx="622934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27</xdr:row>
      <xdr:rowOff>0</xdr:rowOff>
    </xdr:from>
    <xdr:to>
      <xdr:col>20</xdr:col>
      <xdr:colOff>9525</xdr:colOff>
      <xdr:row>29</xdr:row>
      <xdr:rowOff>0</xdr:rowOff>
    </xdr:to>
    <xdr:cxnSp macro="">
      <xdr:nvCxnSpPr>
        <xdr:cNvPr id="3" name="直線矢印コネクタ 2"/>
        <xdr:cNvCxnSpPr/>
      </xdr:nvCxnSpPr>
      <xdr:spPr bwMode="auto">
        <a:xfrm>
          <a:off x="10220325" y="439102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6163</xdr:colOff>
      <xdr:row>15</xdr:row>
      <xdr:rowOff>11206</xdr:rowOff>
    </xdr:from>
    <xdr:to>
      <xdr:col>25</xdr:col>
      <xdr:colOff>6163</xdr:colOff>
      <xdr:row>18</xdr:row>
      <xdr:rowOff>161926</xdr:rowOff>
    </xdr:to>
    <xdr:cxnSp macro="">
      <xdr:nvCxnSpPr>
        <xdr:cNvPr id="4" name="直線コネクタ 3"/>
        <xdr:cNvCxnSpPr/>
      </xdr:nvCxnSpPr>
      <xdr:spPr bwMode="auto">
        <a:xfrm flipV="1">
          <a:off x="12569638" y="2163856"/>
          <a:ext cx="0" cy="7222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12224</xdr:colOff>
      <xdr:row>15</xdr:row>
      <xdr:rowOff>6494</xdr:rowOff>
    </xdr:from>
    <xdr:to>
      <xdr:col>32</xdr:col>
      <xdr:colOff>11206</xdr:colOff>
      <xdr:row>15</xdr:row>
      <xdr:rowOff>6494</xdr:rowOff>
    </xdr:to>
    <xdr:cxnSp macro="">
      <xdr:nvCxnSpPr>
        <xdr:cNvPr id="5" name="直線コネクタ 4"/>
        <xdr:cNvCxnSpPr/>
      </xdr:nvCxnSpPr>
      <xdr:spPr bwMode="auto">
        <a:xfrm>
          <a:off x="12575699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37</xdr:row>
      <xdr:rowOff>2</xdr:rowOff>
    </xdr:from>
    <xdr:to>
      <xdr:col>28</xdr:col>
      <xdr:colOff>0</xdr:colOff>
      <xdr:row>37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72425" y="6191252"/>
          <a:ext cx="62388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4082</xdr:colOff>
      <xdr:row>19</xdr:row>
      <xdr:rowOff>0</xdr:rowOff>
    </xdr:from>
    <xdr:to>
      <xdr:col>34</xdr:col>
      <xdr:colOff>4082</xdr:colOff>
      <xdr:row>44</xdr:row>
      <xdr:rowOff>13607</xdr:rowOff>
    </xdr:to>
    <xdr:cxnSp macro="">
      <xdr:nvCxnSpPr>
        <xdr:cNvPr id="7" name="直線コネクタ 6"/>
        <xdr:cNvCxnSpPr/>
      </xdr:nvCxnSpPr>
      <xdr:spPr bwMode="auto">
        <a:xfrm>
          <a:off x="17834882" y="2895600"/>
          <a:ext cx="0" cy="462370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21</xdr:col>
      <xdr:colOff>0</xdr:colOff>
      <xdr:row>44</xdr:row>
      <xdr:rowOff>13607</xdr:rowOff>
    </xdr:from>
    <xdr:to>
      <xdr:col>34</xdr:col>
      <xdr:colOff>0</xdr:colOff>
      <xdr:row>44</xdr:row>
      <xdr:rowOff>13607</xdr:rowOff>
    </xdr:to>
    <xdr:cxnSp macro="">
      <xdr:nvCxnSpPr>
        <xdr:cNvPr id="8" name="直線矢印コネクタ 7"/>
        <xdr:cNvCxnSpPr/>
      </xdr:nvCxnSpPr>
      <xdr:spPr bwMode="auto">
        <a:xfrm flipH="1">
          <a:off x="10944225" y="7519307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33</xdr:col>
      <xdr:colOff>11206</xdr:colOff>
      <xdr:row>19</xdr:row>
      <xdr:rowOff>1681</xdr:rowOff>
    </xdr:from>
    <xdr:to>
      <xdr:col>34</xdr:col>
      <xdr:colOff>0</xdr:colOff>
      <xdr:row>19</xdr:row>
      <xdr:rowOff>1681</xdr:rowOff>
    </xdr:to>
    <xdr:cxnSp macro="">
      <xdr:nvCxnSpPr>
        <xdr:cNvPr id="9" name="直線コネクタ 8"/>
        <xdr:cNvCxnSpPr/>
      </xdr:nvCxnSpPr>
      <xdr:spPr bwMode="auto">
        <a:xfrm>
          <a:off x="17470531" y="289728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0</xdr:colOff>
      <xdr:row>47</xdr:row>
      <xdr:rowOff>0</xdr:rowOff>
    </xdr:to>
    <xdr:cxnSp macro="">
      <xdr:nvCxnSpPr>
        <xdr:cNvPr id="10" name="直線矢印コネクタ 9"/>
        <xdr:cNvCxnSpPr/>
      </xdr:nvCxnSpPr>
      <xdr:spPr bwMode="auto">
        <a:xfrm>
          <a:off x="10210800" y="77247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18</xdr:row>
      <xdr:rowOff>172640</xdr:rowOff>
    </xdr:from>
    <xdr:to>
      <xdr:col>12</xdr:col>
      <xdr:colOff>672353</xdr:colOff>
      <xdr:row>18</xdr:row>
      <xdr:rowOff>172640</xdr:rowOff>
    </xdr:to>
    <xdr:cxnSp macro="">
      <xdr:nvCxnSpPr>
        <xdr:cNvPr id="11" name="直線矢印コネクタ 10"/>
        <xdr:cNvCxnSpPr/>
      </xdr:nvCxnSpPr>
      <xdr:spPr bwMode="auto">
        <a:xfrm flipH="1">
          <a:off x="4663678" y="289679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15</xdr:row>
      <xdr:rowOff>0</xdr:rowOff>
    </xdr:from>
    <xdr:to>
      <xdr:col>9</xdr:col>
      <xdr:colOff>672353</xdr:colOff>
      <xdr:row>19</xdr:row>
      <xdr:rowOff>0</xdr:rowOff>
    </xdr:to>
    <xdr:cxnSp macro="">
      <xdr:nvCxnSpPr>
        <xdr:cNvPr id="12" name="直線コネクタ 11"/>
        <xdr:cNvCxnSpPr/>
      </xdr:nvCxnSpPr>
      <xdr:spPr bwMode="auto">
        <a:xfrm>
          <a:off x="5587253" y="2152650"/>
          <a:ext cx="0" cy="7429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15</xdr:row>
      <xdr:rowOff>0</xdr:rowOff>
    </xdr:from>
    <xdr:to>
      <xdr:col>4</xdr:col>
      <xdr:colOff>13610</xdr:colOff>
      <xdr:row>16</xdr:row>
      <xdr:rowOff>163286</xdr:rowOff>
    </xdr:to>
    <xdr:cxnSp macro="">
      <xdr:nvCxnSpPr>
        <xdr:cNvPr id="13" name="直線矢印コネクタ 12"/>
        <xdr:cNvCxnSpPr/>
      </xdr:nvCxnSpPr>
      <xdr:spPr bwMode="auto">
        <a:xfrm>
          <a:off x="2325781" y="2152650"/>
          <a:ext cx="2404" cy="3918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37</xdr:row>
      <xdr:rowOff>0</xdr:rowOff>
    </xdr:from>
    <xdr:to>
      <xdr:col>12</xdr:col>
      <xdr:colOff>672354</xdr:colOff>
      <xdr:row>37</xdr:row>
      <xdr:rowOff>0</xdr:rowOff>
    </xdr:to>
    <xdr:cxnSp macro="">
      <xdr:nvCxnSpPr>
        <xdr:cNvPr id="14" name="直線矢印コネクタ 13"/>
        <xdr:cNvCxnSpPr/>
      </xdr:nvCxnSpPr>
      <xdr:spPr bwMode="auto">
        <a:xfrm flipH="1">
          <a:off x="4667250" y="619125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55</xdr:row>
      <xdr:rowOff>0</xdr:rowOff>
    </xdr:from>
    <xdr:to>
      <xdr:col>12</xdr:col>
      <xdr:colOff>672354</xdr:colOff>
      <xdr:row>55</xdr:row>
      <xdr:rowOff>0</xdr:rowOff>
    </xdr:to>
    <xdr:cxnSp macro="">
      <xdr:nvCxnSpPr>
        <xdr:cNvPr id="15" name="直線矢印コネクタ 14"/>
        <xdr:cNvCxnSpPr/>
      </xdr:nvCxnSpPr>
      <xdr:spPr bwMode="auto">
        <a:xfrm flipH="1">
          <a:off x="4667250" y="95154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32</xdr:col>
      <xdr:colOff>0</xdr:colOff>
      <xdr:row>38</xdr:row>
      <xdr:rowOff>23812</xdr:rowOff>
    </xdr:from>
    <xdr:to>
      <xdr:col>32</xdr:col>
      <xdr:colOff>0</xdr:colOff>
      <xdr:row>44</xdr:row>
      <xdr:rowOff>13608</xdr:rowOff>
    </xdr:to>
    <xdr:cxnSp macro="">
      <xdr:nvCxnSpPr>
        <xdr:cNvPr id="16" name="直線コネクタ 15"/>
        <xdr:cNvCxnSpPr/>
      </xdr:nvCxnSpPr>
      <xdr:spPr bwMode="auto">
        <a:xfrm>
          <a:off x="16725900" y="6443662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55</xdr:row>
      <xdr:rowOff>1</xdr:rowOff>
    </xdr:from>
    <xdr:to>
      <xdr:col>28</xdr:col>
      <xdr:colOff>-1</xdr:colOff>
      <xdr:row>55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9515476"/>
          <a:ext cx="622934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19</xdr:row>
      <xdr:rowOff>1</xdr:rowOff>
    </xdr:from>
    <xdr:to>
      <xdr:col>9</xdr:col>
      <xdr:colOff>352425</xdr:colOff>
      <xdr:row>20</xdr:row>
      <xdr:rowOff>0</xdr:rowOff>
    </xdr:to>
    <xdr:cxnSp macro="">
      <xdr:nvCxnSpPr>
        <xdr:cNvPr id="18" name="直線矢印コネクタ 17"/>
        <xdr:cNvCxnSpPr/>
      </xdr:nvCxnSpPr>
      <xdr:spPr bwMode="auto">
        <a:xfrm flipV="1">
          <a:off x="5267325" y="28956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11207</xdr:colOff>
      <xdr:row>28</xdr:row>
      <xdr:rowOff>0</xdr:rowOff>
    </xdr:from>
    <xdr:to>
      <xdr:col>21</xdr:col>
      <xdr:colOff>149678</xdr:colOff>
      <xdr:row>28</xdr:row>
      <xdr:rowOff>0</xdr:rowOff>
    </xdr:to>
    <xdr:cxnSp macro="">
      <xdr:nvCxnSpPr>
        <xdr:cNvPr id="19" name="直線矢印コネクタ 18"/>
        <xdr:cNvCxnSpPr/>
      </xdr:nvCxnSpPr>
      <xdr:spPr bwMode="auto">
        <a:xfrm flipH="1">
          <a:off x="10222007" y="4562475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11207</xdr:colOff>
      <xdr:row>46</xdr:row>
      <xdr:rowOff>0</xdr:rowOff>
    </xdr:from>
    <xdr:to>
      <xdr:col>22</xdr:col>
      <xdr:colOff>0</xdr:colOff>
      <xdr:row>46</xdr:row>
      <xdr:rowOff>0</xdr:rowOff>
    </xdr:to>
    <xdr:cxnSp macro="">
      <xdr:nvCxnSpPr>
        <xdr:cNvPr id="20" name="直線矢印コネクタ 19"/>
        <xdr:cNvCxnSpPr/>
      </xdr:nvCxnSpPr>
      <xdr:spPr bwMode="auto">
        <a:xfrm flipH="1">
          <a:off x="10222007" y="7896225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190500</xdr:rowOff>
    </xdr:to>
    <xdr:cxnSp macro="">
      <xdr:nvCxnSpPr>
        <xdr:cNvPr id="21" name="直線矢印コネクタ 20"/>
        <xdr:cNvCxnSpPr/>
      </xdr:nvCxnSpPr>
      <xdr:spPr bwMode="auto">
        <a:xfrm flipV="1">
          <a:off x="13296900" y="61912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29</xdr:col>
      <xdr:colOff>17322</xdr:colOff>
      <xdr:row>32</xdr:row>
      <xdr:rowOff>0</xdr:rowOff>
    </xdr:from>
    <xdr:to>
      <xdr:col>29</xdr:col>
      <xdr:colOff>17322</xdr:colOff>
      <xdr:row>33</xdr:row>
      <xdr:rowOff>11206</xdr:rowOff>
    </xdr:to>
    <xdr:cxnSp macro="">
      <xdr:nvCxnSpPr>
        <xdr:cNvPr id="22" name="直線矢印コネクタ 21"/>
        <xdr:cNvCxnSpPr/>
      </xdr:nvCxnSpPr>
      <xdr:spPr bwMode="auto">
        <a:xfrm>
          <a:off x="14962047" y="531495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28</xdr:col>
      <xdr:colOff>727362</xdr:colOff>
      <xdr:row>50</xdr:row>
      <xdr:rowOff>0</xdr:rowOff>
    </xdr:from>
    <xdr:to>
      <xdr:col>28</xdr:col>
      <xdr:colOff>727362</xdr:colOff>
      <xdr:row>51</xdr:row>
      <xdr:rowOff>11206</xdr:rowOff>
    </xdr:to>
    <xdr:cxnSp macro="">
      <xdr:nvCxnSpPr>
        <xdr:cNvPr id="23" name="直線矢印コネクタ 22"/>
        <xdr:cNvCxnSpPr/>
      </xdr:nvCxnSpPr>
      <xdr:spPr bwMode="auto">
        <a:xfrm>
          <a:off x="14938662" y="862965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37</xdr:row>
      <xdr:rowOff>1</xdr:rowOff>
    </xdr:from>
    <xdr:to>
      <xdr:col>9</xdr:col>
      <xdr:colOff>352425</xdr:colOff>
      <xdr:row>38</xdr:row>
      <xdr:rowOff>0</xdr:rowOff>
    </xdr:to>
    <xdr:cxnSp macro="">
      <xdr:nvCxnSpPr>
        <xdr:cNvPr id="24" name="直線矢印コネクタ 23"/>
        <xdr:cNvCxnSpPr/>
      </xdr:nvCxnSpPr>
      <xdr:spPr bwMode="auto">
        <a:xfrm flipV="1">
          <a:off x="5267325" y="61912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55</xdr:row>
      <xdr:rowOff>1</xdr:rowOff>
    </xdr:from>
    <xdr:to>
      <xdr:col>9</xdr:col>
      <xdr:colOff>352425</xdr:colOff>
      <xdr:row>56</xdr:row>
      <xdr:rowOff>0</xdr:rowOff>
    </xdr:to>
    <xdr:cxnSp macro="">
      <xdr:nvCxnSpPr>
        <xdr:cNvPr id="25" name="直線矢印コネクタ 24"/>
        <xdr:cNvCxnSpPr/>
      </xdr:nvCxnSpPr>
      <xdr:spPr bwMode="auto">
        <a:xfrm flipV="1">
          <a:off x="5267325" y="95154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15</xdr:row>
      <xdr:rowOff>0</xdr:rowOff>
    </xdr:from>
    <xdr:to>
      <xdr:col>10</xdr:col>
      <xdr:colOff>0</xdr:colOff>
      <xdr:row>15</xdr:row>
      <xdr:rowOff>0</xdr:rowOff>
    </xdr:to>
    <xdr:cxnSp macro="">
      <xdr:nvCxnSpPr>
        <xdr:cNvPr id="26" name="直線コネクタ 25"/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0</xdr:colOff>
      <xdr:row>44</xdr:row>
      <xdr:rowOff>0</xdr:rowOff>
    </xdr:from>
    <xdr:to>
      <xdr:col>26</xdr:col>
      <xdr:colOff>0</xdr:colOff>
      <xdr:row>44</xdr:row>
      <xdr:rowOff>190500</xdr:rowOff>
    </xdr:to>
    <xdr:cxnSp macro="">
      <xdr:nvCxnSpPr>
        <xdr:cNvPr id="27" name="直線矢印コネクタ 26"/>
        <xdr:cNvCxnSpPr/>
      </xdr:nvCxnSpPr>
      <xdr:spPr bwMode="auto">
        <a:xfrm flipV="1">
          <a:off x="13296900" y="75057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190500</xdr:rowOff>
    </xdr:to>
    <xdr:cxnSp macro="">
      <xdr:nvCxnSpPr>
        <xdr:cNvPr id="28" name="直線矢印コネクタ 27"/>
        <xdr:cNvCxnSpPr/>
      </xdr:nvCxnSpPr>
      <xdr:spPr bwMode="auto">
        <a:xfrm flipV="1">
          <a:off x="13296900" y="28956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0</xdr:colOff>
      <xdr:row>55</xdr:row>
      <xdr:rowOff>0</xdr:rowOff>
    </xdr:from>
    <xdr:to>
      <xdr:col>26</xdr:col>
      <xdr:colOff>0</xdr:colOff>
      <xdr:row>55</xdr:row>
      <xdr:rowOff>190500</xdr:rowOff>
    </xdr:to>
    <xdr:cxnSp macro="">
      <xdr:nvCxnSpPr>
        <xdr:cNvPr id="29" name="直線矢印コネクタ 28"/>
        <xdr:cNvCxnSpPr/>
      </xdr:nvCxnSpPr>
      <xdr:spPr bwMode="auto">
        <a:xfrm flipV="1">
          <a:off x="13296900" y="95154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32</xdr:row>
      <xdr:rowOff>0</xdr:rowOff>
    </xdr:from>
    <xdr:to>
      <xdr:col>6</xdr:col>
      <xdr:colOff>353785</xdr:colOff>
      <xdr:row>33</xdr:row>
      <xdr:rowOff>0</xdr:rowOff>
    </xdr:to>
    <xdr:cxnSp macro="">
      <xdr:nvCxnSpPr>
        <xdr:cNvPr id="30" name="直線矢印コネクタ 29"/>
        <xdr:cNvCxnSpPr/>
      </xdr:nvCxnSpPr>
      <xdr:spPr bwMode="auto">
        <a:xfrm>
          <a:off x="3639910" y="531495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50</xdr:row>
      <xdr:rowOff>0</xdr:rowOff>
    </xdr:from>
    <xdr:to>
      <xdr:col>6</xdr:col>
      <xdr:colOff>353785</xdr:colOff>
      <xdr:row>51</xdr:row>
      <xdr:rowOff>0</xdr:rowOff>
    </xdr:to>
    <xdr:cxnSp macro="">
      <xdr:nvCxnSpPr>
        <xdr:cNvPr id="31" name="直線矢印コネクタ 30"/>
        <xdr:cNvCxnSpPr/>
      </xdr:nvCxnSpPr>
      <xdr:spPr bwMode="auto">
        <a:xfrm>
          <a:off x="3639910" y="862965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33</xdr:row>
      <xdr:rowOff>16300</xdr:rowOff>
    </xdr:from>
    <xdr:to>
      <xdr:col>9</xdr:col>
      <xdr:colOff>678465</xdr:colOff>
      <xdr:row>37</xdr:row>
      <xdr:rowOff>16300</xdr:rowOff>
    </xdr:to>
    <xdr:cxnSp macro="">
      <xdr:nvCxnSpPr>
        <xdr:cNvPr id="32" name="直線コネクタ 31"/>
        <xdr:cNvCxnSpPr/>
      </xdr:nvCxnSpPr>
      <xdr:spPr bwMode="auto">
        <a:xfrm>
          <a:off x="5593365" y="5502700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2404</xdr:colOff>
      <xdr:row>35</xdr:row>
      <xdr:rowOff>6404</xdr:rowOff>
    </xdr:to>
    <xdr:cxnSp macro="">
      <xdr:nvCxnSpPr>
        <xdr:cNvPr id="33" name="直線矢印コネクタ 32"/>
        <xdr:cNvCxnSpPr/>
      </xdr:nvCxnSpPr>
      <xdr:spPr bwMode="auto">
        <a:xfrm>
          <a:off x="2314575" y="5486400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33</xdr:row>
      <xdr:rowOff>16300</xdr:rowOff>
    </xdr:from>
    <xdr:to>
      <xdr:col>9</xdr:col>
      <xdr:colOff>681522</xdr:colOff>
      <xdr:row>33</xdr:row>
      <xdr:rowOff>16300</xdr:rowOff>
    </xdr:to>
    <xdr:cxnSp macro="">
      <xdr:nvCxnSpPr>
        <xdr:cNvPr id="34" name="直線コネクタ 33"/>
        <xdr:cNvCxnSpPr/>
      </xdr:nvCxnSpPr>
      <xdr:spPr bwMode="auto">
        <a:xfrm>
          <a:off x="2325781" y="550270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51</xdr:row>
      <xdr:rowOff>16300</xdr:rowOff>
    </xdr:from>
    <xdr:to>
      <xdr:col>9</xdr:col>
      <xdr:colOff>661147</xdr:colOff>
      <xdr:row>55</xdr:row>
      <xdr:rowOff>16300</xdr:rowOff>
    </xdr:to>
    <xdr:cxnSp macro="">
      <xdr:nvCxnSpPr>
        <xdr:cNvPr id="35" name="直線コネクタ 34"/>
        <xdr:cNvCxnSpPr/>
      </xdr:nvCxnSpPr>
      <xdr:spPr bwMode="auto">
        <a:xfrm>
          <a:off x="5576047" y="8817400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2404</xdr:colOff>
      <xdr:row>53</xdr:row>
      <xdr:rowOff>6404</xdr:rowOff>
    </xdr:to>
    <xdr:cxnSp macro="">
      <xdr:nvCxnSpPr>
        <xdr:cNvPr id="36" name="直線矢印コネクタ 35"/>
        <xdr:cNvCxnSpPr/>
      </xdr:nvCxnSpPr>
      <xdr:spPr bwMode="auto">
        <a:xfrm>
          <a:off x="2314575" y="8801100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51</xdr:row>
      <xdr:rowOff>16300</xdr:rowOff>
    </xdr:from>
    <xdr:to>
      <xdr:col>9</xdr:col>
      <xdr:colOff>681522</xdr:colOff>
      <xdr:row>51</xdr:row>
      <xdr:rowOff>16300</xdr:rowOff>
    </xdr:to>
    <xdr:cxnSp macro="">
      <xdr:nvCxnSpPr>
        <xdr:cNvPr id="37" name="直線コネクタ 36"/>
        <xdr:cNvCxnSpPr/>
      </xdr:nvCxnSpPr>
      <xdr:spPr bwMode="auto">
        <a:xfrm>
          <a:off x="2325781" y="881740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9525</xdr:colOff>
      <xdr:row>15</xdr:row>
      <xdr:rowOff>9525</xdr:rowOff>
    </xdr:from>
    <xdr:to>
      <xdr:col>32</xdr:col>
      <xdr:colOff>9525</xdr:colOff>
      <xdr:row>17</xdr:row>
      <xdr:rowOff>9525</xdr:rowOff>
    </xdr:to>
    <xdr:cxnSp macro="">
      <xdr:nvCxnSpPr>
        <xdr:cNvPr id="38" name="直線矢印コネクタ 37"/>
        <xdr:cNvCxnSpPr/>
      </xdr:nvCxnSpPr>
      <xdr:spPr bwMode="auto">
        <a:xfrm>
          <a:off x="16735425" y="2162175"/>
          <a:ext cx="0" cy="400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33</xdr:row>
      <xdr:rowOff>4713</xdr:rowOff>
    </xdr:from>
    <xdr:to>
      <xdr:col>25</xdr:col>
      <xdr:colOff>0</xdr:colOff>
      <xdr:row>37</xdr:row>
      <xdr:rowOff>0</xdr:rowOff>
    </xdr:to>
    <xdr:cxnSp macro="">
      <xdr:nvCxnSpPr>
        <xdr:cNvPr id="39" name="直線コネクタ 38"/>
        <xdr:cNvCxnSpPr/>
      </xdr:nvCxnSpPr>
      <xdr:spPr bwMode="auto">
        <a:xfrm flipV="1">
          <a:off x="12563475" y="5491113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6061</xdr:colOff>
      <xdr:row>33</xdr:row>
      <xdr:rowOff>0</xdr:rowOff>
    </xdr:from>
    <xdr:to>
      <xdr:col>32</xdr:col>
      <xdr:colOff>5043</xdr:colOff>
      <xdr:row>33</xdr:row>
      <xdr:rowOff>0</xdr:rowOff>
    </xdr:to>
    <xdr:cxnSp macro="">
      <xdr:nvCxnSpPr>
        <xdr:cNvPr id="40" name="直線コネクタ 39"/>
        <xdr:cNvCxnSpPr/>
      </xdr:nvCxnSpPr>
      <xdr:spPr bwMode="auto">
        <a:xfrm>
          <a:off x="12569536" y="548640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3362</xdr:colOff>
      <xdr:row>33</xdr:row>
      <xdr:rowOff>3031</xdr:rowOff>
    </xdr:from>
    <xdr:to>
      <xdr:col>32</xdr:col>
      <xdr:colOff>3362</xdr:colOff>
      <xdr:row>34</xdr:row>
      <xdr:rowOff>164956</xdr:rowOff>
    </xdr:to>
    <xdr:cxnSp macro="">
      <xdr:nvCxnSpPr>
        <xdr:cNvPr id="41" name="直線矢印コネクタ 40"/>
        <xdr:cNvCxnSpPr/>
      </xdr:nvCxnSpPr>
      <xdr:spPr bwMode="auto">
        <a:xfrm>
          <a:off x="16729262" y="548943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51</xdr:row>
      <xdr:rowOff>4712</xdr:rowOff>
    </xdr:from>
    <xdr:to>
      <xdr:col>25</xdr:col>
      <xdr:colOff>0</xdr:colOff>
      <xdr:row>55</xdr:row>
      <xdr:rowOff>0</xdr:rowOff>
    </xdr:to>
    <xdr:cxnSp macro="">
      <xdr:nvCxnSpPr>
        <xdr:cNvPr id="42" name="直線コネクタ 41"/>
        <xdr:cNvCxnSpPr/>
      </xdr:nvCxnSpPr>
      <xdr:spPr bwMode="auto">
        <a:xfrm flipV="1">
          <a:off x="12563475" y="8805812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6061</xdr:colOff>
      <xdr:row>51</xdr:row>
      <xdr:rowOff>0</xdr:rowOff>
    </xdr:from>
    <xdr:to>
      <xdr:col>32</xdr:col>
      <xdr:colOff>5043</xdr:colOff>
      <xdr:row>51</xdr:row>
      <xdr:rowOff>0</xdr:rowOff>
    </xdr:to>
    <xdr:cxnSp macro="">
      <xdr:nvCxnSpPr>
        <xdr:cNvPr id="43" name="直線コネクタ 42"/>
        <xdr:cNvCxnSpPr/>
      </xdr:nvCxnSpPr>
      <xdr:spPr bwMode="auto">
        <a:xfrm>
          <a:off x="12569536" y="880110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3362</xdr:colOff>
      <xdr:row>51</xdr:row>
      <xdr:rowOff>3031</xdr:rowOff>
    </xdr:from>
    <xdr:to>
      <xdr:col>32</xdr:col>
      <xdr:colOff>3362</xdr:colOff>
      <xdr:row>52</xdr:row>
      <xdr:rowOff>164956</xdr:rowOff>
    </xdr:to>
    <xdr:cxnSp macro="">
      <xdr:nvCxnSpPr>
        <xdr:cNvPr id="44" name="直線矢印コネクタ 43"/>
        <xdr:cNvCxnSpPr/>
      </xdr:nvCxnSpPr>
      <xdr:spPr bwMode="auto">
        <a:xfrm>
          <a:off x="16729262" y="880413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20</xdr:col>
      <xdr:colOff>0</xdr:colOff>
      <xdr:row>11</xdr:row>
      <xdr:rowOff>13607</xdr:rowOff>
    </xdr:from>
    <xdr:to>
      <xdr:col>20</xdr:col>
      <xdr:colOff>0</xdr:colOff>
      <xdr:row>12</xdr:row>
      <xdr:rowOff>163286</xdr:rowOff>
    </xdr:to>
    <xdr:cxnSp macro="">
      <xdr:nvCxnSpPr>
        <xdr:cNvPr id="45" name="直線コネクタ 44"/>
        <xdr:cNvCxnSpPr/>
      </xdr:nvCxnSpPr>
      <xdr:spPr bwMode="auto">
        <a:xfrm>
          <a:off x="10150929" y="1850571"/>
          <a:ext cx="0" cy="32657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9526</xdr:colOff>
      <xdr:row>16</xdr:row>
      <xdr:rowOff>168087</xdr:rowOff>
    </xdr:from>
    <xdr:to>
      <xdr:col>19</xdr:col>
      <xdr:colOff>0</xdr:colOff>
      <xdr:row>16</xdr:row>
      <xdr:rowOff>168087</xdr:rowOff>
    </xdr:to>
    <xdr:cxnSp macro="">
      <xdr:nvCxnSpPr>
        <xdr:cNvPr id="46" name="直線コネクタ 45"/>
        <xdr:cNvCxnSpPr/>
      </xdr:nvCxnSpPr>
      <xdr:spPr bwMode="auto">
        <a:xfrm flipH="1">
          <a:off x="7981951" y="2549337"/>
          <a:ext cx="149542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14</xdr:col>
      <xdr:colOff>0</xdr:colOff>
      <xdr:row>20</xdr:row>
      <xdr:rowOff>0</xdr:rowOff>
    </xdr:from>
    <xdr:to>
      <xdr:col>14</xdr:col>
      <xdr:colOff>0</xdr:colOff>
      <xdr:row>23</xdr:row>
      <xdr:rowOff>11206</xdr:rowOff>
    </xdr:to>
    <xdr:cxnSp macro="">
      <xdr:nvCxnSpPr>
        <xdr:cNvPr id="47" name="直線コネクタ 46"/>
        <xdr:cNvCxnSpPr/>
      </xdr:nvCxnSpPr>
      <xdr:spPr bwMode="auto">
        <a:xfrm>
          <a:off x="7286625" y="3124200"/>
          <a:ext cx="0" cy="5350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23</xdr:row>
      <xdr:rowOff>1730</xdr:rowOff>
    </xdr:from>
    <xdr:to>
      <xdr:col>20</xdr:col>
      <xdr:colOff>0</xdr:colOff>
      <xdr:row>23</xdr:row>
      <xdr:rowOff>1730</xdr:rowOff>
    </xdr:to>
    <xdr:cxnSp macro="">
      <xdr:nvCxnSpPr>
        <xdr:cNvPr id="48" name="直線コネクタ 47"/>
        <xdr:cNvCxnSpPr/>
      </xdr:nvCxnSpPr>
      <xdr:spPr bwMode="auto">
        <a:xfrm flipH="1">
          <a:off x="7286625" y="3649805"/>
          <a:ext cx="29241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23</xdr:row>
      <xdr:rowOff>11206</xdr:rowOff>
    </xdr:from>
    <xdr:to>
      <xdr:col>20</xdr:col>
      <xdr:colOff>0</xdr:colOff>
      <xdr:row>24</xdr:row>
      <xdr:rowOff>0</xdr:rowOff>
    </xdr:to>
    <xdr:cxnSp macro="">
      <xdr:nvCxnSpPr>
        <xdr:cNvPr id="49" name="直線矢印コネクタ 48"/>
        <xdr:cNvCxnSpPr/>
      </xdr:nvCxnSpPr>
      <xdr:spPr bwMode="auto">
        <a:xfrm>
          <a:off x="10210800" y="3659281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33</xdr:row>
      <xdr:rowOff>0</xdr:rowOff>
    </xdr:from>
    <xdr:to>
      <xdr:col>20</xdr:col>
      <xdr:colOff>0</xdr:colOff>
      <xdr:row>33</xdr:row>
      <xdr:rowOff>0</xdr:rowOff>
    </xdr:to>
    <xdr:cxnSp macro="">
      <xdr:nvCxnSpPr>
        <xdr:cNvPr id="50" name="直線コネクタ 49"/>
        <xdr:cNvCxnSpPr/>
      </xdr:nvCxnSpPr>
      <xdr:spPr bwMode="auto">
        <a:xfrm flipH="1">
          <a:off x="7286625" y="5486400"/>
          <a:ext cx="29241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33</xdr:row>
      <xdr:rowOff>0</xdr:rowOff>
    </xdr:to>
    <xdr:cxnSp macro="">
      <xdr:nvCxnSpPr>
        <xdr:cNvPr id="51" name="直線コネクタ 50"/>
        <xdr:cNvCxnSpPr/>
      </xdr:nvCxnSpPr>
      <xdr:spPr bwMode="auto">
        <a:xfrm>
          <a:off x="10210800" y="5314950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0</xdr:colOff>
      <xdr:row>33</xdr:row>
      <xdr:rowOff>156883</xdr:rowOff>
    </xdr:to>
    <xdr:cxnSp macro="">
      <xdr:nvCxnSpPr>
        <xdr:cNvPr id="52" name="直線矢印コネクタ 51"/>
        <xdr:cNvCxnSpPr/>
      </xdr:nvCxnSpPr>
      <xdr:spPr bwMode="auto">
        <a:xfrm>
          <a:off x="7286625" y="5486400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0</xdr:colOff>
      <xdr:row>35</xdr:row>
      <xdr:rowOff>13607</xdr:rowOff>
    </xdr:from>
    <xdr:to>
      <xdr:col>20</xdr:col>
      <xdr:colOff>0</xdr:colOff>
      <xdr:row>35</xdr:row>
      <xdr:rowOff>13607</xdr:rowOff>
    </xdr:to>
    <xdr:cxnSp macro="">
      <xdr:nvCxnSpPr>
        <xdr:cNvPr id="53" name="直線コネクタ 52"/>
        <xdr:cNvCxnSpPr/>
      </xdr:nvCxnSpPr>
      <xdr:spPr bwMode="auto">
        <a:xfrm>
          <a:off x="9477375" y="5852432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155864</xdr:colOff>
      <xdr:row>33</xdr:row>
      <xdr:rowOff>13607</xdr:rowOff>
    </xdr:from>
    <xdr:to>
      <xdr:col>18</xdr:col>
      <xdr:colOff>155864</xdr:colOff>
      <xdr:row>35</xdr:row>
      <xdr:rowOff>13607</xdr:rowOff>
    </xdr:to>
    <xdr:cxnSp macro="">
      <xdr:nvCxnSpPr>
        <xdr:cNvPr id="54" name="直線矢印コネクタ 53"/>
        <xdr:cNvCxnSpPr/>
      </xdr:nvCxnSpPr>
      <xdr:spPr bwMode="auto">
        <a:xfrm flipV="1">
          <a:off x="9471314" y="5500007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51</xdr:row>
      <xdr:rowOff>0</xdr:rowOff>
    </xdr:from>
    <xdr:to>
      <xdr:col>20</xdr:col>
      <xdr:colOff>0</xdr:colOff>
      <xdr:row>51</xdr:row>
      <xdr:rowOff>0</xdr:rowOff>
    </xdr:to>
    <xdr:cxnSp macro="">
      <xdr:nvCxnSpPr>
        <xdr:cNvPr id="55" name="直線コネクタ 54"/>
        <xdr:cNvCxnSpPr/>
      </xdr:nvCxnSpPr>
      <xdr:spPr bwMode="auto">
        <a:xfrm flipH="1">
          <a:off x="7286625" y="8801100"/>
          <a:ext cx="29241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50</xdr:row>
      <xdr:rowOff>0</xdr:rowOff>
    </xdr:from>
    <xdr:to>
      <xdr:col>20</xdr:col>
      <xdr:colOff>0</xdr:colOff>
      <xdr:row>51</xdr:row>
      <xdr:rowOff>0</xdr:rowOff>
    </xdr:to>
    <xdr:cxnSp macro="">
      <xdr:nvCxnSpPr>
        <xdr:cNvPr id="56" name="直線コネクタ 55"/>
        <xdr:cNvCxnSpPr/>
      </xdr:nvCxnSpPr>
      <xdr:spPr bwMode="auto">
        <a:xfrm>
          <a:off x="10210800" y="8629650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0</xdr:colOff>
      <xdr:row>51</xdr:row>
      <xdr:rowOff>156883</xdr:rowOff>
    </xdr:to>
    <xdr:cxnSp macro="">
      <xdr:nvCxnSpPr>
        <xdr:cNvPr id="57" name="直線矢印コネクタ 56"/>
        <xdr:cNvCxnSpPr/>
      </xdr:nvCxnSpPr>
      <xdr:spPr bwMode="auto">
        <a:xfrm>
          <a:off x="7286625" y="8801100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13607</xdr:colOff>
      <xdr:row>53</xdr:row>
      <xdr:rowOff>0</xdr:rowOff>
    </xdr:from>
    <xdr:to>
      <xdr:col>20</xdr:col>
      <xdr:colOff>13607</xdr:colOff>
      <xdr:row>53</xdr:row>
      <xdr:rowOff>0</xdr:rowOff>
    </xdr:to>
    <xdr:cxnSp macro="">
      <xdr:nvCxnSpPr>
        <xdr:cNvPr id="58" name="直線コネクタ 57"/>
        <xdr:cNvCxnSpPr/>
      </xdr:nvCxnSpPr>
      <xdr:spPr bwMode="auto">
        <a:xfrm>
          <a:off x="9490982" y="9163050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0</xdr:colOff>
      <xdr:row>53</xdr:row>
      <xdr:rowOff>0</xdr:rowOff>
    </xdr:to>
    <xdr:cxnSp macro="">
      <xdr:nvCxnSpPr>
        <xdr:cNvPr id="59" name="直線矢印コネクタ 58"/>
        <xdr:cNvCxnSpPr/>
      </xdr:nvCxnSpPr>
      <xdr:spPr bwMode="auto">
        <a:xfrm flipV="1">
          <a:off x="9477375" y="8801100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13</xdr:row>
      <xdr:rowOff>0</xdr:rowOff>
    </xdr:from>
    <xdr:to>
      <xdr:col>6</xdr:col>
      <xdr:colOff>358584</xdr:colOff>
      <xdr:row>15</xdr:row>
      <xdr:rowOff>0</xdr:rowOff>
    </xdr:to>
    <xdr:cxnSp macro="">
      <xdr:nvCxnSpPr>
        <xdr:cNvPr id="60" name="直線矢印コネクタ 59"/>
        <xdr:cNvCxnSpPr/>
      </xdr:nvCxnSpPr>
      <xdr:spPr bwMode="auto">
        <a:xfrm>
          <a:off x="3624298" y="2190750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0</xdr:colOff>
      <xdr:row>15</xdr:row>
      <xdr:rowOff>13607</xdr:rowOff>
    </xdr:to>
    <xdr:cxnSp macro="">
      <xdr:nvCxnSpPr>
        <xdr:cNvPr id="61" name="直線矢印コネクタ 60"/>
        <xdr:cNvCxnSpPr/>
      </xdr:nvCxnSpPr>
      <xdr:spPr bwMode="auto">
        <a:xfrm>
          <a:off x="14886214" y="2190750"/>
          <a:ext cx="0" cy="36739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358589</xdr:colOff>
      <xdr:row>22</xdr:row>
      <xdr:rowOff>0</xdr:rowOff>
    </xdr:from>
    <xdr:to>
      <xdr:col>19</xdr:col>
      <xdr:colOff>358589</xdr:colOff>
      <xdr:row>22</xdr:row>
      <xdr:rowOff>145677</xdr:rowOff>
    </xdr:to>
    <xdr:cxnSp macro="">
      <xdr:nvCxnSpPr>
        <xdr:cNvPr id="62" name="直線矢印コネクタ 61"/>
        <xdr:cNvCxnSpPr/>
      </xdr:nvCxnSpPr>
      <xdr:spPr bwMode="auto">
        <a:xfrm>
          <a:off x="9835964" y="3476625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16</xdr:row>
      <xdr:rowOff>0</xdr:rowOff>
    </xdr:from>
    <xdr:to>
      <xdr:col>6</xdr:col>
      <xdr:colOff>0</xdr:colOff>
      <xdr:row>17</xdr:row>
      <xdr:rowOff>0</xdr:rowOff>
    </xdr:to>
    <xdr:cxnSp macro="">
      <xdr:nvCxnSpPr>
        <xdr:cNvPr id="63" name="直線コネクタ 62"/>
        <xdr:cNvCxnSpPr/>
      </xdr:nvCxnSpPr>
      <xdr:spPr bwMode="auto">
        <a:xfrm flipV="1">
          <a:off x="2993749" y="2381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20</xdr:row>
      <xdr:rowOff>0</xdr:rowOff>
    </xdr:from>
    <xdr:to>
      <xdr:col>6</xdr:col>
      <xdr:colOff>8283</xdr:colOff>
      <xdr:row>20</xdr:row>
      <xdr:rowOff>0</xdr:rowOff>
    </xdr:to>
    <xdr:cxnSp macro="">
      <xdr:nvCxnSpPr>
        <xdr:cNvPr id="64" name="直線コネクタ 63"/>
        <xdr:cNvCxnSpPr/>
      </xdr:nvCxnSpPr>
      <xdr:spPr bwMode="auto">
        <a:xfrm>
          <a:off x="3008658" y="31242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6626</xdr:colOff>
      <xdr:row>35</xdr:row>
      <xdr:rowOff>0</xdr:rowOff>
    </xdr:to>
    <xdr:cxnSp macro="">
      <xdr:nvCxnSpPr>
        <xdr:cNvPr id="65" name="直線コネクタ 64"/>
        <xdr:cNvCxnSpPr/>
      </xdr:nvCxnSpPr>
      <xdr:spPr bwMode="auto">
        <a:xfrm flipV="1">
          <a:off x="3000375" y="566737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38</xdr:row>
      <xdr:rowOff>0</xdr:rowOff>
    </xdr:from>
    <xdr:to>
      <xdr:col>5</xdr:col>
      <xdr:colOff>272084</xdr:colOff>
      <xdr:row>38</xdr:row>
      <xdr:rowOff>0</xdr:rowOff>
    </xdr:to>
    <xdr:cxnSp macro="">
      <xdr:nvCxnSpPr>
        <xdr:cNvPr id="66" name="直線コネクタ 65"/>
        <xdr:cNvCxnSpPr/>
      </xdr:nvCxnSpPr>
      <xdr:spPr bwMode="auto">
        <a:xfrm>
          <a:off x="2986709" y="64198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52</xdr:row>
      <xdr:rowOff>0</xdr:rowOff>
    </xdr:from>
    <xdr:to>
      <xdr:col>6</xdr:col>
      <xdr:colOff>6626</xdr:colOff>
      <xdr:row>52</xdr:row>
      <xdr:rowOff>171450</xdr:rowOff>
    </xdr:to>
    <xdr:cxnSp macro="">
      <xdr:nvCxnSpPr>
        <xdr:cNvPr id="67" name="直線コネクタ 66"/>
        <xdr:cNvCxnSpPr/>
      </xdr:nvCxnSpPr>
      <xdr:spPr bwMode="auto">
        <a:xfrm flipV="1">
          <a:off x="3000375" y="898207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56</xdr:row>
      <xdr:rowOff>0</xdr:rowOff>
    </xdr:from>
    <xdr:to>
      <xdr:col>5</xdr:col>
      <xdr:colOff>272084</xdr:colOff>
      <xdr:row>56</xdr:row>
      <xdr:rowOff>0</xdr:rowOff>
    </xdr:to>
    <xdr:cxnSp macro="">
      <xdr:nvCxnSpPr>
        <xdr:cNvPr id="68" name="直線コネクタ 67"/>
        <xdr:cNvCxnSpPr/>
      </xdr:nvCxnSpPr>
      <xdr:spPr bwMode="auto">
        <a:xfrm>
          <a:off x="2986709" y="97440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63</xdr:row>
      <xdr:rowOff>0</xdr:rowOff>
    </xdr:from>
    <xdr:to>
      <xdr:col>6</xdr:col>
      <xdr:colOff>20292</xdr:colOff>
      <xdr:row>63</xdr:row>
      <xdr:rowOff>171450</xdr:rowOff>
    </xdr:to>
    <xdr:cxnSp macro="">
      <xdr:nvCxnSpPr>
        <xdr:cNvPr id="69" name="直線コネクタ 68"/>
        <xdr:cNvCxnSpPr/>
      </xdr:nvCxnSpPr>
      <xdr:spPr bwMode="auto">
        <a:xfrm flipV="1">
          <a:off x="3014041" y="109823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67</xdr:row>
      <xdr:rowOff>0</xdr:rowOff>
    </xdr:from>
    <xdr:to>
      <xdr:col>6</xdr:col>
      <xdr:colOff>0</xdr:colOff>
      <xdr:row>67</xdr:row>
      <xdr:rowOff>0</xdr:rowOff>
    </xdr:to>
    <xdr:cxnSp macro="">
      <xdr:nvCxnSpPr>
        <xdr:cNvPr id="70" name="直線コネクタ 69"/>
        <xdr:cNvCxnSpPr/>
      </xdr:nvCxnSpPr>
      <xdr:spPr bwMode="auto">
        <a:xfrm>
          <a:off x="3000375" y="117538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16</xdr:row>
      <xdr:rowOff>0</xdr:rowOff>
    </xdr:from>
    <xdr:to>
      <xdr:col>31</xdr:col>
      <xdr:colOff>0</xdr:colOff>
      <xdr:row>17</xdr:row>
      <xdr:rowOff>9525</xdr:rowOff>
    </xdr:to>
    <xdr:cxnSp macro="">
      <xdr:nvCxnSpPr>
        <xdr:cNvPr id="71" name="直線コネクタ 70"/>
        <xdr:cNvCxnSpPr/>
      </xdr:nvCxnSpPr>
      <xdr:spPr bwMode="auto">
        <a:xfrm>
          <a:off x="15678150" y="238125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20</xdr:row>
      <xdr:rowOff>0</xdr:rowOff>
    </xdr:from>
    <xdr:to>
      <xdr:col>31</xdr:col>
      <xdr:colOff>9525</xdr:colOff>
      <xdr:row>20</xdr:row>
      <xdr:rowOff>0</xdr:rowOff>
    </xdr:to>
    <xdr:cxnSp macro="">
      <xdr:nvCxnSpPr>
        <xdr:cNvPr id="72" name="直線コネクタ 71"/>
        <xdr:cNvCxnSpPr/>
      </xdr:nvCxnSpPr>
      <xdr:spPr bwMode="auto">
        <a:xfrm>
          <a:off x="15687675" y="312420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34</xdr:row>
      <xdr:rowOff>0</xdr:rowOff>
    </xdr:from>
    <xdr:to>
      <xdr:col>31</xdr:col>
      <xdr:colOff>0</xdr:colOff>
      <xdr:row>35</xdr:row>
      <xdr:rowOff>9525</xdr:rowOff>
    </xdr:to>
    <xdr:cxnSp macro="">
      <xdr:nvCxnSpPr>
        <xdr:cNvPr id="73" name="直線コネクタ 72"/>
        <xdr:cNvCxnSpPr/>
      </xdr:nvCxnSpPr>
      <xdr:spPr bwMode="auto">
        <a:xfrm>
          <a:off x="15678150" y="5667375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37</xdr:row>
      <xdr:rowOff>223630</xdr:rowOff>
    </xdr:from>
    <xdr:to>
      <xdr:col>31</xdr:col>
      <xdr:colOff>9525</xdr:colOff>
      <xdr:row>37</xdr:row>
      <xdr:rowOff>223630</xdr:rowOff>
    </xdr:to>
    <xdr:cxnSp macro="">
      <xdr:nvCxnSpPr>
        <xdr:cNvPr id="74" name="直線コネクタ 73"/>
        <xdr:cNvCxnSpPr/>
      </xdr:nvCxnSpPr>
      <xdr:spPr bwMode="auto">
        <a:xfrm>
          <a:off x="15687675" y="641488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52</xdr:row>
      <xdr:rowOff>0</xdr:rowOff>
    </xdr:from>
    <xdr:to>
      <xdr:col>31</xdr:col>
      <xdr:colOff>0</xdr:colOff>
      <xdr:row>53</xdr:row>
      <xdr:rowOff>1243</xdr:rowOff>
    </xdr:to>
    <xdr:cxnSp macro="">
      <xdr:nvCxnSpPr>
        <xdr:cNvPr id="75" name="直線コネクタ 74"/>
        <xdr:cNvCxnSpPr/>
      </xdr:nvCxnSpPr>
      <xdr:spPr bwMode="auto">
        <a:xfrm>
          <a:off x="15678150" y="8982075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56</xdr:row>
      <xdr:rowOff>1035</xdr:rowOff>
    </xdr:from>
    <xdr:to>
      <xdr:col>31</xdr:col>
      <xdr:colOff>9525</xdr:colOff>
      <xdr:row>56</xdr:row>
      <xdr:rowOff>1035</xdr:rowOff>
    </xdr:to>
    <xdr:cxnSp macro="">
      <xdr:nvCxnSpPr>
        <xdr:cNvPr id="76" name="直線コネクタ 75"/>
        <xdr:cNvCxnSpPr/>
      </xdr:nvCxnSpPr>
      <xdr:spPr bwMode="auto">
        <a:xfrm>
          <a:off x="15687675" y="974511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0</xdr:colOff>
      <xdr:row>63</xdr:row>
      <xdr:rowOff>0</xdr:rowOff>
    </xdr:from>
    <xdr:to>
      <xdr:col>31</xdr:col>
      <xdr:colOff>0</xdr:colOff>
      <xdr:row>64</xdr:row>
      <xdr:rowOff>1242</xdr:rowOff>
    </xdr:to>
    <xdr:cxnSp macro="">
      <xdr:nvCxnSpPr>
        <xdr:cNvPr id="77" name="直線コネクタ 76"/>
        <xdr:cNvCxnSpPr/>
      </xdr:nvCxnSpPr>
      <xdr:spPr bwMode="auto">
        <a:xfrm>
          <a:off x="15678150" y="10982325"/>
          <a:ext cx="314325" cy="19174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67</xdr:row>
      <xdr:rowOff>1034</xdr:rowOff>
    </xdr:from>
    <xdr:to>
      <xdr:col>31</xdr:col>
      <xdr:colOff>9525</xdr:colOff>
      <xdr:row>67</xdr:row>
      <xdr:rowOff>1034</xdr:rowOff>
    </xdr:to>
    <xdr:cxnSp macro="">
      <xdr:nvCxnSpPr>
        <xdr:cNvPr id="78" name="直線コネクタ 77"/>
        <xdr:cNvCxnSpPr/>
      </xdr:nvCxnSpPr>
      <xdr:spPr bwMode="auto">
        <a:xfrm>
          <a:off x="15687675" y="11754884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38</xdr:row>
      <xdr:rowOff>113002</xdr:rowOff>
    </xdr:to>
    <xdr:sp macro="" textlink="">
      <xdr:nvSpPr>
        <xdr:cNvPr id="79" name="フローチャート: 代替処理 78"/>
        <xdr:cNvSpPr/>
      </xdr:nvSpPr>
      <xdr:spPr bwMode="auto">
        <a:xfrm>
          <a:off x="259773" y="926522"/>
          <a:ext cx="852487" cy="5606330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42</xdr:row>
      <xdr:rowOff>0</xdr:rowOff>
    </xdr:from>
    <xdr:to>
      <xdr:col>1</xdr:col>
      <xdr:colOff>409142</xdr:colOff>
      <xdr:row>59</xdr:row>
      <xdr:rowOff>119063</xdr:rowOff>
    </xdr:to>
    <xdr:sp macro="" textlink="">
      <xdr:nvSpPr>
        <xdr:cNvPr id="80" name="角丸四角形 79"/>
        <xdr:cNvSpPr/>
      </xdr:nvSpPr>
      <xdr:spPr bwMode="auto">
        <a:xfrm>
          <a:off x="242455" y="7143750"/>
          <a:ext cx="852487" cy="3262313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62</xdr:row>
      <xdr:rowOff>138545</xdr:rowOff>
    </xdr:from>
    <xdr:to>
      <xdr:col>1</xdr:col>
      <xdr:colOff>409141</xdr:colOff>
      <xdr:row>68</xdr:row>
      <xdr:rowOff>81394</xdr:rowOff>
    </xdr:to>
    <xdr:sp macro="" textlink="">
      <xdr:nvSpPr>
        <xdr:cNvPr id="81" name="角丸四角形 80"/>
        <xdr:cNvSpPr/>
      </xdr:nvSpPr>
      <xdr:spPr bwMode="auto">
        <a:xfrm>
          <a:off x="242454" y="10939895"/>
          <a:ext cx="852487" cy="1076324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58</xdr:row>
      <xdr:rowOff>121228</xdr:rowOff>
    </xdr:to>
    <xdr:grpSp>
      <xdr:nvGrpSpPr>
        <xdr:cNvPr id="82" name="グループ化 81"/>
        <xdr:cNvGrpSpPr/>
      </xdr:nvGrpSpPr>
      <xdr:grpSpPr>
        <a:xfrm>
          <a:off x="1288472" y="653143"/>
          <a:ext cx="3914704" cy="9548256"/>
          <a:chOff x="1385455" y="900544"/>
          <a:chExt cx="4543857" cy="9421092"/>
        </a:xfrm>
      </xdr:grpSpPr>
      <xdr:sp macro="" textlink="">
        <xdr:nvSpPr>
          <xdr:cNvPr id="83" name="角丸四角形 82"/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角丸四角形 83"/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11</xdr:col>
      <xdr:colOff>358588</xdr:colOff>
      <xdr:row>4</xdr:row>
      <xdr:rowOff>0</xdr:rowOff>
    </xdr:from>
    <xdr:to>
      <xdr:col>16</xdr:col>
      <xdr:colOff>156884</xdr:colOff>
      <xdr:row>58</xdr:row>
      <xdr:rowOff>121228</xdr:rowOff>
    </xdr:to>
    <xdr:grpSp>
      <xdr:nvGrpSpPr>
        <xdr:cNvPr id="85" name="グループ化 84"/>
        <xdr:cNvGrpSpPr/>
      </xdr:nvGrpSpPr>
      <xdr:grpSpPr>
        <a:xfrm>
          <a:off x="5561959" y="653143"/>
          <a:ext cx="1964554" cy="9548256"/>
          <a:chOff x="6369628" y="900544"/>
          <a:chExt cx="2012372" cy="9421092"/>
        </a:xfrm>
      </xdr:grpSpPr>
      <xdr:sp macro="" textlink="">
        <xdr:nvSpPr>
          <xdr:cNvPr id="86" name="角丸四角形 85"/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角丸四角形 86"/>
          <xdr:cNvSpPr/>
        </xdr:nvSpPr>
        <xdr:spPr bwMode="auto">
          <a:xfrm>
            <a:off x="6543945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24</xdr:col>
      <xdr:colOff>121227</xdr:colOff>
      <xdr:row>4</xdr:row>
      <xdr:rowOff>17318</xdr:rowOff>
    </xdr:from>
    <xdr:to>
      <xdr:col>35</xdr:col>
      <xdr:colOff>121226</xdr:colOff>
      <xdr:row>58</xdr:row>
      <xdr:rowOff>138546</xdr:rowOff>
    </xdr:to>
    <xdr:grpSp>
      <xdr:nvGrpSpPr>
        <xdr:cNvPr id="88" name="グループ化 87"/>
        <xdr:cNvGrpSpPr/>
      </xdr:nvGrpSpPr>
      <xdr:grpSpPr>
        <a:xfrm>
          <a:off x="10908970" y="670461"/>
          <a:ext cx="5529942" cy="9548256"/>
          <a:chOff x="11655136" y="900544"/>
          <a:chExt cx="6061363" cy="9421092"/>
        </a:xfrm>
      </xdr:grpSpPr>
      <xdr:sp macro="" textlink="">
        <xdr:nvSpPr>
          <xdr:cNvPr id="89" name="角丸四角形 88"/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角丸四角形 89"/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19</xdr:col>
      <xdr:colOff>51954</xdr:colOff>
      <xdr:row>2</xdr:row>
      <xdr:rowOff>147714</xdr:rowOff>
    </xdr:from>
    <xdr:to>
      <xdr:col>20</xdr:col>
      <xdr:colOff>691862</xdr:colOff>
      <xdr:row>6</xdr:row>
      <xdr:rowOff>2377</xdr:rowOff>
    </xdr:to>
    <xdr:sp macro="" textlink="">
      <xdr:nvSpPr>
        <xdr:cNvPr id="91" name="正方形/長方形 90"/>
        <xdr:cNvSpPr/>
      </xdr:nvSpPr>
      <xdr:spPr bwMode="auto">
        <a:xfrm>
          <a:off x="9529329" y="490614"/>
          <a:ext cx="1373333" cy="540463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20</xdr:col>
      <xdr:colOff>-1</xdr:colOff>
      <xdr:row>11</xdr:row>
      <xdr:rowOff>176892</xdr:rowOff>
    </xdr:from>
    <xdr:to>
      <xdr:col>21</xdr:col>
      <xdr:colOff>152078</xdr:colOff>
      <xdr:row>11</xdr:row>
      <xdr:rowOff>176892</xdr:rowOff>
    </xdr:to>
    <xdr:cxnSp macro="">
      <xdr:nvCxnSpPr>
        <xdr:cNvPr id="92" name="直線矢印コネクタ 91"/>
        <xdr:cNvCxnSpPr/>
      </xdr:nvCxnSpPr>
      <xdr:spPr bwMode="auto">
        <a:xfrm flipH="1">
          <a:off x="10210799" y="1977117"/>
          <a:ext cx="88550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347383</xdr:colOff>
      <xdr:row>15</xdr:row>
      <xdr:rowOff>22411</xdr:rowOff>
    </xdr:from>
    <xdr:to>
      <xdr:col>17</xdr:col>
      <xdr:colOff>347383</xdr:colOff>
      <xdr:row>16</xdr:row>
      <xdr:rowOff>145677</xdr:rowOff>
    </xdr:to>
    <xdr:cxnSp macro="">
      <xdr:nvCxnSpPr>
        <xdr:cNvPr id="93" name="直線矢印コネクタ 92"/>
        <xdr:cNvCxnSpPr/>
      </xdr:nvCxnSpPr>
      <xdr:spPr bwMode="auto">
        <a:xfrm>
          <a:off x="8929408" y="2175061"/>
          <a:ext cx="0" cy="35186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228600</xdr:colOff>
          <xdr:row>1</xdr:row>
          <xdr:rowOff>228600</xdr:rowOff>
        </xdr:from>
        <xdr:to>
          <xdr:col>25</xdr:col>
          <xdr:colOff>944880</xdr:colOff>
          <xdr:row>2</xdr:row>
          <xdr:rowOff>259080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GE0015\03_kaiseki\&#20849;&#29992;\&#29987;&#26989;&#36899;&#38306;&#34920;\&#65330;&#65298;\11%20&#20998;&#26512;&#12484;&#12540;&#12523;&#26356;&#26032;\210128_&#20998;&#26512;&#12484;&#12540;&#12523;&#65288;&#26032;&#35215;&#65289;\&#12304;&#12484;&#12540;&#12523;&#65304;&#12305;&#21454;&#20837;&#22679;&#21152;&#65288;&#26032;&#12484;&#12540;&#12523;&#65289;\&#21442;&#32771;\1224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生産者価格評価表（統合中分類）"/>
      <sheetName val="投入係数表"/>
      <sheetName val="逆行列係数表（閉鎖型）"/>
      <sheetName val="逆行列係数表（解放型）"/>
    </sheetNames>
    <sheetDataSet>
      <sheetData sheetId="0"/>
      <sheetData sheetId="1"/>
      <sheetData sheetId="2">
        <row r="5">
          <cell r="D5">
            <v>2.4762866328347104E-2</v>
          </cell>
        </row>
      </sheetData>
      <sheetData sheetId="3"/>
      <sheetData sheetId="4">
        <row r="5">
          <cell r="D5">
            <v>1.019516202196999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__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kumamoto.jp/soshiki/2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5"/>
  <sheetViews>
    <sheetView showGridLines="0" tabSelected="1" zoomScaleNormal="100" zoomScaleSheetLayoutView="85" workbookViewId="0"/>
  </sheetViews>
  <sheetFormatPr defaultColWidth="18.6640625" defaultRowHeight="12.75" customHeight="1"/>
  <cols>
    <col min="1" max="1" width="2.6640625" style="1" customWidth="1"/>
    <col min="2" max="11" width="9" style="1" customWidth="1"/>
    <col min="12" max="16384" width="18.6640625" style="1"/>
  </cols>
  <sheetData>
    <row r="1" spans="1:11" ht="18" customHeight="1"/>
    <row r="2" spans="1:11" ht="18" customHeight="1">
      <c r="A2" s="495" t="s">
        <v>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</row>
    <row r="3" spans="1:11" ht="18" customHeight="1"/>
    <row r="4" spans="1:11" ht="13.2"/>
    <row r="5" spans="1:11" ht="13.2"/>
    <row r="6" spans="1:11" ht="13.2"/>
    <row r="7" spans="1:11" ht="13.2"/>
    <row r="8" spans="1:11" ht="13.2"/>
    <row r="9" spans="1:11" ht="13.2"/>
    <row r="10" spans="1:11" ht="13.2"/>
    <row r="11" spans="1:11" ht="13.2"/>
    <row r="12" spans="1:11" ht="13.2"/>
    <row r="13" spans="1:11" ht="13.2"/>
    <row r="14" spans="1:11" ht="13.2"/>
    <row r="15" spans="1:11" ht="13.2"/>
    <row r="16" spans="1:1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</sheetData>
  <mergeCells count="1">
    <mergeCell ref="A2:K2"/>
  </mergeCells>
  <phoneticPr fontId="2"/>
  <pageMargins left="0.7" right="0.7" top="0.75" bottom="0.75" header="0.3" footer="0.3"/>
  <pageSetup paperSize="9" scale="96" orientation="portrait" r:id="rId1"/>
  <rowBreaks count="2" manualBreakCount="2">
    <brk id="42" max="16383" man="1"/>
    <brk id="95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1025" r:id="rId4">
          <objectPr defaultSize="0" autoPict="0" r:id="rId5">
            <anchor moveWithCells="1">
              <from>
                <xdr:col>1</xdr:col>
                <xdr:colOff>60960</xdr:colOff>
                <xdr:row>42</xdr:row>
                <xdr:rowOff>22860</xdr:rowOff>
              </from>
              <to>
                <xdr:col>10</xdr:col>
                <xdr:colOff>83820</xdr:colOff>
                <xdr:row>95</xdr:row>
                <xdr:rowOff>106680</xdr:rowOff>
              </to>
            </anchor>
          </objectPr>
        </oleObject>
      </mc:Choice>
      <mc:Fallback>
        <oleObject progId="文書" shapeId="1025" r:id="rId4"/>
      </mc:Fallback>
    </mc:AlternateContent>
    <mc:AlternateContent xmlns:mc="http://schemas.openxmlformats.org/markup-compatibility/2006">
      <mc:Choice Requires="x14">
        <oleObject progId="文書" shapeId="1026" r:id="rId6">
          <objectPr defaultSize="0" autoPict="0" r:id="rId7">
            <anchor moveWithCells="1">
              <from>
                <xdr:col>1</xdr:col>
                <xdr:colOff>53340</xdr:colOff>
                <xdr:row>95</xdr:row>
                <xdr:rowOff>99060</xdr:rowOff>
              </from>
              <to>
                <xdr:col>10</xdr:col>
                <xdr:colOff>22860</xdr:colOff>
                <xdr:row>146</xdr:row>
                <xdr:rowOff>38100</xdr:rowOff>
              </to>
            </anchor>
          </objectPr>
        </oleObject>
      </mc:Choice>
      <mc:Fallback>
        <oleObject progId="文書" shapeId="1026" r:id="rId6"/>
      </mc:Fallback>
    </mc:AlternateContent>
    <mc:AlternateContent xmlns:mc="http://schemas.openxmlformats.org/markup-compatibility/2006">
      <mc:Choice Requires="x14">
        <oleObject progId="文書" shapeId="1027" r:id="rId8">
          <objectPr defaultSize="0" autoPict="0" r:id="rId9">
            <anchor moveWithCells="1">
              <from>
                <xdr:col>1</xdr:col>
                <xdr:colOff>99060</xdr:colOff>
                <xdr:row>2</xdr:row>
                <xdr:rowOff>190500</xdr:rowOff>
              </from>
              <to>
                <xdr:col>10</xdr:col>
                <xdr:colOff>38100</xdr:colOff>
                <xdr:row>41</xdr:row>
                <xdr:rowOff>38100</xdr:rowOff>
              </to>
            </anchor>
          </objectPr>
        </oleObject>
      </mc:Choice>
      <mc:Fallback>
        <oleObject progId="文書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44"/>
  <sheetViews>
    <sheetView showGridLines="0" zoomScaleNormal="100" zoomScaleSheetLayoutView="70" workbookViewId="0">
      <selection activeCell="D15" sqref="D15"/>
    </sheetView>
  </sheetViews>
  <sheetFormatPr defaultColWidth="18.6640625" defaultRowHeight="12.75" customHeight="1"/>
  <cols>
    <col min="1" max="1" width="2.6640625" style="3" customWidth="1"/>
    <col min="2" max="2" width="14" style="3" customWidth="1"/>
    <col min="3" max="3" width="14.44140625" style="3" customWidth="1"/>
    <col min="4" max="4" width="18.33203125" style="3" customWidth="1"/>
    <col min="5" max="5" width="3.77734375" style="3" customWidth="1"/>
    <col min="6" max="6" width="28" style="3" customWidth="1"/>
    <col min="7" max="7" width="14.44140625" style="3" customWidth="1"/>
    <col min="8" max="8" width="20.44140625" style="3" customWidth="1"/>
    <col min="9" max="9" width="2.88671875" style="3" customWidth="1"/>
    <col min="10" max="10" width="20" style="3" bestFit="1" customWidth="1"/>
    <col min="11" max="14" width="12.6640625" style="3" customWidth="1"/>
    <col min="15" max="15" width="2.77734375" style="3" customWidth="1"/>
    <col min="16" max="16" width="30.33203125" style="3" customWidth="1"/>
    <col min="17" max="17" width="13" style="3" customWidth="1"/>
    <col min="18" max="18" width="9.33203125" style="3" customWidth="1"/>
    <col min="19" max="16384" width="18.6640625" style="3"/>
  </cols>
  <sheetData>
    <row r="1" spans="2:18" ht="27" customHeight="1" thickBot="1">
      <c r="B1" s="2"/>
      <c r="F1" s="2" t="s">
        <v>203</v>
      </c>
    </row>
    <row r="2" spans="2:18" ht="30" customHeight="1" thickBot="1">
      <c r="B2" s="497" t="s">
        <v>204</v>
      </c>
      <c r="C2" s="498"/>
      <c r="D2" s="499"/>
      <c r="F2" s="497" t="s">
        <v>236</v>
      </c>
      <c r="G2" s="498"/>
      <c r="H2" s="499"/>
      <c r="I2" s="4"/>
      <c r="J2" s="497" t="s">
        <v>222</v>
      </c>
      <c r="K2" s="498"/>
      <c r="L2" s="498"/>
      <c r="M2" s="498"/>
      <c r="N2" s="499"/>
      <c r="P2" s="501" t="s">
        <v>227</v>
      </c>
      <c r="Q2" s="502"/>
      <c r="R2" s="503"/>
    </row>
    <row r="3" spans="2:18" ht="19.5" customHeight="1" thickBot="1">
      <c r="C3" s="5"/>
      <c r="D3" s="5"/>
      <c r="G3" s="5" t="s">
        <v>1</v>
      </c>
      <c r="H3" s="5"/>
      <c r="I3" s="4"/>
    </row>
    <row r="4" spans="2:18" ht="18" customHeight="1" thickBot="1">
      <c r="B4" s="7"/>
      <c r="C4" s="8"/>
      <c r="D4" s="445"/>
      <c r="F4" s="11" t="s">
        <v>5</v>
      </c>
      <c r="G4" s="12"/>
      <c r="H4" s="13"/>
      <c r="J4" s="9" t="s">
        <v>3</v>
      </c>
      <c r="K4" s="10" t="s">
        <v>4</v>
      </c>
      <c r="Q4" s="5" t="s">
        <v>1</v>
      </c>
    </row>
    <row r="5" spans="2:18" ht="26.25" customHeight="1" thickBot="1">
      <c r="B5" s="11" t="s">
        <v>205</v>
      </c>
      <c r="C5" s="14"/>
      <c r="D5" s="13"/>
      <c r="J5" s="15" t="s">
        <v>246</v>
      </c>
      <c r="K5" s="16" t="s">
        <v>6</v>
      </c>
      <c r="P5" s="11" t="s">
        <v>233</v>
      </c>
      <c r="Q5" s="482">
        <f>IF(AND($G$4="",$G$8=""),0,IF($G$8="",$G$4,IF($G$4="",$G$16,0)))</f>
        <v>0</v>
      </c>
    </row>
    <row r="6" spans="2:18" ht="19.5" customHeight="1" thickBot="1">
      <c r="B6" s="500" t="s">
        <v>209</v>
      </c>
      <c r="C6" s="500"/>
      <c r="D6" s="500"/>
      <c r="F6" s="497" t="s">
        <v>212</v>
      </c>
      <c r="G6" s="498"/>
      <c r="H6" s="499"/>
      <c r="Q6" s="5"/>
    </row>
    <row r="7" spans="2:18" ht="26.25" customHeight="1" thickBot="1">
      <c r="B7" s="500"/>
      <c r="C7" s="500"/>
      <c r="D7" s="500"/>
      <c r="G7" s="5" t="s">
        <v>2</v>
      </c>
      <c r="H7" s="6"/>
      <c r="P7" s="11" t="s">
        <v>234</v>
      </c>
      <c r="Q7" s="485">
        <f>IF($C$5="実収入",関係係数シート!$S$3,IF($C$5="可処分所得",関係係数シート!$W$3,0))</f>
        <v>0</v>
      </c>
    </row>
    <row r="8" spans="2:18" ht="19.5" customHeight="1" thickBot="1">
      <c r="B8" s="500"/>
      <c r="C8" s="500"/>
      <c r="D8" s="500"/>
      <c r="F8" s="11" t="s">
        <v>230</v>
      </c>
      <c r="G8" s="12"/>
      <c r="H8" s="13"/>
      <c r="Q8" s="5" t="s">
        <v>1</v>
      </c>
    </row>
    <row r="9" spans="2:18" ht="19.5" customHeight="1" thickBot="1">
      <c r="G9" s="5" t="s">
        <v>7</v>
      </c>
      <c r="H9" s="6"/>
      <c r="J9" s="3" t="s">
        <v>8</v>
      </c>
      <c r="P9" s="484"/>
      <c r="Q9" s="483" t="s">
        <v>229</v>
      </c>
    </row>
    <row r="10" spans="2:18" ht="19.5" customHeight="1" thickBot="1">
      <c r="F10" s="11" t="s">
        <v>231</v>
      </c>
      <c r="G10" s="17">
        <v>736914</v>
      </c>
      <c r="H10" s="18"/>
      <c r="J10" s="504"/>
      <c r="K10" s="504" t="s">
        <v>210</v>
      </c>
      <c r="L10" s="504"/>
      <c r="M10" s="504" t="s">
        <v>211</v>
      </c>
      <c r="N10" s="504"/>
      <c r="P10" s="11" t="s">
        <v>235</v>
      </c>
      <c r="Q10" s="482">
        <f>Q5*Q7</f>
        <v>0</v>
      </c>
    </row>
    <row r="11" spans="2:18" ht="19.5" customHeight="1">
      <c r="F11" s="500" t="s">
        <v>250</v>
      </c>
      <c r="G11" s="500"/>
      <c r="H11" s="500"/>
      <c r="J11" s="504"/>
      <c r="K11" s="452" t="s">
        <v>9</v>
      </c>
      <c r="L11" s="452" t="s">
        <v>6</v>
      </c>
      <c r="M11" s="452" t="s">
        <v>9</v>
      </c>
      <c r="N11" s="452" t="s">
        <v>6</v>
      </c>
    </row>
    <row r="12" spans="2:18" ht="19.5" customHeight="1">
      <c r="F12" s="500"/>
      <c r="G12" s="500"/>
      <c r="H12" s="500"/>
      <c r="J12" s="19" t="str">
        <f>IF(ISBLANK(関係係数シート!Q7),"",関係係数シート!Q7)</f>
        <v>平成27年（2015年）</v>
      </c>
      <c r="K12" s="20">
        <f>IF(ISBLANK(関係係数シート!R7),"",関係係数シート!R7)</f>
        <v>0.62467945406212722</v>
      </c>
      <c r="L12" s="20">
        <f>IF(ISBLANK(関係係数シート!S7),"",関係係数シート!S7)</f>
        <v>0.66061543883874363</v>
      </c>
      <c r="M12" s="20">
        <f>IF(ISBLANK(関係係数シート!V7),"",関係係数シート!V7)</f>
        <v>0.75847330769077237</v>
      </c>
      <c r="N12" s="20">
        <f>IF(ISBLANK(関係係数シート!W7),"",関係係数シート!W7)</f>
        <v>0.78025455914052078</v>
      </c>
    </row>
    <row r="13" spans="2:18" ht="19.5" customHeight="1">
      <c r="F13" s="500"/>
      <c r="G13" s="500"/>
      <c r="H13" s="500"/>
      <c r="J13" s="21" t="str">
        <f>IF(ISBLANK(関係係数シート!Q8),"",関係係数シート!Q8)</f>
        <v>平成28年（2016年）</v>
      </c>
      <c r="K13" s="22">
        <f>IF(ISBLANK(関係係数シート!R8),"",関係係数シート!R8)</f>
        <v>0.59904499943021727</v>
      </c>
      <c r="L13" s="22">
        <f>IF(ISBLANK(関係係数シート!S8),"",関係係数シート!S8)</f>
        <v>0.66163167733302597</v>
      </c>
      <c r="M13" s="22">
        <f>IF(ISBLANK(関係係数シート!V8),"",関係係数シート!V8)</f>
        <v>0.72868410895906155</v>
      </c>
      <c r="N13" s="22">
        <f>IF(ISBLANK(関係係数シート!W8),"",関係係数シート!W8)</f>
        <v>0.79371616320420368</v>
      </c>
    </row>
    <row r="14" spans="2:18" ht="19.5" customHeight="1">
      <c r="F14" s="24" t="s">
        <v>10</v>
      </c>
      <c r="G14" s="496" t="s">
        <v>11</v>
      </c>
      <c r="H14" s="496"/>
      <c r="J14" s="23" t="str">
        <f>IF(ISBLANK(関係係数シート!Q9),"",関係係数シート!Q9)</f>
        <v>平成29年（2017年）</v>
      </c>
      <c r="K14" s="22">
        <f>IF(ISBLANK(関係係数シート!R9),"",関係係数シート!R9)</f>
        <v>0.59507024568869082</v>
      </c>
      <c r="L14" s="22">
        <f>IF(ISBLANK(関係係数シート!S9),"",関係係数シート!S9)</f>
        <v>0.63798987150944986</v>
      </c>
      <c r="M14" s="22">
        <f>IF(ISBLANK(関係係数シート!V9),"",関係係数シート!V9)</f>
        <v>0.72768462839818426</v>
      </c>
      <c r="N14" s="22">
        <f>IF(ISBLANK(関係係数シート!W9),"",関係係数シート!W9)</f>
        <v>0.77238172411643713</v>
      </c>
    </row>
    <row r="15" spans="2:18" ht="19.5" customHeight="1" thickBot="1">
      <c r="F15" s="24"/>
      <c r="G15" s="25" t="s">
        <v>12</v>
      </c>
      <c r="H15" s="25"/>
      <c r="J15" s="21" t="str">
        <f>IF(ISBLANK(関係係数シート!Q10),"",関係係数シート!Q10)</f>
        <v>平成30年（2018年）</v>
      </c>
      <c r="K15" s="22">
        <f>IF(ISBLANK(関係係数シート!R10),"",関係係数シート!R10)</f>
        <v>0.58948526099131648</v>
      </c>
      <c r="L15" s="22">
        <f>IF(ISBLANK(関係係数シート!S10),"",関係係数シート!S10)</f>
        <v>0.5401184019760511</v>
      </c>
      <c r="M15" s="22">
        <f>IF(ISBLANK(関係係数シート!V10),"",関係係数シート!V10)</f>
        <v>0.71667991236360518</v>
      </c>
      <c r="N15" s="22">
        <f>IF(ISBLANK(関係係数シート!W10),"",関係係数シート!W10)</f>
        <v>0.66050414649962108</v>
      </c>
    </row>
    <row r="16" spans="2:18" ht="19.5" customHeight="1" thickBot="1">
      <c r="F16" s="11" t="s">
        <v>232</v>
      </c>
      <c r="G16" s="26">
        <f>G8*G10/1000000</f>
        <v>0</v>
      </c>
      <c r="J16" s="23" t="str">
        <f>IF(ISBLANK(関係係数シート!Q11),"",関係係数シート!Q11)</f>
        <v>令和元年（2019年）</v>
      </c>
      <c r="K16" s="22">
        <f>IF(ISBLANK(関係係数シート!R11),"",関係係数シート!R11)</f>
        <v>0.57400213005402745</v>
      </c>
      <c r="L16" s="22">
        <f>IF(ISBLANK(関係係数シート!S11),"",関係係数シート!S11)</f>
        <v>0.58761073014152609</v>
      </c>
      <c r="M16" s="22">
        <f>IF(ISBLANK(関係係数シート!V11),"",関係係数シート!V11)</f>
        <v>0.69325889799946361</v>
      </c>
      <c r="N16" s="22">
        <f>IF(ISBLANK(関係係数シート!W11),"",関係係数シート!W11)</f>
        <v>0.70628526190261454</v>
      </c>
    </row>
    <row r="17" spans="10:14" ht="19.5" customHeight="1">
      <c r="J17" s="23" t="str">
        <f>IF(ISBLANK(関係係数シート!Q12),"",関係係数シート!Q12)</f>
        <v>令和２年（2020年）</v>
      </c>
      <c r="K17" s="22">
        <f>IF(ISBLANK(関係係数シート!R12),"",関係係数シート!R12)</f>
        <v>0.53516732899992814</v>
      </c>
      <c r="L17" s="22">
        <f>IF(ISBLANK(関係係数シート!S12),"",関係係数シート!S12)</f>
        <v>0.56758391640723727</v>
      </c>
      <c r="M17" s="22">
        <f>IF(ISBLANK(関係係数シート!V12),"",関係係数シート!V12)</f>
        <v>0.64863095534425252</v>
      </c>
      <c r="N17" s="22">
        <f>IF(ISBLANK(関係係数シート!W12),"",関係係数シート!W12)</f>
        <v>0.68190676338118139</v>
      </c>
    </row>
    <row r="18" spans="10:14" ht="19.5" customHeight="1">
      <c r="J18" s="23" t="str">
        <f>IF(ISBLANK(関係係数シート!Q13),"",関係係数シート!Q13)</f>
        <v>令和３年（2021年）</v>
      </c>
      <c r="K18" s="22">
        <f>IF(ISBLANK(関係係数シート!R13),"",関係係数シート!R13)</f>
        <v>0.51510149141910211</v>
      </c>
      <c r="L18" s="22">
        <f>IF(ISBLANK(関係係数シート!S13),"",関係係数シート!S13)</f>
        <v>0.55742170177227612</v>
      </c>
      <c r="M18" s="22">
        <f>IF(ISBLANK(関係係数シート!V13),"",関係係数シート!V13)</f>
        <v>0.6277876654027702</v>
      </c>
      <c r="N18" s="22">
        <f>IF(ISBLANK(関係係数シート!W13),"",関係係数シート!W13)</f>
        <v>0.66989679286883363</v>
      </c>
    </row>
    <row r="19" spans="10:14" ht="19.5" customHeight="1">
      <c r="J19" s="21" t="str">
        <f>IF(ISBLANK(関係係数シート!Q14),"",関係係数シート!Q14)</f>
        <v>令和４年（2022年）</v>
      </c>
      <c r="K19" s="22">
        <f>IF(ISBLANK(関係係数シート!R14),"",関係係数シート!R14)</f>
        <v>0.52065488066092258</v>
      </c>
      <c r="L19" s="22">
        <f>IF(ISBLANK(関係係数シート!S14),"",関係係数シート!S14)</f>
        <v>0.53412627708601101</v>
      </c>
      <c r="M19" s="22">
        <f>IF(ISBLANK(関係係数シート!V14),"",関係係数シート!V14)</f>
        <v>0.63380332047061705</v>
      </c>
      <c r="N19" s="22">
        <f>IF(ISBLANK(関係係数シート!W14),"",関係係数シート!W14)</f>
        <v>0.64294621490571036</v>
      </c>
    </row>
    <row r="20" spans="10:14" ht="19.5" customHeight="1">
      <c r="J20" s="27" t="str">
        <f>IF(ISBLANK(関係係数シート!Q15),"",関係係数シート!Q15)</f>
        <v>令和５年（2023年）</v>
      </c>
      <c r="K20" s="28">
        <f>IF(ISBLANK(関係係数シート!R15),"",関係係数シート!R15)</f>
        <v>0.54715948066986786</v>
      </c>
      <c r="L20" s="28">
        <f>IF(ISBLANK(関係係数シート!S15),"",関係係数シート!S15)</f>
        <v>0.5960677179768451</v>
      </c>
      <c r="M20" s="28">
        <f>IF(ISBLANK(関係係数シート!V15),"",関係係数シート!V15)</f>
        <v>0.65928582803151514</v>
      </c>
      <c r="N20" s="28">
        <f>IF(ISBLANK(関係係数シート!W15),"",関係係数シート!W15)</f>
        <v>0.71442369157848018</v>
      </c>
    </row>
    <row r="21" spans="10:14" ht="19.5" customHeight="1">
      <c r="J21" s="29" t="str">
        <f>IF(ISBLANK(関係係数シート!Q16),"",関係係数シート!Q16)</f>
        <v>上記年平均</v>
      </c>
      <c r="K21" s="30">
        <f>IF(ISBLANK(関係係数シート!R16),"",関係係数シート!R16)</f>
        <v>0.56670725244179998</v>
      </c>
      <c r="L21" s="30">
        <f>IF(ISBLANK(関係係数シート!S16),"",関係係数シート!S16)</f>
        <v>0.59368508144901844</v>
      </c>
      <c r="M21" s="30">
        <f>IF(ISBLANK(関係係数シート!V16),"",関係係数シート!V16)</f>
        <v>0.68825429162891572</v>
      </c>
      <c r="N21" s="30">
        <f>IF(ISBLANK(関係係数シート!W16),"",関係係数シート!W16)</f>
        <v>0.71359059084417797</v>
      </c>
    </row>
    <row r="22" spans="10:14" ht="19.5" customHeight="1"/>
    <row r="23" spans="10:14" ht="60" customHeight="1"/>
    <row r="24" spans="10:14" ht="40.049999999999997" customHeight="1"/>
    <row r="25" spans="10:14" ht="19.5" customHeight="1"/>
    <row r="26" spans="10:14" ht="19.5" customHeight="1"/>
    <row r="27" spans="10:14" ht="19.5" customHeight="1"/>
    <row r="28" spans="10:14" ht="40.049999999999997" customHeight="1"/>
    <row r="29" spans="10:14" ht="25.05" customHeight="1"/>
    <row r="30" spans="10:14" ht="19.5" customHeight="1"/>
    <row r="31" spans="10:14" ht="50.1" customHeight="1"/>
    <row r="32" spans="10:14" ht="50.1" customHeight="1"/>
    <row r="33" ht="19.5" customHeight="1"/>
    <row r="34" ht="19.5" customHeight="1"/>
    <row r="35" ht="25.05" customHeight="1"/>
    <row r="36" ht="40.049999999999997" customHeight="1"/>
    <row r="37" ht="40.049999999999997" customHeight="1"/>
    <row r="38" ht="50.1" customHeight="1"/>
    <row r="39" ht="19.5" customHeight="1"/>
    <row r="40" ht="19.5" customHeight="1"/>
    <row r="41" ht="19.5" customHeight="1"/>
    <row r="42" ht="18" customHeight="1"/>
    <row r="43" ht="18" customHeight="1"/>
    <row r="44" ht="18" customHeight="1"/>
  </sheetData>
  <mergeCells count="11">
    <mergeCell ref="P2:R2"/>
    <mergeCell ref="K10:L10"/>
    <mergeCell ref="M10:N10"/>
    <mergeCell ref="J10:J11"/>
    <mergeCell ref="J2:N2"/>
    <mergeCell ref="G14:H14"/>
    <mergeCell ref="F2:H2"/>
    <mergeCell ref="F6:H6"/>
    <mergeCell ref="F11:H13"/>
    <mergeCell ref="B2:D2"/>
    <mergeCell ref="B6:D8"/>
  </mergeCells>
  <phoneticPr fontId="2"/>
  <dataValidations count="5">
    <dataValidation type="custom" showInputMessage="1" showErrorMessage="1" errorTitle="エラー" error="①、②どちらかひとつを入力してください。" sqref="H8 H4 D5">
      <formula1>OR($G$4="",$G$8="")</formula1>
    </dataValidation>
    <dataValidation type="list" allowBlank="1" showInputMessage="1" showErrorMessage="1" sqref="C5">
      <formula1>"実収入,可処分所得"</formula1>
    </dataValidation>
    <dataValidation type="custom" showInputMessage="1" showErrorMessage="1" errorTitle="エラー" error="②、③については、どちらかひとつを入力してください。" sqref="G8 G4 Q10 Q5 Q7">
      <formula1>OR($G$4="",$G$8="")</formula1>
    </dataValidation>
    <dataValidation type="list" allowBlank="1" showInputMessage="1" showErrorMessage="1" sqref="J5">
      <formula1>$J$12:$J$21</formula1>
    </dataValidation>
    <dataValidation type="list" allowBlank="1" showInputMessage="1" showErrorMessage="1" sqref="K5">
      <formula1>$K$11:$L$11</formula1>
    </dataValidation>
  </dataValidations>
  <hyperlinks>
    <hyperlink ref="G14" r:id="rId1"/>
  </hyperlinks>
  <pageMargins left="1.0629921259842521" right="0.78740157480314965" top="0.70866141732283472" bottom="0.6692913385826772" header="0.51181102362204722" footer="0.51181102362204722"/>
  <pageSetup paperSize="9" scale="51" orientation="landscape" r:id="rId2"/>
  <headerFooter alignWithMargins="0"/>
  <colBreaks count="1" manualBreakCount="1">
    <brk id="9" max="20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topLeftCell="A13" zoomScaleNormal="100" zoomScaleSheetLayoutView="100" workbookViewId="0"/>
  </sheetViews>
  <sheetFormatPr defaultColWidth="18.6640625" defaultRowHeight="12.75" customHeight="1"/>
  <cols>
    <col min="1" max="1" width="4.44140625" style="1" customWidth="1"/>
    <col min="2" max="2" width="1.21875" style="1" customWidth="1"/>
    <col min="3" max="3" width="4.21875" style="1" customWidth="1"/>
    <col min="4" max="4" width="15.6640625" style="1" customWidth="1"/>
    <col min="5" max="10" width="14.6640625" style="1" customWidth="1"/>
    <col min="11" max="11" width="1.44140625" style="1" customWidth="1"/>
    <col min="12" max="16384" width="18.6640625" style="1"/>
  </cols>
  <sheetData>
    <row r="1" spans="2:11" s="31" customFormat="1" ht="18.75" customHeight="1">
      <c r="J1" s="32" t="s">
        <v>14</v>
      </c>
    </row>
    <row r="2" spans="2:11" s="34" customFormat="1" ht="25.05" customHeight="1">
      <c r="B2" s="31"/>
      <c r="C2" s="33"/>
      <c r="D2" s="508" t="s">
        <v>15</v>
      </c>
      <c r="E2" s="509"/>
      <c r="F2" s="509"/>
      <c r="G2" s="509"/>
      <c r="H2" s="509"/>
      <c r="I2" s="509"/>
      <c r="J2" s="509"/>
    </row>
    <row r="3" spans="2:11" s="34" customFormat="1" ht="25.05" customHeight="1" thickBot="1">
      <c r="B3" s="31"/>
      <c r="C3" s="33"/>
      <c r="D3" s="510"/>
      <c r="E3" s="511"/>
      <c r="F3" s="511"/>
      <c r="G3" s="511"/>
      <c r="H3" s="511"/>
      <c r="I3" s="511"/>
      <c r="J3" s="511"/>
      <c r="K3" s="35"/>
    </row>
    <row r="4" spans="2:11" s="34" customFormat="1" ht="10.050000000000001" customHeight="1" thickTop="1">
      <c r="B4" s="31"/>
      <c r="C4" s="36"/>
      <c r="D4" s="512"/>
      <c r="E4" s="512"/>
      <c r="F4" s="512"/>
      <c r="G4" s="512"/>
      <c r="H4" s="512"/>
      <c r="I4" s="512"/>
      <c r="J4" s="512"/>
      <c r="K4" s="35"/>
    </row>
    <row r="5" spans="2:11" s="37" customFormat="1" ht="6.75" customHeight="1">
      <c r="C5" s="38"/>
      <c r="D5" s="38"/>
      <c r="E5" s="35"/>
      <c r="F5" s="35"/>
      <c r="G5" s="35"/>
      <c r="H5" s="35"/>
      <c r="I5" s="35"/>
      <c r="J5" s="35"/>
      <c r="K5" s="35"/>
    </row>
    <row r="6" spans="2:11" s="37" customFormat="1" ht="18.75" customHeight="1" thickBot="1">
      <c r="C6" s="39" t="s">
        <v>16</v>
      </c>
      <c r="D6" s="40"/>
      <c r="E6" s="40"/>
      <c r="F6" s="40"/>
      <c r="G6" s="40"/>
      <c r="H6" s="40"/>
      <c r="I6" s="40"/>
      <c r="J6" s="40"/>
      <c r="K6" s="35"/>
    </row>
    <row r="7" spans="2:11" s="37" customFormat="1" ht="25.05" customHeight="1">
      <c r="C7" s="31"/>
      <c r="D7" s="513"/>
      <c r="E7" s="514"/>
      <c r="F7" s="514"/>
      <c r="G7" s="514"/>
      <c r="H7" s="514"/>
      <c r="I7" s="514"/>
      <c r="J7" s="515"/>
      <c r="K7" s="35"/>
    </row>
    <row r="8" spans="2:11" s="37" customFormat="1" ht="25.05" customHeight="1">
      <c r="C8" s="31"/>
      <c r="D8" s="516"/>
      <c r="E8" s="517"/>
      <c r="F8" s="517"/>
      <c r="G8" s="517"/>
      <c r="H8" s="517"/>
      <c r="I8" s="517"/>
      <c r="J8" s="518"/>
      <c r="K8" s="35"/>
    </row>
    <row r="9" spans="2:11" s="37" customFormat="1" ht="25.05" customHeight="1" thickBot="1">
      <c r="C9" s="31"/>
      <c r="D9" s="519"/>
      <c r="E9" s="520"/>
      <c r="F9" s="520"/>
      <c r="G9" s="520"/>
      <c r="H9" s="520"/>
      <c r="I9" s="520"/>
      <c r="J9" s="521"/>
      <c r="K9" s="35"/>
    </row>
    <row r="10" spans="2:11" s="37" customFormat="1" ht="6" customHeight="1">
      <c r="C10" s="31"/>
      <c r="D10" s="40"/>
      <c r="E10" s="40"/>
      <c r="F10" s="40"/>
      <c r="G10" s="40"/>
      <c r="H10" s="40"/>
      <c r="I10" s="40"/>
      <c r="J10" s="40"/>
      <c r="K10" s="35"/>
    </row>
    <row r="11" spans="2:11" s="37" customFormat="1" ht="18.75" customHeight="1" thickBot="1">
      <c r="C11" s="39" t="s">
        <v>17</v>
      </c>
      <c r="D11" s="40"/>
      <c r="E11" s="40"/>
      <c r="F11" s="40"/>
      <c r="G11" s="40"/>
      <c r="H11" s="40"/>
      <c r="I11" s="40"/>
      <c r="J11" s="40"/>
      <c r="K11" s="35"/>
    </row>
    <row r="12" spans="2:11" s="37" customFormat="1" ht="18.75" customHeight="1">
      <c r="C12" s="31"/>
      <c r="D12" s="41" t="s">
        <v>18</v>
      </c>
      <c r="E12" s="42"/>
      <c r="F12" s="42"/>
      <c r="G12" s="42"/>
      <c r="H12" s="42"/>
      <c r="I12" s="42"/>
      <c r="J12" s="43"/>
      <c r="K12" s="35"/>
    </row>
    <row r="13" spans="2:11" s="37" customFormat="1" ht="25.05" customHeight="1">
      <c r="C13" s="31"/>
      <c r="D13" s="516"/>
      <c r="E13" s="517"/>
      <c r="F13" s="517"/>
      <c r="G13" s="517"/>
      <c r="H13" s="517"/>
      <c r="I13" s="517"/>
      <c r="J13" s="518"/>
      <c r="K13" s="35"/>
    </row>
    <row r="14" spans="2:11" s="37" customFormat="1" ht="25.05" customHeight="1">
      <c r="C14" s="31"/>
      <c r="D14" s="516"/>
      <c r="E14" s="517"/>
      <c r="F14" s="517"/>
      <c r="G14" s="517"/>
      <c r="H14" s="517"/>
      <c r="I14" s="517"/>
      <c r="J14" s="518"/>
      <c r="K14" s="35"/>
    </row>
    <row r="15" spans="2:11" s="37" customFormat="1" ht="18.75" customHeight="1">
      <c r="C15" s="31"/>
      <c r="D15" s="44" t="s">
        <v>19</v>
      </c>
      <c r="E15" s="45"/>
      <c r="F15" s="45"/>
      <c r="G15" s="45"/>
      <c r="H15" s="45"/>
      <c r="I15" s="45"/>
      <c r="J15" s="46"/>
      <c r="K15" s="35"/>
    </row>
    <row r="16" spans="2:11" s="37" customFormat="1" ht="25.05" customHeight="1">
      <c r="C16" s="31"/>
      <c r="D16" s="516"/>
      <c r="E16" s="517"/>
      <c r="F16" s="517"/>
      <c r="G16" s="517"/>
      <c r="H16" s="517"/>
      <c r="I16" s="517"/>
      <c r="J16" s="518"/>
      <c r="K16" s="35"/>
    </row>
    <row r="17" spans="2:11" s="37" customFormat="1" ht="25.05" customHeight="1" thickBot="1">
      <c r="C17" s="31"/>
      <c r="D17" s="519"/>
      <c r="E17" s="520"/>
      <c r="F17" s="520"/>
      <c r="G17" s="520"/>
      <c r="H17" s="520"/>
      <c r="I17" s="520"/>
      <c r="J17" s="521"/>
      <c r="K17" s="35"/>
    </row>
    <row r="18" spans="2:11" s="37" customFormat="1" ht="10.5" customHeight="1">
      <c r="C18" s="31"/>
      <c r="D18" s="31"/>
      <c r="E18" s="31"/>
      <c r="F18" s="31"/>
      <c r="G18" s="31"/>
      <c r="H18" s="31"/>
      <c r="I18" s="31"/>
      <c r="J18" s="31"/>
      <c r="K18" s="35"/>
    </row>
    <row r="19" spans="2:11" s="34" customFormat="1" ht="22.5" customHeight="1">
      <c r="B19" s="47"/>
      <c r="C19" s="522" t="s">
        <v>20</v>
      </c>
      <c r="D19" s="522"/>
      <c r="E19" s="522"/>
      <c r="F19" s="522"/>
      <c r="G19" s="522"/>
      <c r="H19" s="522"/>
      <c r="I19" s="522"/>
      <c r="J19" s="522"/>
      <c r="K19" s="47"/>
    </row>
    <row r="20" spans="2:11" s="50" customFormat="1" ht="9.75" customHeight="1">
      <c r="B20" s="48"/>
      <c r="C20" s="49"/>
      <c r="D20" s="49"/>
      <c r="E20" s="49"/>
      <c r="F20" s="49"/>
      <c r="G20" s="49"/>
      <c r="H20" s="49"/>
      <c r="I20" s="49"/>
      <c r="J20" s="49"/>
      <c r="K20" s="48"/>
    </row>
    <row r="21" spans="2:11" s="37" customFormat="1" ht="13.5" customHeight="1" thickBot="1">
      <c r="B21" s="51"/>
      <c r="C21" s="51"/>
      <c r="D21" s="51"/>
      <c r="E21" s="51"/>
      <c r="F21" s="51"/>
      <c r="G21" s="51"/>
      <c r="H21" s="52" t="s">
        <v>1</v>
      </c>
      <c r="I21" s="51"/>
      <c r="J21" s="52" t="s">
        <v>21</v>
      </c>
      <c r="K21" s="51"/>
    </row>
    <row r="22" spans="2:11" s="37" customFormat="1" ht="6" customHeight="1">
      <c r="B22" s="51"/>
      <c r="C22" s="51"/>
      <c r="D22" s="523"/>
      <c r="E22" s="524"/>
      <c r="F22" s="529" t="s">
        <v>22</v>
      </c>
      <c r="G22" s="53"/>
      <c r="H22" s="53"/>
      <c r="I22" s="529" t="s">
        <v>23</v>
      </c>
      <c r="J22" s="54"/>
      <c r="K22" s="51"/>
    </row>
    <row r="23" spans="2:11" s="37" customFormat="1" ht="6" customHeight="1">
      <c r="B23" s="51"/>
      <c r="C23" s="51"/>
      <c r="D23" s="525"/>
      <c r="E23" s="526"/>
      <c r="F23" s="530"/>
      <c r="G23" s="532" t="s">
        <v>24</v>
      </c>
      <c r="H23" s="55"/>
      <c r="I23" s="530"/>
      <c r="J23" s="534" t="s">
        <v>25</v>
      </c>
      <c r="K23" s="51"/>
    </row>
    <row r="24" spans="2:11" s="58" customFormat="1" ht="30" customHeight="1" thickBot="1">
      <c r="B24" s="56"/>
      <c r="C24" s="56"/>
      <c r="D24" s="527"/>
      <c r="E24" s="528"/>
      <c r="F24" s="531"/>
      <c r="G24" s="533"/>
      <c r="H24" s="57" t="s">
        <v>26</v>
      </c>
      <c r="I24" s="531"/>
      <c r="J24" s="535"/>
      <c r="K24" s="56"/>
    </row>
    <row r="25" spans="2:11" s="37" customFormat="1" ht="20.100000000000001" customHeight="1">
      <c r="B25" s="51"/>
      <c r="C25" s="51"/>
      <c r="D25" s="505" t="s">
        <v>27</v>
      </c>
      <c r="E25" s="59"/>
      <c r="F25" s="60">
        <f>'計算シート '!N45</f>
        <v>0</v>
      </c>
      <c r="G25" s="61">
        <f>'計算シート '!O45</f>
        <v>0</v>
      </c>
      <c r="H25" s="62">
        <f>'計算シート '!P45</f>
        <v>0</v>
      </c>
      <c r="I25" s="63">
        <f>'計算シート '!AB45</f>
        <v>0</v>
      </c>
      <c r="J25" s="64">
        <f>'計算シート '!AF45</f>
        <v>0</v>
      </c>
      <c r="K25" s="51"/>
    </row>
    <row r="26" spans="2:11" s="37" customFormat="1" ht="20.100000000000001" customHeight="1">
      <c r="B26" s="51"/>
      <c r="C26" s="51"/>
      <c r="D26" s="506"/>
      <c r="E26" s="65" t="s">
        <v>28</v>
      </c>
      <c r="F26" s="66">
        <f>'計算シート '!F45</f>
        <v>0</v>
      </c>
      <c r="G26" s="67">
        <f>'計算シート '!G45</f>
        <v>0</v>
      </c>
      <c r="H26" s="68">
        <f>'計算シート '!H45</f>
        <v>0</v>
      </c>
      <c r="I26" s="69">
        <f>'計算シート '!Z45</f>
        <v>0</v>
      </c>
      <c r="J26" s="70">
        <f>'計算シート '!AD45</f>
        <v>0</v>
      </c>
      <c r="K26" s="51"/>
    </row>
    <row r="27" spans="2:11" s="37" customFormat="1" ht="20.100000000000001" customHeight="1">
      <c r="B27" s="51"/>
      <c r="C27" s="51"/>
      <c r="D27" s="507"/>
      <c r="E27" s="71" t="s">
        <v>29</v>
      </c>
      <c r="F27" s="72">
        <f>'計算シート '!K45</f>
        <v>0</v>
      </c>
      <c r="G27" s="73">
        <f>'計算シート '!L45</f>
        <v>0</v>
      </c>
      <c r="H27" s="74">
        <f>'計算シート '!M45</f>
        <v>0</v>
      </c>
      <c r="I27" s="75">
        <f>'計算シート '!AA45</f>
        <v>0</v>
      </c>
      <c r="J27" s="76">
        <f>'計算シート '!AE45</f>
        <v>0</v>
      </c>
      <c r="K27" s="51"/>
    </row>
    <row r="28" spans="2:11" s="37" customFormat="1" ht="20.100000000000001" customHeight="1" thickBot="1">
      <c r="B28" s="51"/>
      <c r="C28" s="51"/>
      <c r="D28" s="536" t="s">
        <v>30</v>
      </c>
      <c r="E28" s="537"/>
      <c r="F28" s="77">
        <f>'計算シート '!V45</f>
        <v>0</v>
      </c>
      <c r="G28" s="78">
        <f>'計算シート '!W45</f>
        <v>0</v>
      </c>
      <c r="H28" s="79">
        <f>'計算シート '!X45</f>
        <v>0</v>
      </c>
      <c r="I28" s="80">
        <f>'計算シート '!AC45</f>
        <v>0</v>
      </c>
      <c r="J28" s="81">
        <f>'計算シート '!AG45</f>
        <v>0</v>
      </c>
      <c r="K28" s="51"/>
    </row>
    <row r="29" spans="2:11" s="37" customFormat="1" ht="20.100000000000001" customHeight="1" thickBot="1">
      <c r="B29" s="51"/>
      <c r="C29" s="51"/>
      <c r="D29" s="538" t="s">
        <v>31</v>
      </c>
      <c r="E29" s="539"/>
      <c r="F29" s="82">
        <f>F25+F28</f>
        <v>0</v>
      </c>
      <c r="G29" s="83">
        <f>G25+G28</f>
        <v>0</v>
      </c>
      <c r="H29" s="84">
        <f t="shared" ref="H29:J29" si="0">H25+H28</f>
        <v>0</v>
      </c>
      <c r="I29" s="82">
        <f t="shared" si="0"/>
        <v>0</v>
      </c>
      <c r="J29" s="85">
        <f t="shared" si="0"/>
        <v>0</v>
      </c>
      <c r="K29" s="51"/>
    </row>
    <row r="30" spans="2:11" s="37" customFormat="1" ht="15.75" customHeight="1">
      <c r="B30" s="51"/>
      <c r="C30" s="51"/>
      <c r="D30" s="86" t="s">
        <v>32</v>
      </c>
      <c r="E30" s="87"/>
      <c r="F30" s="88"/>
      <c r="G30" s="88"/>
      <c r="H30" s="88"/>
      <c r="I30" s="51"/>
      <c r="J30" s="51"/>
      <c r="K30" s="51"/>
    </row>
    <row r="31" spans="2:11" s="37" customFormat="1" ht="6" customHeight="1" thickBot="1">
      <c r="B31" s="51"/>
      <c r="C31" s="51"/>
      <c r="D31" s="86"/>
      <c r="E31" s="87"/>
      <c r="F31" s="88"/>
      <c r="G31" s="88"/>
      <c r="H31" s="88"/>
      <c r="I31" s="51"/>
      <c r="J31" s="51"/>
      <c r="K31" s="51"/>
    </row>
    <row r="32" spans="2:11" s="34" customFormat="1" ht="20.100000000000001" customHeight="1" thickTop="1" thickBot="1">
      <c r="B32" s="47"/>
      <c r="C32" s="47"/>
      <c r="D32" s="89" t="s">
        <v>33</v>
      </c>
      <c r="E32" s="90">
        <f>'計算シート '!V47</f>
        <v>0</v>
      </c>
      <c r="F32" s="91" t="s">
        <v>34</v>
      </c>
      <c r="G32" s="47"/>
      <c r="H32" s="47"/>
      <c r="I32" s="47"/>
    </row>
    <row r="33" spans="2:11" s="37" customFormat="1" ht="8.25" customHeight="1" thickTop="1"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2:11" s="34" customFormat="1" ht="22.5" customHeight="1">
      <c r="B34" s="47"/>
      <c r="C34" s="522" t="s">
        <v>35</v>
      </c>
      <c r="D34" s="522"/>
      <c r="E34" s="522"/>
      <c r="F34" s="522"/>
      <c r="G34" s="522"/>
      <c r="H34" s="522"/>
      <c r="I34" s="522"/>
      <c r="J34" s="522"/>
    </row>
    <row r="35" spans="2:11" s="37" customFormat="1" ht="13.5" customHeight="1">
      <c r="C35" s="92"/>
      <c r="D35" s="92"/>
      <c r="E35" s="92"/>
      <c r="F35" s="92"/>
    </row>
    <row r="36" spans="2:11" s="37" customFormat="1" ht="13.5" customHeight="1">
      <c r="C36" s="93"/>
      <c r="D36" s="93"/>
      <c r="E36" s="93"/>
      <c r="F36" s="93"/>
    </row>
    <row r="37" spans="2:11" s="37" customFormat="1" ht="13.5" customHeight="1"/>
    <row r="38" spans="2:11" s="37" customFormat="1" ht="13.2"/>
    <row r="39" spans="2:11" s="37" customFormat="1" ht="13.2"/>
    <row r="40" spans="2:11" s="37" customFormat="1" ht="13.2"/>
    <row r="41" spans="2:11" s="37" customFormat="1" ht="13.2"/>
    <row r="42" spans="2:11" s="37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31" customFormat="1" ht="22.5" customHeight="1">
      <c r="C63" s="522" t="s">
        <v>36</v>
      </c>
      <c r="D63" s="522"/>
      <c r="E63" s="522"/>
      <c r="F63" s="522"/>
      <c r="G63" s="522"/>
      <c r="H63" s="522"/>
      <c r="I63" s="522"/>
      <c r="J63" s="522"/>
    </row>
    <row r="64" spans="3:10" ht="12.75" customHeight="1">
      <c r="G64" s="94"/>
      <c r="H64" s="94"/>
      <c r="I64" s="94"/>
      <c r="J64" s="94"/>
    </row>
    <row r="65" spans="3:10" ht="12.75" customHeight="1" thickBot="1">
      <c r="G65" s="94" t="s">
        <v>1</v>
      </c>
      <c r="H65" s="94" t="s">
        <v>37</v>
      </c>
      <c r="I65" s="94"/>
      <c r="J65" s="94" t="s">
        <v>21</v>
      </c>
    </row>
    <row r="66" spans="3:10" ht="6.75" customHeight="1">
      <c r="C66" s="540" t="s">
        <v>38</v>
      </c>
      <c r="D66" s="541"/>
      <c r="E66" s="529" t="s">
        <v>22</v>
      </c>
      <c r="F66" s="53"/>
      <c r="G66" s="53"/>
      <c r="H66" s="546" t="s">
        <v>39</v>
      </c>
      <c r="I66" s="529" t="s">
        <v>23</v>
      </c>
      <c r="J66" s="54"/>
    </row>
    <row r="67" spans="3:10" ht="6.75" customHeight="1">
      <c r="C67" s="542"/>
      <c r="D67" s="543"/>
      <c r="E67" s="530"/>
      <c r="F67" s="532" t="s">
        <v>24</v>
      </c>
      <c r="G67" s="55"/>
      <c r="H67" s="547"/>
      <c r="I67" s="549"/>
      <c r="J67" s="534" t="s">
        <v>25</v>
      </c>
    </row>
    <row r="68" spans="3:10" ht="24.6" thickBot="1">
      <c r="C68" s="544"/>
      <c r="D68" s="545"/>
      <c r="E68" s="531"/>
      <c r="F68" s="533"/>
      <c r="G68" s="57" t="s">
        <v>26</v>
      </c>
      <c r="H68" s="548"/>
      <c r="I68" s="550"/>
      <c r="J68" s="535"/>
    </row>
    <row r="69" spans="3:10" ht="13.2">
      <c r="C69" s="553" t="str">
        <f>'計算シート '!AQ8</f>
        <v>農林漁業</v>
      </c>
      <c r="D69" s="554"/>
      <c r="E69" s="95">
        <f>'計算シート '!AR8</f>
        <v>0</v>
      </c>
      <c r="F69" s="96">
        <f>'計算シート '!AS8</f>
        <v>0</v>
      </c>
      <c r="G69" s="97">
        <f>'計算シート '!AT8</f>
        <v>0</v>
      </c>
      <c r="H69" s="98" t="e">
        <f>'計算シート '!AU8</f>
        <v>#N/A</v>
      </c>
      <c r="I69" s="99">
        <f>'計算シート '!AV8</f>
        <v>0</v>
      </c>
      <c r="J69" s="97">
        <f>'計算シート '!AW8</f>
        <v>0</v>
      </c>
    </row>
    <row r="70" spans="3:10" ht="13.2">
      <c r="C70" s="551" t="e">
        <f>'計算シート '!AQ9</f>
        <v>#N/A</v>
      </c>
      <c r="D70" s="552"/>
      <c r="E70" s="100" t="e">
        <f>'計算シート '!AR9</f>
        <v>#N/A</v>
      </c>
      <c r="F70" s="101" t="e">
        <f>'計算シート '!AS9</f>
        <v>#N/A</v>
      </c>
      <c r="G70" s="102" t="e">
        <f>'計算シート '!AT9</f>
        <v>#N/A</v>
      </c>
      <c r="H70" s="103" t="e">
        <f>'計算シート '!AU9</f>
        <v>#N/A</v>
      </c>
      <c r="I70" s="104" t="e">
        <f>'計算シート '!AV9</f>
        <v>#N/A</v>
      </c>
      <c r="J70" s="102" t="e">
        <f>'計算シート '!AW9</f>
        <v>#N/A</v>
      </c>
    </row>
    <row r="71" spans="3:10" ht="13.2">
      <c r="C71" s="551" t="e">
        <f>'計算シート '!AQ10</f>
        <v>#N/A</v>
      </c>
      <c r="D71" s="552"/>
      <c r="E71" s="100" t="e">
        <f>'計算シート '!AR10</f>
        <v>#N/A</v>
      </c>
      <c r="F71" s="101" t="e">
        <f>'計算シート '!AS10</f>
        <v>#N/A</v>
      </c>
      <c r="G71" s="102" t="e">
        <f>'計算シート '!AT10</f>
        <v>#N/A</v>
      </c>
      <c r="H71" s="103" t="e">
        <f>'計算シート '!AU10</f>
        <v>#N/A</v>
      </c>
      <c r="I71" s="104" t="e">
        <f>'計算シート '!AV10</f>
        <v>#N/A</v>
      </c>
      <c r="J71" s="102" t="e">
        <f>'計算シート '!AW10</f>
        <v>#N/A</v>
      </c>
    </row>
    <row r="72" spans="3:10" ht="13.2">
      <c r="C72" s="551" t="e">
        <f>'計算シート '!AQ11</f>
        <v>#N/A</v>
      </c>
      <c r="D72" s="552"/>
      <c r="E72" s="100" t="e">
        <f>'計算シート '!AR11</f>
        <v>#N/A</v>
      </c>
      <c r="F72" s="101" t="e">
        <f>'計算シート '!AS11</f>
        <v>#N/A</v>
      </c>
      <c r="G72" s="102" t="e">
        <f>'計算シート '!AT11</f>
        <v>#N/A</v>
      </c>
      <c r="H72" s="103" t="e">
        <f>'計算シート '!AU11</f>
        <v>#N/A</v>
      </c>
      <c r="I72" s="104" t="e">
        <f>'計算シート '!AV11</f>
        <v>#N/A</v>
      </c>
      <c r="J72" s="102" t="e">
        <f>'計算シート '!AW11</f>
        <v>#N/A</v>
      </c>
    </row>
    <row r="73" spans="3:10" ht="13.2">
      <c r="C73" s="555" t="e">
        <f>'計算シート '!AQ12</f>
        <v>#N/A</v>
      </c>
      <c r="D73" s="556"/>
      <c r="E73" s="105" t="e">
        <f>'計算シート '!AR12</f>
        <v>#N/A</v>
      </c>
      <c r="F73" s="106" t="e">
        <f>'計算シート '!AS12</f>
        <v>#N/A</v>
      </c>
      <c r="G73" s="107" t="e">
        <f>'計算シート '!AT12</f>
        <v>#N/A</v>
      </c>
      <c r="H73" s="108" t="e">
        <f>'計算シート '!AU12</f>
        <v>#N/A</v>
      </c>
      <c r="I73" s="109" t="e">
        <f>'計算シート '!AV12</f>
        <v>#N/A</v>
      </c>
      <c r="J73" s="107" t="e">
        <f>'計算シート '!AW12</f>
        <v>#N/A</v>
      </c>
    </row>
    <row r="74" spans="3:10" ht="13.2">
      <c r="C74" s="557" t="e">
        <f>'計算シート '!AQ13</f>
        <v>#N/A</v>
      </c>
      <c r="D74" s="558"/>
      <c r="E74" s="110" t="e">
        <f>'計算シート '!AR13</f>
        <v>#N/A</v>
      </c>
      <c r="F74" s="111" t="e">
        <f>'計算シート '!AS13</f>
        <v>#N/A</v>
      </c>
      <c r="G74" s="112" t="e">
        <f>'計算シート '!AT13</f>
        <v>#N/A</v>
      </c>
      <c r="H74" s="113" t="e">
        <f>'計算シート '!AU13</f>
        <v>#N/A</v>
      </c>
      <c r="I74" s="114" t="e">
        <f>'計算シート '!AV13</f>
        <v>#N/A</v>
      </c>
      <c r="J74" s="112" t="e">
        <f>'計算シート '!AW13</f>
        <v>#N/A</v>
      </c>
    </row>
    <row r="75" spans="3:10" ht="13.2">
      <c r="C75" s="551" t="e">
        <f>'計算シート '!AQ14</f>
        <v>#N/A</v>
      </c>
      <c r="D75" s="552"/>
      <c r="E75" s="100" t="e">
        <f>'計算シート '!AR14</f>
        <v>#N/A</v>
      </c>
      <c r="F75" s="101" t="e">
        <f>'計算シート '!AS14</f>
        <v>#N/A</v>
      </c>
      <c r="G75" s="102" t="e">
        <f>'計算シート '!AT14</f>
        <v>#N/A</v>
      </c>
      <c r="H75" s="103" t="e">
        <f>'計算シート '!AU14</f>
        <v>#N/A</v>
      </c>
      <c r="I75" s="104" t="e">
        <f>'計算シート '!AV14</f>
        <v>#N/A</v>
      </c>
      <c r="J75" s="102" t="e">
        <f>'計算シート '!AW14</f>
        <v>#N/A</v>
      </c>
    </row>
    <row r="76" spans="3:10" ht="13.2">
      <c r="C76" s="551" t="e">
        <f>'計算シート '!AQ15</f>
        <v>#N/A</v>
      </c>
      <c r="D76" s="552"/>
      <c r="E76" s="100" t="e">
        <f>'計算シート '!AR15</f>
        <v>#N/A</v>
      </c>
      <c r="F76" s="101" t="e">
        <f>'計算シート '!AS15</f>
        <v>#N/A</v>
      </c>
      <c r="G76" s="102" t="e">
        <f>'計算シート '!AT15</f>
        <v>#N/A</v>
      </c>
      <c r="H76" s="103" t="e">
        <f>'計算シート '!AU15</f>
        <v>#N/A</v>
      </c>
      <c r="I76" s="104" t="e">
        <f>'計算シート '!AV15</f>
        <v>#N/A</v>
      </c>
      <c r="J76" s="102" t="e">
        <f>'計算シート '!AW15</f>
        <v>#N/A</v>
      </c>
    </row>
    <row r="77" spans="3:10" ht="13.2">
      <c r="C77" s="551" t="e">
        <f>'計算シート '!AQ16</f>
        <v>#N/A</v>
      </c>
      <c r="D77" s="552"/>
      <c r="E77" s="100" t="e">
        <f>'計算シート '!AR16</f>
        <v>#N/A</v>
      </c>
      <c r="F77" s="101" t="e">
        <f>'計算シート '!AS16</f>
        <v>#N/A</v>
      </c>
      <c r="G77" s="102" t="e">
        <f>'計算シート '!AT16</f>
        <v>#N/A</v>
      </c>
      <c r="H77" s="103" t="e">
        <f>'計算シート '!AU16</f>
        <v>#N/A</v>
      </c>
      <c r="I77" s="104" t="e">
        <f>'計算シート '!AV16</f>
        <v>#N/A</v>
      </c>
      <c r="J77" s="102" t="e">
        <f>'計算シート '!AW16</f>
        <v>#N/A</v>
      </c>
    </row>
    <row r="78" spans="3:10" ht="13.2">
      <c r="C78" s="555" t="e">
        <f>'計算シート '!AQ17</f>
        <v>#N/A</v>
      </c>
      <c r="D78" s="556"/>
      <c r="E78" s="105" t="e">
        <f>'計算シート '!AR17</f>
        <v>#N/A</v>
      </c>
      <c r="F78" s="106" t="e">
        <f>'計算シート '!AS17</f>
        <v>#N/A</v>
      </c>
      <c r="G78" s="107" t="e">
        <f>'計算シート '!AT17</f>
        <v>#N/A</v>
      </c>
      <c r="H78" s="108" t="e">
        <f>'計算シート '!AU17</f>
        <v>#N/A</v>
      </c>
      <c r="I78" s="109" t="e">
        <f>'計算シート '!AV17</f>
        <v>#N/A</v>
      </c>
      <c r="J78" s="107" t="e">
        <f>'計算シート '!AW17</f>
        <v>#N/A</v>
      </c>
    </row>
    <row r="79" spans="3:10" ht="13.2">
      <c r="C79" s="557" t="e">
        <f>'計算シート '!AQ18</f>
        <v>#N/A</v>
      </c>
      <c r="D79" s="558"/>
      <c r="E79" s="110" t="e">
        <f>'計算シート '!AR18</f>
        <v>#N/A</v>
      </c>
      <c r="F79" s="111" t="e">
        <f>'計算シート '!AS18</f>
        <v>#N/A</v>
      </c>
      <c r="G79" s="112" t="e">
        <f>'計算シート '!AT18</f>
        <v>#N/A</v>
      </c>
      <c r="H79" s="113" t="e">
        <f>'計算シート '!AU18</f>
        <v>#N/A</v>
      </c>
      <c r="I79" s="114" t="e">
        <f>'計算シート '!AV18</f>
        <v>#N/A</v>
      </c>
      <c r="J79" s="112" t="e">
        <f>'計算シート '!AW18</f>
        <v>#N/A</v>
      </c>
    </row>
    <row r="80" spans="3:10" ht="13.2">
      <c r="C80" s="551" t="e">
        <f>'計算シート '!AQ19</f>
        <v>#N/A</v>
      </c>
      <c r="D80" s="552"/>
      <c r="E80" s="100" t="e">
        <f>'計算シート '!AR19</f>
        <v>#N/A</v>
      </c>
      <c r="F80" s="101" t="e">
        <f>'計算シート '!AS19</f>
        <v>#N/A</v>
      </c>
      <c r="G80" s="102" t="e">
        <f>'計算シート '!AT19</f>
        <v>#N/A</v>
      </c>
      <c r="H80" s="103" t="e">
        <f>'計算シート '!AU19</f>
        <v>#N/A</v>
      </c>
      <c r="I80" s="104" t="e">
        <f>'計算シート '!AV19</f>
        <v>#N/A</v>
      </c>
      <c r="J80" s="102" t="e">
        <f>'計算シート '!AW19</f>
        <v>#N/A</v>
      </c>
    </row>
    <row r="81" spans="3:10" ht="13.2">
      <c r="C81" s="551" t="e">
        <f>'計算シート '!AQ20</f>
        <v>#N/A</v>
      </c>
      <c r="D81" s="552"/>
      <c r="E81" s="100" t="e">
        <f>'計算シート '!AR20</f>
        <v>#N/A</v>
      </c>
      <c r="F81" s="101" t="e">
        <f>'計算シート '!AS20</f>
        <v>#N/A</v>
      </c>
      <c r="G81" s="102" t="e">
        <f>'計算シート '!AT20</f>
        <v>#N/A</v>
      </c>
      <c r="H81" s="103" t="e">
        <f>'計算シート '!AU20</f>
        <v>#N/A</v>
      </c>
      <c r="I81" s="104" t="e">
        <f>'計算シート '!AV20</f>
        <v>#N/A</v>
      </c>
      <c r="J81" s="102" t="e">
        <f>'計算シート '!AW20</f>
        <v>#N/A</v>
      </c>
    </row>
    <row r="82" spans="3:10" ht="13.2">
      <c r="C82" s="551" t="e">
        <f>'計算シート '!AQ21</f>
        <v>#N/A</v>
      </c>
      <c r="D82" s="552"/>
      <c r="E82" s="100" t="e">
        <f>'計算シート '!AR21</f>
        <v>#N/A</v>
      </c>
      <c r="F82" s="101" t="e">
        <f>'計算シート '!AS21</f>
        <v>#N/A</v>
      </c>
      <c r="G82" s="102" t="e">
        <f>'計算シート '!AT21</f>
        <v>#N/A</v>
      </c>
      <c r="H82" s="103" t="e">
        <f>'計算シート '!AU21</f>
        <v>#N/A</v>
      </c>
      <c r="I82" s="104" t="e">
        <f>'計算シート '!AV21</f>
        <v>#N/A</v>
      </c>
      <c r="J82" s="102" t="e">
        <f>'計算シート '!AW21</f>
        <v>#N/A</v>
      </c>
    </row>
    <row r="83" spans="3:10" ht="13.2">
      <c r="C83" s="555" t="e">
        <f>'計算シート '!AQ22</f>
        <v>#N/A</v>
      </c>
      <c r="D83" s="556"/>
      <c r="E83" s="105" t="e">
        <f>'計算シート '!AR22</f>
        <v>#N/A</v>
      </c>
      <c r="F83" s="106" t="e">
        <f>'計算シート '!AS22</f>
        <v>#N/A</v>
      </c>
      <c r="G83" s="107" t="e">
        <f>'計算シート '!AT22</f>
        <v>#N/A</v>
      </c>
      <c r="H83" s="108" t="e">
        <f>'計算シート '!AU22</f>
        <v>#N/A</v>
      </c>
      <c r="I83" s="109" t="e">
        <f>'計算シート '!AV22</f>
        <v>#N/A</v>
      </c>
      <c r="J83" s="107" t="e">
        <f>'計算シート '!AW22</f>
        <v>#N/A</v>
      </c>
    </row>
    <row r="84" spans="3:10" ht="13.2">
      <c r="C84" s="557" t="e">
        <f>'計算シート '!AQ23</f>
        <v>#N/A</v>
      </c>
      <c r="D84" s="558"/>
      <c r="E84" s="110" t="e">
        <f>'計算シート '!AR23</f>
        <v>#N/A</v>
      </c>
      <c r="F84" s="111" t="e">
        <f>'計算シート '!AS23</f>
        <v>#N/A</v>
      </c>
      <c r="G84" s="112" t="e">
        <f>'計算シート '!AT23</f>
        <v>#N/A</v>
      </c>
      <c r="H84" s="113" t="e">
        <f>'計算シート '!AU23</f>
        <v>#N/A</v>
      </c>
      <c r="I84" s="114" t="e">
        <f>'計算シート '!AV23</f>
        <v>#N/A</v>
      </c>
      <c r="J84" s="112" t="e">
        <f>'計算シート '!AW23</f>
        <v>#N/A</v>
      </c>
    </row>
    <row r="85" spans="3:10" ht="13.2">
      <c r="C85" s="551" t="e">
        <f>'計算シート '!AQ24</f>
        <v>#N/A</v>
      </c>
      <c r="D85" s="552"/>
      <c r="E85" s="100" t="e">
        <f>'計算シート '!AR24</f>
        <v>#N/A</v>
      </c>
      <c r="F85" s="101" t="e">
        <f>'計算シート '!AS24</f>
        <v>#N/A</v>
      </c>
      <c r="G85" s="102" t="e">
        <f>'計算シート '!AT24</f>
        <v>#N/A</v>
      </c>
      <c r="H85" s="103" t="e">
        <f>'計算シート '!AU24</f>
        <v>#N/A</v>
      </c>
      <c r="I85" s="104" t="e">
        <f>'計算シート '!AV24</f>
        <v>#N/A</v>
      </c>
      <c r="J85" s="102" t="e">
        <f>'計算シート '!AW24</f>
        <v>#N/A</v>
      </c>
    </row>
    <row r="86" spans="3:10" ht="13.2">
      <c r="C86" s="551" t="e">
        <f>'計算シート '!AQ25</f>
        <v>#N/A</v>
      </c>
      <c r="D86" s="552"/>
      <c r="E86" s="100" t="e">
        <f>'計算シート '!AR25</f>
        <v>#N/A</v>
      </c>
      <c r="F86" s="101" t="e">
        <f>'計算シート '!AS25</f>
        <v>#N/A</v>
      </c>
      <c r="G86" s="102" t="e">
        <f>'計算シート '!AT25</f>
        <v>#N/A</v>
      </c>
      <c r="H86" s="103" t="e">
        <f>'計算シート '!AU25</f>
        <v>#N/A</v>
      </c>
      <c r="I86" s="104" t="e">
        <f>'計算シート '!AV25</f>
        <v>#N/A</v>
      </c>
      <c r="J86" s="102" t="e">
        <f>'計算シート '!AW25</f>
        <v>#N/A</v>
      </c>
    </row>
    <row r="87" spans="3:10" ht="13.2">
      <c r="C87" s="551" t="e">
        <f>'計算シート '!AQ26</f>
        <v>#N/A</v>
      </c>
      <c r="D87" s="552"/>
      <c r="E87" s="100" t="e">
        <f>'計算シート '!AR26</f>
        <v>#N/A</v>
      </c>
      <c r="F87" s="101" t="e">
        <f>'計算シート '!AS26</f>
        <v>#N/A</v>
      </c>
      <c r="G87" s="102" t="e">
        <f>'計算シート '!AT26</f>
        <v>#N/A</v>
      </c>
      <c r="H87" s="103" t="e">
        <f>'計算シート '!AU26</f>
        <v>#N/A</v>
      </c>
      <c r="I87" s="104" t="e">
        <f>'計算シート '!AV26</f>
        <v>#N/A</v>
      </c>
      <c r="J87" s="102" t="e">
        <f>'計算シート '!AW26</f>
        <v>#N/A</v>
      </c>
    </row>
    <row r="88" spans="3:10" ht="13.2">
      <c r="C88" s="555" t="e">
        <f>'計算シート '!AQ27</f>
        <v>#N/A</v>
      </c>
      <c r="D88" s="556"/>
      <c r="E88" s="105" t="e">
        <f>'計算シート '!AR27</f>
        <v>#N/A</v>
      </c>
      <c r="F88" s="106" t="e">
        <f>'計算シート '!AS27</f>
        <v>#N/A</v>
      </c>
      <c r="G88" s="107" t="e">
        <f>'計算シート '!AT27</f>
        <v>#N/A</v>
      </c>
      <c r="H88" s="108" t="e">
        <f>'計算シート '!AU27</f>
        <v>#N/A</v>
      </c>
      <c r="I88" s="109" t="e">
        <f>'計算シート '!AV27</f>
        <v>#N/A</v>
      </c>
      <c r="J88" s="107" t="e">
        <f>'計算シート '!AW27</f>
        <v>#N/A</v>
      </c>
    </row>
    <row r="89" spans="3:10" ht="13.2">
      <c r="C89" s="557" t="e">
        <f>'計算シート '!AQ28</f>
        <v>#N/A</v>
      </c>
      <c r="D89" s="558"/>
      <c r="E89" s="110" t="e">
        <f>'計算シート '!AR28</f>
        <v>#N/A</v>
      </c>
      <c r="F89" s="111" t="e">
        <f>'計算シート '!AS28</f>
        <v>#N/A</v>
      </c>
      <c r="G89" s="112" t="e">
        <f>'計算シート '!AT28</f>
        <v>#N/A</v>
      </c>
      <c r="H89" s="113" t="e">
        <f>'計算シート '!AU28</f>
        <v>#N/A</v>
      </c>
      <c r="I89" s="114" t="e">
        <f>'計算シート '!AV28</f>
        <v>#N/A</v>
      </c>
      <c r="J89" s="112" t="e">
        <f>'計算シート '!AW28</f>
        <v>#N/A</v>
      </c>
    </row>
    <row r="90" spans="3:10" ht="13.2">
      <c r="C90" s="551" t="e">
        <f>'計算シート '!AQ29</f>
        <v>#N/A</v>
      </c>
      <c r="D90" s="552"/>
      <c r="E90" s="100" t="e">
        <f>'計算シート '!AR29</f>
        <v>#N/A</v>
      </c>
      <c r="F90" s="101" t="e">
        <f>'計算シート '!AS29</f>
        <v>#N/A</v>
      </c>
      <c r="G90" s="102" t="e">
        <f>'計算シート '!AT29</f>
        <v>#N/A</v>
      </c>
      <c r="H90" s="103" t="e">
        <f>'計算シート '!AU29</f>
        <v>#N/A</v>
      </c>
      <c r="I90" s="104" t="e">
        <f>'計算シート '!AV29</f>
        <v>#N/A</v>
      </c>
      <c r="J90" s="102" t="e">
        <f>'計算シート '!AW29</f>
        <v>#N/A</v>
      </c>
    </row>
    <row r="91" spans="3:10" ht="13.2">
      <c r="C91" s="551" t="e">
        <f>'計算シート '!AQ30</f>
        <v>#N/A</v>
      </c>
      <c r="D91" s="552"/>
      <c r="E91" s="100" t="e">
        <f>'計算シート '!AR30</f>
        <v>#N/A</v>
      </c>
      <c r="F91" s="101" t="e">
        <f>'計算シート '!AS30</f>
        <v>#N/A</v>
      </c>
      <c r="G91" s="102" t="e">
        <f>'計算シート '!AT30</f>
        <v>#N/A</v>
      </c>
      <c r="H91" s="103" t="e">
        <f>'計算シート '!AU30</f>
        <v>#N/A</v>
      </c>
      <c r="I91" s="104" t="e">
        <f>'計算シート '!AV30</f>
        <v>#N/A</v>
      </c>
      <c r="J91" s="102" t="e">
        <f>'計算シート '!AW30</f>
        <v>#N/A</v>
      </c>
    </row>
    <row r="92" spans="3:10" ht="13.2">
      <c r="C92" s="551" t="e">
        <f>'計算シート '!AQ31</f>
        <v>#N/A</v>
      </c>
      <c r="D92" s="552"/>
      <c r="E92" s="100" t="e">
        <f>'計算シート '!AR31</f>
        <v>#N/A</v>
      </c>
      <c r="F92" s="101" t="e">
        <f>'計算シート '!AS31</f>
        <v>#N/A</v>
      </c>
      <c r="G92" s="102" t="e">
        <f>'計算シート '!AT31</f>
        <v>#N/A</v>
      </c>
      <c r="H92" s="103" t="e">
        <f>'計算シート '!AU31</f>
        <v>#N/A</v>
      </c>
      <c r="I92" s="104" t="e">
        <f>'計算シート '!AV31</f>
        <v>#N/A</v>
      </c>
      <c r="J92" s="102" t="e">
        <f>'計算シート '!AW31</f>
        <v>#N/A</v>
      </c>
    </row>
    <row r="93" spans="3:10" ht="13.2">
      <c r="C93" s="555" t="e">
        <f>'計算シート '!AQ32</f>
        <v>#N/A</v>
      </c>
      <c r="D93" s="556"/>
      <c r="E93" s="105" t="e">
        <f>'計算シート '!AR32</f>
        <v>#N/A</v>
      </c>
      <c r="F93" s="106" t="e">
        <f>'計算シート '!AS32</f>
        <v>#N/A</v>
      </c>
      <c r="G93" s="107" t="e">
        <f>'計算シート '!AT32</f>
        <v>#N/A</v>
      </c>
      <c r="H93" s="108" t="e">
        <f>'計算シート '!AU32</f>
        <v>#N/A</v>
      </c>
      <c r="I93" s="109" t="e">
        <f>'計算シート '!AV32</f>
        <v>#N/A</v>
      </c>
      <c r="J93" s="107" t="e">
        <f>'計算シート '!AW32</f>
        <v>#N/A</v>
      </c>
    </row>
    <row r="94" spans="3:10" ht="13.2">
      <c r="C94" s="557" t="e">
        <f>'計算シート '!AQ33</f>
        <v>#N/A</v>
      </c>
      <c r="D94" s="558"/>
      <c r="E94" s="110" t="e">
        <f>'計算シート '!AR33</f>
        <v>#N/A</v>
      </c>
      <c r="F94" s="111" t="e">
        <f>'計算シート '!AS33</f>
        <v>#N/A</v>
      </c>
      <c r="G94" s="112" t="e">
        <f>'計算シート '!AT33</f>
        <v>#N/A</v>
      </c>
      <c r="H94" s="113" t="e">
        <f>'計算シート '!AU33</f>
        <v>#N/A</v>
      </c>
      <c r="I94" s="114" t="e">
        <f>'計算シート '!AV33</f>
        <v>#N/A</v>
      </c>
      <c r="J94" s="112" t="e">
        <f>'計算シート '!AW33</f>
        <v>#N/A</v>
      </c>
    </row>
    <row r="95" spans="3:10" ht="13.2">
      <c r="C95" s="551" t="e">
        <f>'計算シート '!AQ34</f>
        <v>#N/A</v>
      </c>
      <c r="D95" s="552"/>
      <c r="E95" s="100" t="e">
        <f>'計算シート '!AR34</f>
        <v>#N/A</v>
      </c>
      <c r="F95" s="101" t="e">
        <f>'計算シート '!AS34</f>
        <v>#N/A</v>
      </c>
      <c r="G95" s="102" t="e">
        <f>'計算シート '!AT34</f>
        <v>#N/A</v>
      </c>
      <c r="H95" s="103" t="e">
        <f>'計算シート '!AU34</f>
        <v>#N/A</v>
      </c>
      <c r="I95" s="104" t="e">
        <f>'計算シート '!AV34</f>
        <v>#N/A</v>
      </c>
      <c r="J95" s="102" t="e">
        <f>'計算シート '!AW34</f>
        <v>#N/A</v>
      </c>
    </row>
    <row r="96" spans="3:10" ht="13.2">
      <c r="C96" s="551" t="e">
        <f>'計算シート '!AQ35</f>
        <v>#N/A</v>
      </c>
      <c r="D96" s="552"/>
      <c r="E96" s="100" t="e">
        <f>'計算シート '!AR35</f>
        <v>#N/A</v>
      </c>
      <c r="F96" s="101" t="e">
        <f>'計算シート '!AS35</f>
        <v>#N/A</v>
      </c>
      <c r="G96" s="102" t="e">
        <f>'計算シート '!AT35</f>
        <v>#N/A</v>
      </c>
      <c r="H96" s="103" t="e">
        <f>'計算シート '!AU35</f>
        <v>#N/A</v>
      </c>
      <c r="I96" s="104" t="e">
        <f>'計算シート '!AV35</f>
        <v>#N/A</v>
      </c>
      <c r="J96" s="102" t="e">
        <f>'計算シート '!AW35</f>
        <v>#N/A</v>
      </c>
    </row>
    <row r="97" spans="3:10" ht="13.2">
      <c r="C97" s="551" t="e">
        <f>'計算シート '!AQ36</f>
        <v>#N/A</v>
      </c>
      <c r="D97" s="552"/>
      <c r="E97" s="100" t="e">
        <f>'計算シート '!AR36</f>
        <v>#N/A</v>
      </c>
      <c r="F97" s="101" t="e">
        <f>'計算シート '!AS36</f>
        <v>#N/A</v>
      </c>
      <c r="G97" s="102" t="e">
        <f>'計算シート '!AT36</f>
        <v>#N/A</v>
      </c>
      <c r="H97" s="103" t="e">
        <f>'計算シート '!AU36</f>
        <v>#N/A</v>
      </c>
      <c r="I97" s="104" t="e">
        <f>'計算シート '!AV36</f>
        <v>#N/A</v>
      </c>
      <c r="J97" s="102" t="e">
        <f>'計算シート '!AW36</f>
        <v>#N/A</v>
      </c>
    </row>
    <row r="98" spans="3:10" ht="13.2">
      <c r="C98" s="555" t="e">
        <f>'計算シート '!AQ37</f>
        <v>#N/A</v>
      </c>
      <c r="D98" s="556"/>
      <c r="E98" s="105" t="e">
        <f>'計算シート '!AR37</f>
        <v>#N/A</v>
      </c>
      <c r="F98" s="106" t="e">
        <f>'計算シート '!AS37</f>
        <v>#N/A</v>
      </c>
      <c r="G98" s="107" t="e">
        <f>'計算シート '!AT37</f>
        <v>#N/A</v>
      </c>
      <c r="H98" s="108" t="e">
        <f>'計算シート '!AU37</f>
        <v>#N/A</v>
      </c>
      <c r="I98" s="109" t="e">
        <f>'計算シート '!AV37</f>
        <v>#N/A</v>
      </c>
      <c r="J98" s="107" t="e">
        <f>'計算シート '!AW37</f>
        <v>#N/A</v>
      </c>
    </row>
    <row r="99" spans="3:10" ht="13.2">
      <c r="C99" s="557" t="e">
        <f>'計算シート '!AQ38</f>
        <v>#N/A</v>
      </c>
      <c r="D99" s="558"/>
      <c r="E99" s="110" t="e">
        <f>'計算シート '!AR38</f>
        <v>#N/A</v>
      </c>
      <c r="F99" s="111" t="e">
        <f>'計算シート '!AS38</f>
        <v>#N/A</v>
      </c>
      <c r="G99" s="112" t="e">
        <f>'計算シート '!AT38</f>
        <v>#N/A</v>
      </c>
      <c r="H99" s="113" t="e">
        <f>'計算シート '!AU38</f>
        <v>#N/A</v>
      </c>
      <c r="I99" s="114" t="e">
        <f>'計算シート '!AV38</f>
        <v>#N/A</v>
      </c>
      <c r="J99" s="112" t="e">
        <f>'計算シート '!AW38</f>
        <v>#N/A</v>
      </c>
    </row>
    <row r="100" spans="3:10" ht="13.2">
      <c r="C100" s="551" t="e">
        <f>'計算シート '!AQ39</f>
        <v>#N/A</v>
      </c>
      <c r="D100" s="552"/>
      <c r="E100" s="100" t="e">
        <f>'計算シート '!AR39</f>
        <v>#N/A</v>
      </c>
      <c r="F100" s="101" t="e">
        <f>'計算シート '!AS39</f>
        <v>#N/A</v>
      </c>
      <c r="G100" s="102" t="e">
        <f>'計算シート '!AT39</f>
        <v>#N/A</v>
      </c>
      <c r="H100" s="103" t="e">
        <f>'計算シート '!AU39</f>
        <v>#N/A</v>
      </c>
      <c r="I100" s="104" t="e">
        <f>'計算シート '!AV39</f>
        <v>#N/A</v>
      </c>
      <c r="J100" s="102" t="e">
        <f>'計算シート '!AW39</f>
        <v>#N/A</v>
      </c>
    </row>
    <row r="101" spans="3:10" ht="13.2">
      <c r="C101" s="551" t="e">
        <f>'計算シート '!AQ40</f>
        <v>#N/A</v>
      </c>
      <c r="D101" s="552"/>
      <c r="E101" s="100" t="e">
        <f>'計算シート '!AR40</f>
        <v>#N/A</v>
      </c>
      <c r="F101" s="101" t="e">
        <f>'計算シート '!AS40</f>
        <v>#N/A</v>
      </c>
      <c r="G101" s="102" t="e">
        <f>'計算シート '!AT40</f>
        <v>#N/A</v>
      </c>
      <c r="H101" s="103" t="e">
        <f>'計算シート '!AU40</f>
        <v>#N/A</v>
      </c>
      <c r="I101" s="104" t="e">
        <f>'計算シート '!AV40</f>
        <v>#N/A</v>
      </c>
      <c r="J101" s="102" t="e">
        <f>'計算シート '!AW40</f>
        <v>#N/A</v>
      </c>
    </row>
    <row r="102" spans="3:10" ht="13.2">
      <c r="C102" s="551" t="e">
        <f>'計算シート '!AQ41</f>
        <v>#N/A</v>
      </c>
      <c r="D102" s="552"/>
      <c r="E102" s="100" t="e">
        <f>'計算シート '!AR41</f>
        <v>#N/A</v>
      </c>
      <c r="F102" s="101" t="e">
        <f>'計算シート '!AS41</f>
        <v>#N/A</v>
      </c>
      <c r="G102" s="102" t="e">
        <f>'計算シート '!AT41</f>
        <v>#N/A</v>
      </c>
      <c r="H102" s="103" t="e">
        <f>'計算シート '!AU41</f>
        <v>#N/A</v>
      </c>
      <c r="I102" s="104" t="e">
        <f>'計算シート '!AV41</f>
        <v>#N/A</v>
      </c>
      <c r="J102" s="102" t="e">
        <f>'計算シート '!AW41</f>
        <v>#N/A</v>
      </c>
    </row>
    <row r="103" spans="3:10" ht="13.2">
      <c r="C103" s="555" t="e">
        <f>'計算シート '!AQ42</f>
        <v>#N/A</v>
      </c>
      <c r="D103" s="556"/>
      <c r="E103" s="105" t="e">
        <f>'計算シート '!AR42</f>
        <v>#N/A</v>
      </c>
      <c r="F103" s="106" t="e">
        <f>'計算シート '!AS42</f>
        <v>#N/A</v>
      </c>
      <c r="G103" s="107" t="e">
        <f>'計算シート '!AT42</f>
        <v>#N/A</v>
      </c>
      <c r="H103" s="108" t="e">
        <f>'計算シート '!AU42</f>
        <v>#N/A</v>
      </c>
      <c r="I103" s="109" t="e">
        <f>'計算シート '!AV42</f>
        <v>#N/A</v>
      </c>
      <c r="J103" s="107" t="e">
        <f>'計算シート '!AW42</f>
        <v>#N/A</v>
      </c>
    </row>
    <row r="104" spans="3:10" ht="13.2">
      <c r="C104" s="557" t="e">
        <f>'計算シート '!AQ43</f>
        <v>#N/A</v>
      </c>
      <c r="D104" s="558"/>
      <c r="E104" s="110" t="e">
        <f>'計算シート '!AR43</f>
        <v>#N/A</v>
      </c>
      <c r="F104" s="111" t="e">
        <f>'計算シート '!AS43</f>
        <v>#N/A</v>
      </c>
      <c r="G104" s="112" t="e">
        <f>'計算シート '!AT43</f>
        <v>#N/A</v>
      </c>
      <c r="H104" s="113" t="e">
        <f>'計算シート '!AU43</f>
        <v>#N/A</v>
      </c>
      <c r="I104" s="114" t="e">
        <f>'計算シート '!AV43</f>
        <v>#N/A</v>
      </c>
      <c r="J104" s="112" t="e">
        <f>'計算シート '!AW43</f>
        <v>#N/A</v>
      </c>
    </row>
    <row r="105" spans="3:10" ht="13.8" thickBot="1">
      <c r="C105" s="567" t="e">
        <f>'計算シート '!AQ44</f>
        <v>#N/A</v>
      </c>
      <c r="D105" s="568"/>
      <c r="E105" s="115" t="e">
        <f>'計算シート '!AR44</f>
        <v>#N/A</v>
      </c>
      <c r="F105" s="116" t="e">
        <f>'計算シート '!AS44</f>
        <v>#N/A</v>
      </c>
      <c r="G105" s="117" t="e">
        <f>'計算シート '!AT44</f>
        <v>#N/A</v>
      </c>
      <c r="H105" s="118" t="e">
        <f>'計算シート '!AU44</f>
        <v>#N/A</v>
      </c>
      <c r="I105" s="119" t="e">
        <f>'計算シート '!AV44</f>
        <v>#N/A</v>
      </c>
      <c r="J105" s="117" t="e">
        <f>'計算シート '!AW44</f>
        <v>#N/A</v>
      </c>
    </row>
    <row r="106" spans="3:10" ht="13.8" thickBot="1">
      <c r="C106" s="569" t="str">
        <f>'計算シート '!AQ45</f>
        <v>合計</v>
      </c>
      <c r="D106" s="570"/>
      <c r="E106" s="120" t="e">
        <f>'計算シート '!AR45</f>
        <v>#N/A</v>
      </c>
      <c r="F106" s="121" t="e">
        <f>'計算シート '!AS45</f>
        <v>#N/A</v>
      </c>
      <c r="G106" s="122" t="e">
        <f>'計算シート '!AT45</f>
        <v>#N/A</v>
      </c>
      <c r="H106" s="123"/>
      <c r="I106" s="124" t="e">
        <f>'計算シート '!AV45</f>
        <v>#N/A</v>
      </c>
      <c r="J106" s="122" t="e">
        <f>'計算シート '!AW45</f>
        <v>#N/A</v>
      </c>
    </row>
    <row r="107" spans="3:10" ht="13.2">
      <c r="C107" s="86" t="s">
        <v>32</v>
      </c>
    </row>
    <row r="109" spans="3:10" ht="16.2">
      <c r="C109" s="522" t="s">
        <v>40</v>
      </c>
      <c r="D109" s="522"/>
      <c r="E109" s="522"/>
      <c r="F109" s="522"/>
      <c r="G109" s="522"/>
      <c r="H109" s="522"/>
      <c r="I109" s="522"/>
      <c r="J109" s="522"/>
    </row>
    <row r="110" spans="3:10" ht="12.75" customHeight="1">
      <c r="C110" s="31"/>
      <c r="D110" s="31"/>
      <c r="E110" s="31"/>
      <c r="F110" s="31"/>
      <c r="G110" s="31"/>
      <c r="H110" s="31"/>
      <c r="I110" s="31"/>
      <c r="J110" s="31"/>
    </row>
    <row r="111" spans="3:10" ht="12.75" customHeight="1">
      <c r="C111" s="565" t="s">
        <v>41</v>
      </c>
      <c r="D111" s="566" t="s">
        <v>42</v>
      </c>
      <c r="E111" s="566"/>
      <c r="F111" s="566"/>
      <c r="G111" s="566"/>
      <c r="H111" s="566"/>
      <c r="I111" s="566"/>
      <c r="J111" s="566"/>
    </row>
    <row r="112" spans="3:10" ht="12.75" customHeight="1">
      <c r="C112" s="565"/>
      <c r="D112" s="566"/>
      <c r="E112" s="566"/>
      <c r="F112" s="566"/>
      <c r="G112" s="566"/>
      <c r="H112" s="566"/>
      <c r="I112" s="566"/>
      <c r="J112" s="566"/>
    </row>
    <row r="113" spans="3:10" ht="12.75" customHeight="1">
      <c r="C113" s="565"/>
      <c r="D113" s="566"/>
      <c r="E113" s="566"/>
      <c r="F113" s="566"/>
      <c r="G113" s="566"/>
      <c r="H113" s="566"/>
      <c r="I113" s="566"/>
      <c r="J113" s="566"/>
    </row>
    <row r="114" spans="3:10" ht="12.75" customHeight="1">
      <c r="C114" s="31"/>
      <c r="D114" s="571" t="s">
        <v>43</v>
      </c>
      <c r="E114" s="572"/>
      <c r="F114" s="125"/>
      <c r="G114" s="125"/>
      <c r="H114" s="125"/>
      <c r="I114" s="125"/>
      <c r="J114" s="126"/>
    </row>
    <row r="115" spans="3:10" ht="12.75" customHeight="1">
      <c r="C115" s="31"/>
      <c r="D115" s="559" t="s">
        <v>44</v>
      </c>
      <c r="E115" s="560"/>
      <c r="F115" s="560"/>
      <c r="G115" s="560"/>
      <c r="H115" s="560"/>
      <c r="I115" s="560"/>
      <c r="J115" s="561"/>
    </row>
    <row r="116" spans="3:10" ht="12.75" customHeight="1">
      <c r="C116" s="31"/>
      <c r="D116" s="559"/>
      <c r="E116" s="560"/>
      <c r="F116" s="560"/>
      <c r="G116" s="560"/>
      <c r="H116" s="560"/>
      <c r="I116" s="560"/>
      <c r="J116" s="561"/>
    </row>
    <row r="117" spans="3:10" ht="12.75" customHeight="1">
      <c r="C117" s="31"/>
      <c r="D117" s="559"/>
      <c r="E117" s="560"/>
      <c r="F117" s="560"/>
      <c r="G117" s="560"/>
      <c r="H117" s="560"/>
      <c r="I117" s="560"/>
      <c r="J117" s="561"/>
    </row>
    <row r="118" spans="3:10" ht="12.75" customHeight="1">
      <c r="C118" s="31"/>
      <c r="D118" s="559"/>
      <c r="E118" s="560"/>
      <c r="F118" s="560"/>
      <c r="G118" s="560"/>
      <c r="H118" s="560"/>
      <c r="I118" s="560"/>
      <c r="J118" s="561"/>
    </row>
    <row r="119" spans="3:10" ht="12.75" customHeight="1">
      <c r="C119" s="31"/>
      <c r="D119" s="559"/>
      <c r="E119" s="560"/>
      <c r="F119" s="560"/>
      <c r="G119" s="560"/>
      <c r="H119" s="560"/>
      <c r="I119" s="560"/>
      <c r="J119" s="561"/>
    </row>
    <row r="120" spans="3:10" ht="12.75" customHeight="1">
      <c r="C120" s="31"/>
      <c r="D120" s="559"/>
      <c r="E120" s="560"/>
      <c r="F120" s="560"/>
      <c r="G120" s="560"/>
      <c r="H120" s="560"/>
      <c r="I120" s="560"/>
      <c r="J120" s="561"/>
    </row>
    <row r="121" spans="3:10" ht="12.75" customHeight="1">
      <c r="C121" s="31"/>
      <c r="D121" s="559"/>
      <c r="E121" s="560"/>
      <c r="F121" s="560"/>
      <c r="G121" s="560"/>
      <c r="H121" s="560"/>
      <c r="I121" s="560"/>
      <c r="J121" s="561"/>
    </row>
    <row r="122" spans="3:10" ht="12.75" customHeight="1">
      <c r="C122" s="31"/>
      <c r="D122" s="559"/>
      <c r="E122" s="560"/>
      <c r="F122" s="560"/>
      <c r="G122" s="560"/>
      <c r="H122" s="560"/>
      <c r="I122" s="560"/>
      <c r="J122" s="561"/>
    </row>
    <row r="123" spans="3:10" ht="12.75" customHeight="1">
      <c r="C123" s="31"/>
      <c r="D123" s="562"/>
      <c r="E123" s="563"/>
      <c r="F123" s="563"/>
      <c r="G123" s="563"/>
      <c r="H123" s="563"/>
      <c r="I123" s="563"/>
      <c r="J123" s="564"/>
    </row>
    <row r="124" spans="3:10" ht="12.75" customHeight="1">
      <c r="C124" s="31"/>
      <c r="D124" s="127"/>
      <c r="E124" s="127"/>
      <c r="F124" s="127"/>
      <c r="G124" s="127"/>
      <c r="H124" s="127"/>
      <c r="I124" s="127"/>
      <c r="J124" s="127"/>
    </row>
    <row r="125" spans="3:10" ht="12.75" customHeight="1">
      <c r="C125" s="565" t="s">
        <v>45</v>
      </c>
      <c r="D125" s="566" t="s">
        <v>46</v>
      </c>
      <c r="E125" s="566"/>
      <c r="F125" s="566"/>
      <c r="G125" s="566"/>
      <c r="H125" s="566"/>
      <c r="I125" s="566"/>
      <c r="J125" s="566"/>
    </row>
    <row r="126" spans="3:10" ht="12.75" customHeight="1">
      <c r="C126" s="565"/>
      <c r="D126" s="566"/>
      <c r="E126" s="566"/>
      <c r="F126" s="566"/>
      <c r="G126" s="566"/>
      <c r="H126" s="566"/>
      <c r="I126" s="566"/>
      <c r="J126" s="566"/>
    </row>
    <row r="127" spans="3:10" ht="12.75" customHeight="1">
      <c r="C127" s="565"/>
      <c r="D127" s="566"/>
      <c r="E127" s="566"/>
      <c r="F127" s="566"/>
      <c r="G127" s="566"/>
      <c r="H127" s="566"/>
      <c r="I127" s="566"/>
      <c r="J127" s="566"/>
    </row>
    <row r="128" spans="3:10" ht="12.75" customHeight="1">
      <c r="D128" s="128"/>
      <c r="E128" s="128"/>
      <c r="F128" s="128"/>
      <c r="G128" s="128"/>
      <c r="H128" s="128"/>
      <c r="I128" s="128"/>
      <c r="J128" s="128"/>
    </row>
    <row r="129" spans="4:10" ht="12.75" customHeight="1">
      <c r="D129" s="128"/>
      <c r="E129" s="128"/>
      <c r="F129" s="128"/>
      <c r="G129" s="128"/>
      <c r="H129" s="128"/>
      <c r="I129" s="128"/>
      <c r="J129" s="128"/>
    </row>
    <row r="130" spans="4:10" ht="12.75" customHeight="1">
      <c r="D130" s="128"/>
      <c r="E130" s="128"/>
      <c r="F130" s="128"/>
      <c r="G130" s="128"/>
      <c r="H130" s="128"/>
      <c r="I130" s="128"/>
      <c r="J130" s="128"/>
    </row>
    <row r="131" spans="4:10" ht="12.75" customHeight="1">
      <c r="D131" s="128"/>
      <c r="E131" s="128"/>
      <c r="F131" s="128"/>
      <c r="G131" s="128"/>
      <c r="H131" s="128"/>
      <c r="I131" s="128"/>
      <c r="J131" s="128"/>
    </row>
    <row r="132" spans="4:10" ht="12.75" customHeight="1">
      <c r="D132" s="128"/>
      <c r="E132" s="128"/>
      <c r="F132" s="128"/>
      <c r="G132" s="128"/>
      <c r="H132" s="128"/>
      <c r="I132" s="128"/>
      <c r="J132" s="128"/>
    </row>
    <row r="133" spans="4:10" ht="12.75" customHeight="1">
      <c r="D133" s="128"/>
      <c r="E133" s="128"/>
      <c r="F133" s="128"/>
      <c r="G133" s="128"/>
      <c r="H133" s="128"/>
      <c r="I133" s="128"/>
      <c r="J133" s="128"/>
    </row>
    <row r="134" spans="4:10" ht="12.75" customHeight="1">
      <c r="D134" s="128"/>
      <c r="E134" s="128"/>
      <c r="F134" s="128"/>
      <c r="G134" s="128"/>
      <c r="H134" s="128"/>
      <c r="I134" s="128"/>
      <c r="J134" s="128"/>
    </row>
  </sheetData>
  <sheetProtection selectLockedCells="1" selectUnlockedCells="1"/>
  <mergeCells count="67">
    <mergeCell ref="D115:J123"/>
    <mergeCell ref="C125:C127"/>
    <mergeCell ref="D125:J127"/>
    <mergeCell ref="C105:D105"/>
    <mergeCell ref="C106:D106"/>
    <mergeCell ref="C109:J109"/>
    <mergeCell ref="C111:C113"/>
    <mergeCell ref="D111:J113"/>
    <mergeCell ref="D114:E114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</mergeCells>
  <phoneticPr fontId="2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2" manualBreakCount="2">
    <brk id="61" max="16383" man="1"/>
    <brk id="6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K72"/>
  <sheetViews>
    <sheetView showGridLines="0" zoomScale="70" zoomScaleNormal="70" zoomScaleSheetLayoutView="40" workbookViewId="0">
      <selection sqref="A1:AJ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7" width="4" customWidth="1"/>
    <col min="18" max="18" width="9.6640625" customWidth="1"/>
    <col min="19" max="19" width="2.109375" customWidth="1"/>
    <col min="20" max="21" width="9.6640625" customWidth="1"/>
    <col min="22" max="22" width="2.109375" customWidth="1"/>
    <col min="23" max="23" width="9.6640625" customWidth="1"/>
    <col min="24" max="24" width="3" customWidth="1"/>
    <col min="25" max="25" width="6.44140625" customWidth="1"/>
    <col min="26" max="27" width="9.6640625" customWidth="1"/>
    <col min="28" max="28" width="2.33203125" customWidth="1"/>
    <col min="29" max="30" width="9.6640625" customWidth="1"/>
    <col min="31" max="31" width="4.109375" customWidth="1"/>
    <col min="32" max="33" width="9.6640625" customWidth="1"/>
    <col min="34" max="34" width="4.88671875" customWidth="1"/>
    <col min="35" max="36" width="4.6640625" customWidth="1"/>
  </cols>
  <sheetData>
    <row r="1" spans="1:36" ht="13.5" customHeight="1">
      <c r="A1" s="587" t="s">
        <v>47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</row>
    <row r="2" spans="1:36" ht="13.5" customHeight="1">
      <c r="A2" s="587"/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</row>
    <row r="3" spans="1:36" ht="13.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</row>
    <row r="4" spans="1:36" ht="13.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</row>
    <row r="5" spans="1:36" ht="13.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30"/>
      <c r="U5" s="130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</row>
    <row r="6" spans="1:36">
      <c r="T6" s="131"/>
      <c r="U6" s="131"/>
    </row>
    <row r="7" spans="1:36" ht="14.25" customHeight="1">
      <c r="T7" s="588" t="s">
        <v>226</v>
      </c>
      <c r="U7" s="588"/>
      <c r="V7" s="132"/>
    </row>
    <row r="8" spans="1:36" ht="10.5" customHeight="1">
      <c r="T8" s="588"/>
      <c r="U8" s="588"/>
      <c r="V8" s="132"/>
      <c r="W8" s="132"/>
      <c r="X8" s="132"/>
    </row>
    <row r="9" spans="1:36" ht="6.75" customHeight="1">
      <c r="T9" s="588"/>
      <c r="U9" s="588"/>
      <c r="V9" s="132"/>
      <c r="W9" s="132"/>
      <c r="X9" s="132"/>
    </row>
    <row r="10" spans="1:36" ht="16.5" customHeight="1">
      <c r="T10" s="589">
        <f>入力シート!Q5</f>
        <v>0</v>
      </c>
      <c r="U10" s="589"/>
      <c r="V10" s="132"/>
    </row>
    <row r="11" spans="1:36" ht="13.5" customHeight="1">
      <c r="T11" s="133"/>
      <c r="U11" s="134"/>
      <c r="V11" s="135"/>
    </row>
    <row r="12" spans="1:36" ht="13.5" customHeight="1">
      <c r="G12" s="579" t="s">
        <v>48</v>
      </c>
      <c r="R12" s="132"/>
      <c r="W12" s="590" t="s">
        <v>51</v>
      </c>
      <c r="X12" s="591"/>
      <c r="AC12" s="575" t="s">
        <v>49</v>
      </c>
      <c r="AD12" s="576"/>
    </row>
    <row r="13" spans="1:36" ht="13.5" customHeight="1">
      <c r="G13" s="580"/>
      <c r="R13" s="143"/>
      <c r="W13" s="592"/>
      <c r="X13" s="593"/>
      <c r="AC13" s="581"/>
      <c r="AD13" s="582"/>
    </row>
    <row r="14" spans="1:36" ht="13.5" customHeight="1">
      <c r="G14" s="132"/>
      <c r="R14" s="579" t="s">
        <v>50</v>
      </c>
      <c r="T14" s="609" t="s">
        <v>228</v>
      </c>
      <c r="U14" s="610"/>
      <c r="W14" s="481"/>
      <c r="X14" s="481"/>
      <c r="AC14" s="132"/>
      <c r="AD14" s="132"/>
    </row>
    <row r="15" spans="1:36" ht="13.5" customHeight="1" thickBot="1">
      <c r="G15" s="132"/>
      <c r="R15" s="580"/>
      <c r="T15" s="611"/>
      <c r="U15" s="612"/>
      <c r="W15" s="139"/>
      <c r="X15" s="139"/>
      <c r="AC15" s="132"/>
      <c r="AD15" s="132"/>
    </row>
    <row r="16" spans="1:36" ht="18" customHeight="1">
      <c r="N16" s="601" t="s">
        <v>52</v>
      </c>
      <c r="O16" s="602"/>
      <c r="T16" s="611"/>
      <c r="U16" s="612"/>
      <c r="X16" s="136"/>
    </row>
    <row r="17" spans="4:33" ht="13.5" customHeight="1">
      <c r="G17" s="575" t="s">
        <v>54</v>
      </c>
      <c r="H17" s="576"/>
      <c r="I17" s="137"/>
      <c r="J17" s="137"/>
      <c r="N17" s="603"/>
      <c r="O17" s="604"/>
      <c r="T17" s="605">
        <f>入力シート!Q10</f>
        <v>0</v>
      </c>
      <c r="U17" s="606"/>
      <c r="W17" s="132"/>
      <c r="AC17" s="575" t="s">
        <v>55</v>
      </c>
      <c r="AD17" s="576"/>
      <c r="AE17" s="135"/>
    </row>
    <row r="18" spans="4:33" ht="13.5" customHeight="1">
      <c r="D18" s="575" t="s">
        <v>56</v>
      </c>
      <c r="E18" s="576"/>
      <c r="G18" s="577"/>
      <c r="H18" s="578"/>
      <c r="I18" s="137"/>
      <c r="J18" s="137"/>
      <c r="N18" s="603"/>
      <c r="O18" s="604"/>
      <c r="T18" s="607"/>
      <c r="U18" s="608"/>
      <c r="AC18" s="577"/>
      <c r="AD18" s="578"/>
      <c r="AE18" s="135"/>
      <c r="AF18" s="583" t="s">
        <v>57</v>
      </c>
      <c r="AG18" s="584"/>
    </row>
    <row r="19" spans="4:33" ht="13.5" customHeight="1">
      <c r="D19" s="577"/>
      <c r="E19" s="578"/>
      <c r="G19" s="577"/>
      <c r="H19" s="578"/>
      <c r="I19" s="137"/>
      <c r="J19" s="137"/>
      <c r="N19" s="603"/>
      <c r="O19" s="604"/>
      <c r="AC19" s="577"/>
      <c r="AD19" s="578"/>
      <c r="AE19" s="135"/>
      <c r="AF19" s="585"/>
      <c r="AG19" s="586"/>
    </row>
    <row r="20" spans="4:33" ht="16.8" thickBot="1">
      <c r="D20" s="594">
        <f>'計算シート '!AD45</f>
        <v>0</v>
      </c>
      <c r="E20" s="595"/>
      <c r="G20" s="594">
        <f>'計算シート '!Z45</f>
        <v>0</v>
      </c>
      <c r="H20" s="595"/>
      <c r="I20" s="135"/>
      <c r="N20" s="596">
        <f>'計算シート '!F45</f>
        <v>0</v>
      </c>
      <c r="O20" s="597"/>
      <c r="AC20" s="573">
        <f>'計算シート '!G45</f>
        <v>0</v>
      </c>
      <c r="AD20" s="574"/>
      <c r="AE20" s="135"/>
      <c r="AF20" s="573">
        <f>'計算シート '!H45</f>
        <v>0</v>
      </c>
      <c r="AG20" s="574"/>
    </row>
    <row r="21" spans="4:33" ht="14.4">
      <c r="J21" s="579" t="s">
        <v>58</v>
      </c>
      <c r="T21" s="579" t="s">
        <v>59</v>
      </c>
      <c r="V21" s="132"/>
      <c r="W21" s="132"/>
      <c r="X21" s="135"/>
      <c r="Z21" s="575" t="s">
        <v>60</v>
      </c>
      <c r="AA21" s="576"/>
    </row>
    <row r="22" spans="4:33" ht="13.5" customHeight="1">
      <c r="J22" s="580"/>
      <c r="T22" s="580"/>
      <c r="V22" s="132"/>
      <c r="W22" s="132"/>
      <c r="Z22" s="581"/>
      <c r="AA22" s="582"/>
      <c r="AB22" s="132"/>
    </row>
    <row r="23" spans="4:33" ht="13.5" customHeight="1">
      <c r="J23" s="132"/>
      <c r="T23" s="132"/>
      <c r="V23" s="132"/>
      <c r="W23" s="132"/>
      <c r="Z23" s="132"/>
      <c r="AA23" s="132"/>
      <c r="AB23" s="132"/>
    </row>
    <row r="25" spans="4:33" ht="14.4">
      <c r="T25" s="575" t="s">
        <v>61</v>
      </c>
      <c r="U25" s="576"/>
      <c r="V25" s="132"/>
      <c r="W25" s="132"/>
      <c r="X25" s="132"/>
      <c r="Y25" s="138"/>
      <c r="Z25" s="138"/>
      <c r="AA25" s="138"/>
      <c r="AB25" s="138"/>
      <c r="AF25" s="139"/>
      <c r="AG25" s="139"/>
    </row>
    <row r="26" spans="4:33" ht="13.5" customHeight="1">
      <c r="T26" s="577"/>
      <c r="U26" s="578"/>
      <c r="V26" s="132"/>
      <c r="W26" s="132"/>
      <c r="X26" s="132"/>
    </row>
    <row r="27" spans="4:33" ht="16.2">
      <c r="T27" s="598">
        <f>'計算シート '!I45</f>
        <v>0</v>
      </c>
      <c r="U27" s="599"/>
      <c r="V27" s="140"/>
      <c r="W27" s="140"/>
      <c r="X27" s="140"/>
    </row>
    <row r="28" spans="4:33">
      <c r="W28" s="579" t="s">
        <v>50</v>
      </c>
      <c r="X28" s="137"/>
    </row>
    <row r="29" spans="4:33">
      <c r="W29" s="580"/>
      <c r="X29" s="137"/>
    </row>
    <row r="30" spans="4:33" ht="14.4">
      <c r="F30" s="139"/>
      <c r="T30" s="600" t="s">
        <v>62</v>
      </c>
      <c r="U30" s="576"/>
      <c r="V30" s="132"/>
      <c r="W30" s="132"/>
      <c r="X30" s="132"/>
    </row>
    <row r="31" spans="4:33" ht="14.4">
      <c r="F31" s="139"/>
      <c r="G31" s="579" t="s">
        <v>48</v>
      </c>
      <c r="T31" s="577"/>
      <c r="U31" s="578"/>
      <c r="V31" s="132"/>
      <c r="W31" s="132"/>
      <c r="X31" s="132"/>
      <c r="AC31" s="575" t="s">
        <v>49</v>
      </c>
      <c r="AD31" s="576"/>
    </row>
    <row r="32" spans="4:33" ht="16.2">
      <c r="G32" s="580"/>
      <c r="T32" s="598">
        <f>'計算シート '!J45</f>
        <v>0</v>
      </c>
      <c r="U32" s="599"/>
      <c r="V32" s="140"/>
      <c r="W32" s="140"/>
      <c r="X32" s="140"/>
      <c r="AC32" s="581"/>
      <c r="AD32" s="582"/>
    </row>
    <row r="34" spans="1:37" ht="13.8" thickBot="1"/>
    <row r="35" spans="1:37" ht="13.5" customHeight="1">
      <c r="G35" s="575" t="s">
        <v>54</v>
      </c>
      <c r="H35" s="576"/>
      <c r="I35" s="137"/>
      <c r="J35" s="137"/>
      <c r="N35" s="601" t="s">
        <v>63</v>
      </c>
      <c r="O35" s="602"/>
      <c r="U35" s="575" t="s">
        <v>64</v>
      </c>
      <c r="V35" s="613"/>
      <c r="W35" s="576"/>
      <c r="AC35" s="575" t="s">
        <v>55</v>
      </c>
      <c r="AD35" s="576"/>
      <c r="AE35" s="135"/>
    </row>
    <row r="36" spans="1:37" ht="14.25" customHeight="1">
      <c r="D36" s="575" t="s">
        <v>56</v>
      </c>
      <c r="E36" s="576"/>
      <c r="G36" s="577"/>
      <c r="H36" s="578"/>
      <c r="I36" s="137"/>
      <c r="J36" s="137"/>
      <c r="N36" s="603"/>
      <c r="O36" s="604"/>
      <c r="U36" s="581"/>
      <c r="V36" s="614"/>
      <c r="W36" s="582"/>
      <c r="AC36" s="577"/>
      <c r="AD36" s="578"/>
      <c r="AE36" s="135"/>
      <c r="AF36" s="583" t="s">
        <v>57</v>
      </c>
      <c r="AG36" s="584"/>
    </row>
    <row r="37" spans="1:37" ht="13.5" customHeight="1">
      <c r="D37" s="577"/>
      <c r="E37" s="578"/>
      <c r="G37" s="577"/>
      <c r="H37" s="578"/>
      <c r="I37" s="137"/>
      <c r="J37" s="137"/>
      <c r="N37" s="603"/>
      <c r="O37" s="604"/>
      <c r="AC37" s="577"/>
      <c r="AD37" s="578"/>
      <c r="AE37" s="135"/>
      <c r="AF37" s="585"/>
      <c r="AG37" s="586"/>
    </row>
    <row r="38" spans="1:37" ht="16.8" thickBot="1">
      <c r="D38" s="594">
        <f>'計算シート '!AE45</f>
        <v>0</v>
      </c>
      <c r="E38" s="595"/>
      <c r="G38" s="594">
        <f>'計算シート '!AA45</f>
        <v>0</v>
      </c>
      <c r="H38" s="595"/>
      <c r="I38" s="135"/>
      <c r="N38" s="596">
        <f>'計算シート '!K45</f>
        <v>0</v>
      </c>
      <c r="O38" s="597"/>
      <c r="AC38" s="573">
        <f>'計算シート '!L45</f>
        <v>0</v>
      </c>
      <c r="AD38" s="574"/>
      <c r="AE38" s="135"/>
      <c r="AF38" s="573">
        <f>'計算シート '!M45</f>
        <v>0</v>
      </c>
      <c r="AG38" s="574"/>
    </row>
    <row r="39" spans="1:37" ht="16.2">
      <c r="D39" s="135"/>
      <c r="E39" s="135"/>
      <c r="G39" s="135"/>
      <c r="H39" s="135"/>
      <c r="J39" s="579" t="s">
        <v>58</v>
      </c>
      <c r="N39" s="140"/>
      <c r="O39" s="140"/>
      <c r="Z39" s="575" t="s">
        <v>60</v>
      </c>
      <c r="AA39" s="576"/>
      <c r="AB39" s="135"/>
      <c r="AC39" s="135"/>
      <c r="AD39" s="135"/>
      <c r="AE39" s="135"/>
    </row>
    <row r="40" spans="1:37" ht="16.2">
      <c r="D40" s="135"/>
      <c r="E40" s="135"/>
      <c r="G40" s="135"/>
      <c r="H40" s="135"/>
      <c r="J40" s="580"/>
      <c r="N40" s="140"/>
      <c r="O40" s="140"/>
      <c r="Y40" s="132"/>
      <c r="Z40" s="581"/>
      <c r="AA40" s="582"/>
      <c r="AB40" s="135"/>
      <c r="AC40" s="135"/>
      <c r="AD40" s="135"/>
      <c r="AE40" s="135"/>
    </row>
    <row r="41" spans="1:37" ht="9" customHeight="1">
      <c r="D41" s="135"/>
      <c r="E41" s="135"/>
      <c r="G41" s="135"/>
      <c r="H41" s="135"/>
      <c r="I41" s="135"/>
      <c r="J41" s="135"/>
      <c r="N41" s="140"/>
      <c r="O41" s="140"/>
      <c r="AC41" s="135"/>
      <c r="AD41" s="135"/>
      <c r="AE41" s="135"/>
      <c r="AF41" s="135"/>
      <c r="AG41" s="135"/>
      <c r="AJ41" s="141"/>
    </row>
    <row r="42" spans="1:37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</row>
    <row r="43" spans="1:37" ht="14.4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600" t="s">
        <v>53</v>
      </c>
      <c r="U43" s="576"/>
      <c r="V43" s="132"/>
      <c r="W43" s="132"/>
      <c r="X43" s="132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</row>
    <row r="44" spans="1:37" ht="14.4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577"/>
      <c r="U44" s="578"/>
      <c r="V44" s="132"/>
      <c r="W44" s="132"/>
      <c r="X44" s="132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</row>
    <row r="45" spans="1:37" ht="16.2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598">
        <f>'計算シート '!S45</f>
        <v>0</v>
      </c>
      <c r="U45" s="599"/>
      <c r="V45" s="140"/>
      <c r="W45" s="140"/>
      <c r="X45" s="140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</row>
    <row r="46" spans="1:37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579" t="s">
        <v>50</v>
      </c>
      <c r="X46" s="137"/>
      <c r="Y46" s="143"/>
      <c r="Z46" s="575" t="s">
        <v>65</v>
      </c>
      <c r="AA46" s="576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</row>
    <row r="47" spans="1:37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580"/>
      <c r="X47" s="137"/>
      <c r="Y47" s="143"/>
      <c r="Z47" s="581"/>
      <c r="AA47" s="582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</row>
    <row r="48" spans="1:37" ht="13.5" customHeight="1">
      <c r="A48" s="143"/>
      <c r="B48" s="143"/>
      <c r="C48" s="143"/>
      <c r="D48" s="143"/>
      <c r="E48" s="143"/>
      <c r="F48" s="139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600" t="s">
        <v>66</v>
      </c>
      <c r="U48" s="576"/>
      <c r="V48" s="132"/>
      <c r="W48" s="132"/>
      <c r="X48" s="132"/>
      <c r="Y48" s="143"/>
      <c r="Z48" s="143"/>
      <c r="AA48" s="143"/>
      <c r="AB48" s="143"/>
      <c r="AC48" s="143"/>
      <c r="AD48" s="139"/>
      <c r="AE48" s="143"/>
      <c r="AF48" s="143"/>
      <c r="AG48" s="143"/>
      <c r="AH48" s="143"/>
      <c r="AI48" s="143"/>
      <c r="AJ48" s="143"/>
    </row>
    <row r="49" spans="1:36" ht="13.5" customHeight="1">
      <c r="A49" s="143"/>
      <c r="B49" s="143"/>
      <c r="C49" s="143"/>
      <c r="D49" s="143"/>
      <c r="E49" s="143"/>
      <c r="F49" s="139"/>
      <c r="G49" s="579" t="s">
        <v>48</v>
      </c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577"/>
      <c r="U49" s="578"/>
      <c r="V49" s="132"/>
      <c r="W49" s="132"/>
      <c r="X49" s="132"/>
      <c r="Y49" s="143"/>
      <c r="Z49" s="143"/>
      <c r="AA49" s="143"/>
      <c r="AB49" s="143"/>
      <c r="AC49" s="575" t="s">
        <v>49</v>
      </c>
      <c r="AD49" s="576"/>
      <c r="AE49" s="143"/>
      <c r="AF49" s="143"/>
      <c r="AG49" s="143"/>
      <c r="AH49" s="143"/>
      <c r="AI49" s="143"/>
      <c r="AJ49" s="143"/>
    </row>
    <row r="50" spans="1:36" ht="16.2">
      <c r="A50" s="143"/>
      <c r="B50" s="143"/>
      <c r="C50" s="143"/>
      <c r="D50" s="143"/>
      <c r="E50" s="143"/>
      <c r="F50" s="143"/>
      <c r="G50" s="580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598">
        <f>'計算シート '!U45</f>
        <v>0</v>
      </c>
      <c r="U50" s="599"/>
      <c r="V50" s="140"/>
      <c r="W50" s="140"/>
      <c r="X50" s="140"/>
      <c r="Y50" s="143"/>
      <c r="Z50" s="143"/>
      <c r="AA50" s="143"/>
      <c r="AB50" s="143"/>
      <c r="AC50" s="581"/>
      <c r="AD50" s="582"/>
      <c r="AE50" s="143"/>
      <c r="AF50" s="143"/>
      <c r="AG50" s="143"/>
      <c r="AH50" s="143"/>
      <c r="AI50" s="143"/>
      <c r="AJ50" s="143"/>
    </row>
    <row r="51" spans="1:36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</row>
    <row r="52" spans="1:36" ht="13.8" thickBo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37"/>
      <c r="Z52" s="137"/>
      <c r="AA52" s="137"/>
      <c r="AB52" s="137"/>
      <c r="AC52" s="137"/>
      <c r="AD52" s="143"/>
      <c r="AE52" s="143"/>
      <c r="AF52" s="143"/>
      <c r="AG52" s="143"/>
      <c r="AH52" s="143"/>
      <c r="AI52" s="143"/>
      <c r="AJ52" s="143"/>
    </row>
    <row r="53" spans="1:36" ht="14.25" customHeight="1">
      <c r="A53" s="143"/>
      <c r="B53" s="143"/>
      <c r="C53" s="143"/>
      <c r="D53" s="143"/>
      <c r="E53" s="143"/>
      <c r="F53" s="143"/>
      <c r="G53" s="575" t="s">
        <v>54</v>
      </c>
      <c r="H53" s="576"/>
      <c r="I53" s="137"/>
      <c r="J53" s="137"/>
      <c r="K53" s="143"/>
      <c r="L53" s="143"/>
      <c r="M53" s="143"/>
      <c r="N53" s="601" t="s">
        <v>67</v>
      </c>
      <c r="O53" s="602"/>
      <c r="P53" s="143"/>
      <c r="Q53" s="143"/>
      <c r="R53" s="143"/>
      <c r="S53" s="143"/>
      <c r="T53" s="143"/>
      <c r="U53" s="575" t="s">
        <v>64</v>
      </c>
      <c r="V53" s="613"/>
      <c r="W53" s="576"/>
      <c r="X53" s="143"/>
      <c r="Y53" s="143"/>
      <c r="Z53" s="143"/>
      <c r="AA53" s="143"/>
      <c r="AB53" s="143"/>
      <c r="AC53" s="575" t="s">
        <v>55</v>
      </c>
      <c r="AD53" s="576"/>
      <c r="AE53" s="135"/>
      <c r="AF53" s="143"/>
      <c r="AG53" s="143"/>
      <c r="AH53" s="143"/>
      <c r="AI53" s="143"/>
      <c r="AJ53" s="143"/>
    </row>
    <row r="54" spans="1:36" ht="14.25" customHeight="1">
      <c r="A54" s="143"/>
      <c r="B54" s="143"/>
      <c r="C54" s="143"/>
      <c r="D54" s="575" t="s">
        <v>56</v>
      </c>
      <c r="E54" s="576"/>
      <c r="F54" s="143"/>
      <c r="G54" s="577"/>
      <c r="H54" s="578"/>
      <c r="I54" s="137"/>
      <c r="J54" s="137"/>
      <c r="K54" s="143"/>
      <c r="L54" s="143"/>
      <c r="M54" s="143"/>
      <c r="N54" s="603"/>
      <c r="O54" s="604"/>
      <c r="P54" s="143"/>
      <c r="Q54" s="143"/>
      <c r="R54" s="143"/>
      <c r="S54" s="143"/>
      <c r="T54" s="143"/>
      <c r="U54" s="581"/>
      <c r="V54" s="614"/>
      <c r="W54" s="582"/>
      <c r="X54" s="143"/>
      <c r="Y54" s="143"/>
      <c r="Z54" s="143"/>
      <c r="AA54" s="143"/>
      <c r="AB54" s="143"/>
      <c r="AC54" s="577"/>
      <c r="AD54" s="578"/>
      <c r="AE54" s="135"/>
      <c r="AF54" s="583" t="s">
        <v>57</v>
      </c>
      <c r="AG54" s="584"/>
      <c r="AH54" s="143"/>
      <c r="AI54" s="143"/>
      <c r="AJ54" s="143"/>
    </row>
    <row r="55" spans="1:36" ht="13.5" customHeight="1">
      <c r="A55" s="143"/>
      <c r="B55" s="143"/>
      <c r="C55" s="143"/>
      <c r="D55" s="577"/>
      <c r="E55" s="578"/>
      <c r="F55" s="143"/>
      <c r="G55" s="577"/>
      <c r="H55" s="578"/>
      <c r="I55" s="137"/>
      <c r="J55" s="137"/>
      <c r="K55" s="143"/>
      <c r="L55" s="143"/>
      <c r="M55" s="143"/>
      <c r="N55" s="603"/>
      <c r="O55" s="604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577"/>
      <c r="AD55" s="578"/>
      <c r="AE55" s="135"/>
      <c r="AF55" s="585"/>
      <c r="AG55" s="586"/>
      <c r="AH55" s="143"/>
      <c r="AI55" s="143"/>
      <c r="AJ55" s="143"/>
    </row>
    <row r="56" spans="1:36" ht="16.8" thickBot="1">
      <c r="A56" s="143"/>
      <c r="B56" s="143"/>
      <c r="C56" s="143"/>
      <c r="D56" s="594">
        <f>'計算シート '!AG45</f>
        <v>0</v>
      </c>
      <c r="E56" s="595"/>
      <c r="F56" s="143"/>
      <c r="G56" s="594">
        <f>'計算シート '!AC45</f>
        <v>0</v>
      </c>
      <c r="H56" s="595"/>
      <c r="I56" s="135"/>
      <c r="J56" s="143"/>
      <c r="K56" s="143"/>
      <c r="L56" s="143"/>
      <c r="M56" s="143"/>
      <c r="N56" s="596">
        <f>'計算シート '!V45</f>
        <v>0</v>
      </c>
      <c r="O56" s="597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573">
        <f>'計算シート '!W45</f>
        <v>0</v>
      </c>
      <c r="AD56" s="574"/>
      <c r="AE56" s="135"/>
      <c r="AF56" s="573">
        <f>'計算シート '!X45</f>
        <v>0</v>
      </c>
      <c r="AG56" s="574"/>
      <c r="AH56" s="143"/>
      <c r="AI56" s="143"/>
      <c r="AJ56" s="143"/>
    </row>
    <row r="57" spans="1:36" ht="14.2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579" t="s">
        <v>58</v>
      </c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575" t="s">
        <v>60</v>
      </c>
      <c r="AA57" s="576"/>
      <c r="AB57" s="143"/>
      <c r="AC57" s="143"/>
      <c r="AD57" s="143"/>
      <c r="AE57" s="143"/>
      <c r="AF57" s="143"/>
      <c r="AG57" s="143"/>
      <c r="AH57" s="143"/>
      <c r="AI57" s="143"/>
      <c r="AJ57" s="143"/>
    </row>
    <row r="58" spans="1:36" ht="14.4">
      <c r="A58" s="143"/>
      <c r="B58" s="143"/>
      <c r="C58" s="143"/>
      <c r="D58" s="143"/>
      <c r="E58" s="143"/>
      <c r="F58" s="143"/>
      <c r="G58" s="143"/>
      <c r="H58" s="143"/>
      <c r="I58" s="143"/>
      <c r="J58" s="580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32"/>
      <c r="Z58" s="581"/>
      <c r="AA58" s="582"/>
      <c r="AB58" s="143"/>
      <c r="AC58" s="143"/>
      <c r="AD58" s="143"/>
      <c r="AE58" s="143"/>
      <c r="AF58" s="143"/>
      <c r="AG58" s="143"/>
      <c r="AH58" s="143"/>
      <c r="AI58" s="143"/>
      <c r="AJ58" s="143"/>
    </row>
    <row r="59" spans="1:36" ht="14.4">
      <c r="A59" s="143"/>
      <c r="B59" s="143"/>
      <c r="C59" s="143"/>
      <c r="D59" s="143"/>
      <c r="E59" s="143"/>
      <c r="F59" s="143"/>
      <c r="G59" s="143"/>
      <c r="H59" s="143"/>
      <c r="I59" s="143"/>
      <c r="J59" s="132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32"/>
      <c r="Z59" s="132"/>
      <c r="AA59" s="132"/>
      <c r="AB59" s="143"/>
      <c r="AC59" s="143"/>
      <c r="AD59" s="143"/>
      <c r="AE59" s="143"/>
      <c r="AF59" s="143"/>
      <c r="AG59" s="143"/>
      <c r="AH59" s="143"/>
      <c r="AI59" s="143"/>
      <c r="AJ59" s="143"/>
    </row>
    <row r="60" spans="1:36" ht="13.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</row>
    <row r="61" spans="1:36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5"/>
    </row>
    <row r="62" spans="1:36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</row>
    <row r="63" spans="1:36" ht="13.8" thickBo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</row>
    <row r="64" spans="1:36" ht="15" customHeight="1" thickBot="1">
      <c r="B64" s="143"/>
      <c r="C64" s="143"/>
      <c r="D64" s="143"/>
      <c r="E64" s="143"/>
      <c r="F64" s="143"/>
      <c r="G64" s="601" t="s">
        <v>54</v>
      </c>
      <c r="H64" s="602"/>
      <c r="I64" s="137"/>
      <c r="J64" s="137"/>
      <c r="K64" s="143"/>
      <c r="L64" s="143"/>
      <c r="M64" s="143"/>
      <c r="N64" s="615" t="s">
        <v>68</v>
      </c>
      <c r="O64" s="602"/>
      <c r="P64" s="143"/>
      <c r="Q64" s="143"/>
      <c r="R64" s="138"/>
      <c r="S64" s="138"/>
      <c r="T64" s="615" t="s">
        <v>69</v>
      </c>
      <c r="U64" s="616"/>
      <c r="V64" s="617"/>
      <c r="W64" s="139"/>
      <c r="X64" s="143"/>
      <c r="Y64" s="143"/>
      <c r="Z64" s="143"/>
      <c r="AA64" s="143"/>
      <c r="AB64" s="143"/>
      <c r="AC64" s="601" t="s">
        <v>55</v>
      </c>
      <c r="AD64" s="602"/>
      <c r="AE64" s="135"/>
      <c r="AF64" s="143"/>
      <c r="AG64" s="143"/>
      <c r="AH64" s="143"/>
      <c r="AI64" s="143"/>
      <c r="AJ64" s="143"/>
    </row>
    <row r="65" spans="1:36" ht="14.25" customHeight="1" thickTop="1">
      <c r="B65" s="143"/>
      <c r="C65" s="143"/>
      <c r="D65" s="621" t="s">
        <v>56</v>
      </c>
      <c r="E65" s="622"/>
      <c r="F65" s="143"/>
      <c r="G65" s="603"/>
      <c r="H65" s="604"/>
      <c r="I65" s="137"/>
      <c r="J65" s="137"/>
      <c r="K65" s="143"/>
      <c r="L65" s="143"/>
      <c r="M65" s="143"/>
      <c r="N65" s="603"/>
      <c r="O65" s="604"/>
      <c r="P65" s="143"/>
      <c r="Q65" s="143"/>
      <c r="R65" s="138"/>
      <c r="S65" s="138"/>
      <c r="T65" s="618"/>
      <c r="U65" s="619"/>
      <c r="V65" s="620"/>
      <c r="W65" s="139"/>
      <c r="X65" s="143"/>
      <c r="Y65" s="143"/>
      <c r="Z65" s="143"/>
      <c r="AA65" s="143"/>
      <c r="AB65" s="143"/>
      <c r="AC65" s="603"/>
      <c r="AD65" s="604"/>
      <c r="AE65" s="135"/>
      <c r="AF65" s="625" t="s">
        <v>57</v>
      </c>
      <c r="AG65" s="626"/>
      <c r="AH65" s="143"/>
      <c r="AI65" s="143"/>
      <c r="AJ65" s="143"/>
    </row>
    <row r="66" spans="1:36" ht="13.5" customHeight="1">
      <c r="B66" s="143"/>
      <c r="C66" s="143"/>
      <c r="D66" s="623"/>
      <c r="E66" s="624"/>
      <c r="F66" s="143"/>
      <c r="G66" s="603"/>
      <c r="H66" s="604"/>
      <c r="I66" s="137"/>
      <c r="J66" s="137"/>
      <c r="K66" s="143"/>
      <c r="L66" s="143"/>
      <c r="M66" s="143"/>
      <c r="N66" s="603"/>
      <c r="O66" s="604"/>
      <c r="P66" s="143"/>
      <c r="Q66" s="143"/>
      <c r="R66" s="138"/>
      <c r="S66" s="138"/>
      <c r="T66" s="618"/>
      <c r="U66" s="619"/>
      <c r="V66" s="620"/>
      <c r="W66" s="139"/>
      <c r="X66" s="143"/>
      <c r="Y66" s="143"/>
      <c r="Z66" s="143"/>
      <c r="AA66" s="143"/>
      <c r="AB66" s="143"/>
      <c r="AC66" s="603"/>
      <c r="AD66" s="604"/>
      <c r="AE66" s="135"/>
      <c r="AF66" s="627"/>
      <c r="AG66" s="628"/>
      <c r="AH66" s="143"/>
      <c r="AI66" s="143"/>
      <c r="AJ66" s="143"/>
    </row>
    <row r="67" spans="1:36" ht="16.8" thickBot="1">
      <c r="B67" s="143"/>
      <c r="C67" s="143"/>
      <c r="D67" s="629">
        <f>'計算シート '!AM45</f>
        <v>0</v>
      </c>
      <c r="E67" s="630"/>
      <c r="F67" s="143"/>
      <c r="G67" s="631">
        <f>'計算シート '!AL45</f>
        <v>0</v>
      </c>
      <c r="H67" s="632"/>
      <c r="I67" s="135"/>
      <c r="J67" s="135"/>
      <c r="K67" s="143"/>
      <c r="L67" s="143"/>
      <c r="M67" s="143"/>
      <c r="N67" s="596">
        <f>'計算シート '!AI45</f>
        <v>0</v>
      </c>
      <c r="O67" s="597"/>
      <c r="P67" s="143"/>
      <c r="Q67" s="143"/>
      <c r="R67" s="138"/>
      <c r="S67" s="138"/>
      <c r="T67" s="633">
        <f>IFERROR(N67/T17,0)</f>
        <v>0</v>
      </c>
      <c r="U67" s="634"/>
      <c r="V67" s="635"/>
      <c r="W67" s="138"/>
      <c r="X67" s="143"/>
      <c r="Y67" s="143"/>
      <c r="Z67" s="143"/>
      <c r="AA67" s="143"/>
      <c r="AB67" s="143"/>
      <c r="AC67" s="596">
        <f>'計算シート '!AJ45</f>
        <v>0</v>
      </c>
      <c r="AD67" s="597"/>
      <c r="AE67" s="135"/>
      <c r="AF67" s="636">
        <f>'計算シート '!AK45</f>
        <v>0</v>
      </c>
      <c r="AG67" s="637"/>
      <c r="AH67" s="143"/>
      <c r="AI67" s="143"/>
      <c r="AJ67" s="143"/>
    </row>
    <row r="68" spans="1:36" ht="13.8" thickTop="1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</row>
    <row r="69" spans="1:36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</row>
    <row r="70" spans="1:36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</row>
    <row r="71" spans="1:36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</row>
    <row r="72" spans="1:36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</row>
  </sheetData>
  <mergeCells count="75">
    <mergeCell ref="D65:E66"/>
    <mergeCell ref="AF65:AG66"/>
    <mergeCell ref="D67:E67"/>
    <mergeCell ref="G67:H67"/>
    <mergeCell ref="N67:O67"/>
    <mergeCell ref="T67:V67"/>
    <mergeCell ref="AC67:AD67"/>
    <mergeCell ref="AF67:AG67"/>
    <mergeCell ref="AC64:AD66"/>
    <mergeCell ref="J57:J58"/>
    <mergeCell ref="Z57:AA58"/>
    <mergeCell ref="G64:H66"/>
    <mergeCell ref="N64:O66"/>
    <mergeCell ref="T64:V66"/>
    <mergeCell ref="D54:E55"/>
    <mergeCell ref="AF54:AG55"/>
    <mergeCell ref="D56:E56"/>
    <mergeCell ref="G56:H56"/>
    <mergeCell ref="N56:O56"/>
    <mergeCell ref="AC56:AD56"/>
    <mergeCell ref="AF56:AG56"/>
    <mergeCell ref="T48:U49"/>
    <mergeCell ref="G49:G50"/>
    <mergeCell ref="AC49:AD50"/>
    <mergeCell ref="T50:U50"/>
    <mergeCell ref="G53:H55"/>
    <mergeCell ref="N53:O55"/>
    <mergeCell ref="U53:W54"/>
    <mergeCell ref="AC53:AD55"/>
    <mergeCell ref="J39:J40"/>
    <mergeCell ref="Z39:AA40"/>
    <mergeCell ref="T43:U44"/>
    <mergeCell ref="T45:U45"/>
    <mergeCell ref="W46:W47"/>
    <mergeCell ref="Z46:AA47"/>
    <mergeCell ref="AC31:AD32"/>
    <mergeCell ref="T32:U32"/>
    <mergeCell ref="W28:W29"/>
    <mergeCell ref="AF36:AG37"/>
    <mergeCell ref="D38:E38"/>
    <mergeCell ref="G38:H38"/>
    <mergeCell ref="N38:O38"/>
    <mergeCell ref="AC38:AD38"/>
    <mergeCell ref="AF38:AG38"/>
    <mergeCell ref="G35:H37"/>
    <mergeCell ref="N35:O37"/>
    <mergeCell ref="U35:W36"/>
    <mergeCell ref="AC35:AD37"/>
    <mergeCell ref="D36:E37"/>
    <mergeCell ref="T25:U26"/>
    <mergeCell ref="T27:U27"/>
    <mergeCell ref="T30:U31"/>
    <mergeCell ref="G31:G32"/>
    <mergeCell ref="N16:O19"/>
    <mergeCell ref="G17:H19"/>
    <mergeCell ref="T17:U18"/>
    <mergeCell ref="T14:U16"/>
    <mergeCell ref="R14:R15"/>
    <mergeCell ref="D20:E20"/>
    <mergeCell ref="G20:H20"/>
    <mergeCell ref="N20:O20"/>
    <mergeCell ref="AC20:AD20"/>
    <mergeCell ref="D18:E19"/>
    <mergeCell ref="A1:AJ2"/>
    <mergeCell ref="T7:U9"/>
    <mergeCell ref="T10:U10"/>
    <mergeCell ref="G12:G13"/>
    <mergeCell ref="AC12:AD13"/>
    <mergeCell ref="W12:X13"/>
    <mergeCell ref="AF20:AG20"/>
    <mergeCell ref="AC17:AD19"/>
    <mergeCell ref="J21:J22"/>
    <mergeCell ref="T21:T22"/>
    <mergeCell ref="Z21:AA22"/>
    <mergeCell ref="AF18:AG19"/>
  </mergeCells>
  <phoneticPr fontId="2"/>
  <pageMargins left="0.43307086614173229" right="0.31496062992125984" top="0.62992125984251968" bottom="0.39370078740157483" header="0.39370078740157483" footer="0.51181102362204722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48"/>
  <sheetViews>
    <sheetView showGridLine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8.6640625" defaultRowHeight="12.75" customHeight="1"/>
  <cols>
    <col min="1" max="1" width="2.6640625" customWidth="1"/>
    <col min="2" max="2" width="4.6640625" style="136" customWidth="1"/>
    <col min="3" max="3" width="25.6640625" customWidth="1"/>
    <col min="4" max="16" width="15.6640625" customWidth="1"/>
    <col min="17" max="17" width="4.6640625" style="146" customWidth="1"/>
    <col min="18" max="24" width="15.6640625" customWidth="1"/>
    <col min="25" max="25" width="4.6640625" style="146" customWidth="1"/>
    <col min="26" max="33" width="15.6640625" customWidth="1"/>
    <col min="34" max="34" width="4.21875" style="143" customWidth="1"/>
    <col min="35" max="40" width="15.6640625" customWidth="1"/>
    <col min="41" max="41" width="3.77734375" style="143" customWidth="1"/>
    <col min="42" max="42" width="5.21875" bestFit="1" customWidth="1"/>
    <col min="43" max="43" width="20.77734375" customWidth="1"/>
    <col min="44" max="49" width="15.6640625" customWidth="1"/>
  </cols>
  <sheetData>
    <row r="1" spans="2:49" ht="22.5" customHeight="1">
      <c r="AK1" s="147"/>
      <c r="AM1" s="147"/>
      <c r="AN1" s="147"/>
      <c r="AT1" s="147"/>
      <c r="AU1" s="148"/>
      <c r="AW1" s="148"/>
    </row>
    <row r="2" spans="2:49" ht="19.5" customHeight="1">
      <c r="P2" s="147" t="s">
        <v>1</v>
      </c>
      <c r="X2" s="147" t="s">
        <v>1</v>
      </c>
      <c r="AG2" s="147" t="s">
        <v>21</v>
      </c>
      <c r="AK2" s="147" t="s">
        <v>1</v>
      </c>
      <c r="AM2" s="147" t="s">
        <v>70</v>
      </c>
      <c r="AN2" s="147"/>
      <c r="AT2" s="147" t="s">
        <v>1</v>
      </c>
      <c r="AU2" s="148" t="s">
        <v>71</v>
      </c>
      <c r="AW2" s="148" t="s">
        <v>70</v>
      </c>
    </row>
    <row r="3" spans="2:49" s="152" customFormat="1" ht="19.5" customHeight="1" thickBot="1">
      <c r="B3" s="149"/>
      <c r="C3" s="150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4"/>
      <c r="Q3" s="151"/>
      <c r="R3" s="590" t="s">
        <v>72</v>
      </c>
      <c r="S3" s="638"/>
      <c r="T3" s="638"/>
      <c r="U3" s="638"/>
      <c r="V3" s="638"/>
      <c r="W3" s="638"/>
      <c r="X3" s="591"/>
      <c r="Y3" s="151"/>
      <c r="Z3" s="590" t="s">
        <v>73</v>
      </c>
      <c r="AA3" s="638"/>
      <c r="AB3" s="638"/>
      <c r="AC3" s="591"/>
      <c r="AD3" s="590" t="s">
        <v>74</v>
      </c>
      <c r="AE3" s="638"/>
      <c r="AF3" s="638"/>
      <c r="AG3" s="591"/>
      <c r="AH3" s="139"/>
      <c r="AI3" s="639" t="s">
        <v>31</v>
      </c>
      <c r="AJ3" s="640"/>
      <c r="AK3" s="640"/>
      <c r="AL3" s="640"/>
      <c r="AM3" s="640"/>
      <c r="AN3" s="641"/>
      <c r="AO3" s="143"/>
      <c r="AP3" s="639" t="s">
        <v>75</v>
      </c>
      <c r="AQ3" s="640"/>
      <c r="AR3" s="640"/>
      <c r="AS3" s="640"/>
      <c r="AT3" s="640"/>
      <c r="AU3" s="640"/>
      <c r="AV3" s="640"/>
      <c r="AW3" s="641"/>
    </row>
    <row r="4" spans="2:49" ht="19.5" customHeight="1">
      <c r="B4" s="540" t="s">
        <v>76</v>
      </c>
      <c r="C4" s="541"/>
      <c r="D4" s="643"/>
      <c r="E4" s="643"/>
      <c r="F4" s="643"/>
      <c r="G4" s="643"/>
      <c r="H4" s="661"/>
      <c r="I4" s="662" t="s">
        <v>78</v>
      </c>
      <c r="J4" s="662" t="s">
        <v>79</v>
      </c>
      <c r="K4" s="642" t="s">
        <v>80</v>
      </c>
      <c r="L4" s="643"/>
      <c r="M4" s="661"/>
      <c r="N4" s="642" t="s">
        <v>81</v>
      </c>
      <c r="O4" s="643"/>
      <c r="P4" s="644"/>
      <c r="Q4" s="153"/>
      <c r="R4" s="692" t="s">
        <v>65</v>
      </c>
      <c r="S4" s="695" t="s">
        <v>82</v>
      </c>
      <c r="T4" s="684" t="s">
        <v>83</v>
      </c>
      <c r="U4" s="684" t="s">
        <v>84</v>
      </c>
      <c r="V4" s="698" t="s">
        <v>85</v>
      </c>
      <c r="W4" s="154"/>
      <c r="X4" s="155"/>
      <c r="Y4" s="153"/>
      <c r="Z4" s="645" t="s">
        <v>86</v>
      </c>
      <c r="AA4" s="646"/>
      <c r="AB4" s="646"/>
      <c r="AC4" s="684" t="s">
        <v>87</v>
      </c>
      <c r="AD4" s="646" t="s">
        <v>88</v>
      </c>
      <c r="AE4" s="646"/>
      <c r="AF4" s="646"/>
      <c r="AG4" s="687" t="s">
        <v>89</v>
      </c>
      <c r="AI4" s="540" t="s">
        <v>90</v>
      </c>
      <c r="AJ4" s="156"/>
      <c r="AK4" s="157"/>
      <c r="AL4" s="540" t="s">
        <v>54</v>
      </c>
      <c r="AM4" s="158"/>
      <c r="AN4" s="647" t="s">
        <v>91</v>
      </c>
      <c r="AO4" s="139"/>
      <c r="AP4" s="678" t="s">
        <v>92</v>
      </c>
      <c r="AQ4" s="681" t="s">
        <v>93</v>
      </c>
      <c r="AR4" s="540" t="s">
        <v>90</v>
      </c>
      <c r="AS4" s="156"/>
      <c r="AT4" s="157"/>
      <c r="AU4" s="658" t="s">
        <v>94</v>
      </c>
      <c r="AV4" s="540" t="s">
        <v>54</v>
      </c>
      <c r="AW4" s="158"/>
    </row>
    <row r="5" spans="2:49" ht="9" customHeight="1">
      <c r="B5" s="542"/>
      <c r="C5" s="543"/>
      <c r="D5" s="665" t="s">
        <v>53</v>
      </c>
      <c r="E5" s="665" t="s">
        <v>95</v>
      </c>
      <c r="F5" s="668" t="s">
        <v>96</v>
      </c>
      <c r="G5" s="159"/>
      <c r="H5" s="160"/>
      <c r="I5" s="663"/>
      <c r="J5" s="663"/>
      <c r="K5" s="670" t="s">
        <v>67</v>
      </c>
      <c r="L5" s="159"/>
      <c r="M5" s="160"/>
      <c r="N5" s="670" t="s">
        <v>97</v>
      </c>
      <c r="O5" s="159"/>
      <c r="P5" s="161"/>
      <c r="Q5" s="153"/>
      <c r="R5" s="693"/>
      <c r="S5" s="696"/>
      <c r="T5" s="685"/>
      <c r="U5" s="685"/>
      <c r="V5" s="676"/>
      <c r="W5" s="675" t="s">
        <v>98</v>
      </c>
      <c r="X5" s="162"/>
      <c r="Y5" s="153"/>
      <c r="Z5" s="690" t="s">
        <v>77</v>
      </c>
      <c r="AA5" s="650" t="s">
        <v>80</v>
      </c>
      <c r="AB5" s="650" t="s">
        <v>99</v>
      </c>
      <c r="AC5" s="685"/>
      <c r="AD5" s="650" t="s">
        <v>77</v>
      </c>
      <c r="AE5" s="650" t="s">
        <v>80</v>
      </c>
      <c r="AF5" s="650" t="s">
        <v>99</v>
      </c>
      <c r="AG5" s="688"/>
      <c r="AI5" s="542"/>
      <c r="AJ5" s="652" t="s">
        <v>100</v>
      </c>
      <c r="AK5" s="163"/>
      <c r="AL5" s="542"/>
      <c r="AM5" s="655" t="s">
        <v>25</v>
      </c>
      <c r="AN5" s="648"/>
      <c r="AP5" s="679"/>
      <c r="AQ5" s="682"/>
      <c r="AR5" s="542"/>
      <c r="AS5" s="652" t="s">
        <v>100</v>
      </c>
      <c r="AT5" s="55"/>
      <c r="AU5" s="659"/>
      <c r="AV5" s="542"/>
      <c r="AW5" s="655" t="s">
        <v>25</v>
      </c>
    </row>
    <row r="6" spans="2:49" ht="9.75" customHeight="1">
      <c r="B6" s="542"/>
      <c r="C6" s="543"/>
      <c r="D6" s="666"/>
      <c r="E6" s="666"/>
      <c r="F6" s="668"/>
      <c r="G6" s="670" t="s">
        <v>101</v>
      </c>
      <c r="H6" s="164"/>
      <c r="I6" s="663"/>
      <c r="J6" s="663"/>
      <c r="K6" s="672"/>
      <c r="L6" s="670" t="s">
        <v>101</v>
      </c>
      <c r="M6" s="164"/>
      <c r="N6" s="672"/>
      <c r="O6" s="670" t="s">
        <v>102</v>
      </c>
      <c r="P6" s="165"/>
      <c r="Q6" s="153"/>
      <c r="R6" s="693"/>
      <c r="S6" s="696"/>
      <c r="T6" s="685"/>
      <c r="U6" s="685"/>
      <c r="V6" s="676"/>
      <c r="W6" s="676"/>
      <c r="X6" s="166"/>
      <c r="Y6" s="153"/>
      <c r="Z6" s="690"/>
      <c r="AA6" s="650"/>
      <c r="AB6" s="650"/>
      <c r="AC6" s="685"/>
      <c r="AD6" s="650"/>
      <c r="AE6" s="650"/>
      <c r="AF6" s="650"/>
      <c r="AG6" s="688"/>
      <c r="AI6" s="542"/>
      <c r="AJ6" s="653"/>
      <c r="AK6" s="167"/>
      <c r="AL6" s="542"/>
      <c r="AM6" s="656"/>
      <c r="AN6" s="648"/>
      <c r="AP6" s="679"/>
      <c r="AQ6" s="682"/>
      <c r="AR6" s="542"/>
      <c r="AS6" s="653"/>
      <c r="AT6" s="168"/>
      <c r="AU6" s="659"/>
      <c r="AV6" s="542"/>
      <c r="AW6" s="656"/>
    </row>
    <row r="7" spans="2:49" s="175" customFormat="1" ht="46.5" customHeight="1" thickBot="1">
      <c r="B7" s="544"/>
      <c r="C7" s="545"/>
      <c r="D7" s="667"/>
      <c r="E7" s="667"/>
      <c r="F7" s="669"/>
      <c r="G7" s="671"/>
      <c r="H7" s="169" t="s">
        <v>103</v>
      </c>
      <c r="I7" s="664"/>
      <c r="J7" s="664"/>
      <c r="K7" s="671"/>
      <c r="L7" s="671"/>
      <c r="M7" s="169" t="s">
        <v>104</v>
      </c>
      <c r="N7" s="671"/>
      <c r="O7" s="671"/>
      <c r="P7" s="170" t="s">
        <v>105</v>
      </c>
      <c r="Q7" s="153"/>
      <c r="R7" s="694"/>
      <c r="S7" s="697"/>
      <c r="T7" s="686"/>
      <c r="U7" s="686"/>
      <c r="V7" s="676"/>
      <c r="W7" s="677"/>
      <c r="X7" s="171" t="s">
        <v>106</v>
      </c>
      <c r="Y7" s="153"/>
      <c r="Z7" s="691"/>
      <c r="AA7" s="651"/>
      <c r="AB7" s="651"/>
      <c r="AC7" s="686"/>
      <c r="AD7" s="651"/>
      <c r="AE7" s="651"/>
      <c r="AF7" s="651"/>
      <c r="AG7" s="689"/>
      <c r="AH7" s="172"/>
      <c r="AI7" s="544"/>
      <c r="AJ7" s="654"/>
      <c r="AK7" s="173" t="s">
        <v>57</v>
      </c>
      <c r="AL7" s="544"/>
      <c r="AM7" s="657"/>
      <c r="AN7" s="649"/>
      <c r="AO7" s="172"/>
      <c r="AP7" s="680"/>
      <c r="AQ7" s="683"/>
      <c r="AR7" s="544"/>
      <c r="AS7" s="654"/>
      <c r="AT7" s="174" t="s">
        <v>57</v>
      </c>
      <c r="AU7" s="660"/>
      <c r="AV7" s="544"/>
      <c r="AW7" s="657"/>
    </row>
    <row r="8" spans="2:49" ht="19.5" customHeight="1">
      <c r="B8" s="176" t="s">
        <v>107</v>
      </c>
      <c r="C8" s="177" t="s">
        <v>108</v>
      </c>
      <c r="D8" s="178"/>
      <c r="E8" s="179">
        <f>$D$45*関係係数シート!M4</f>
        <v>0</v>
      </c>
      <c r="F8" s="180">
        <f>E8*関係係数シート!$J4</f>
        <v>0</v>
      </c>
      <c r="G8" s="180">
        <f>F8*関係係数シート!$K4</f>
        <v>0</v>
      </c>
      <c r="H8" s="181">
        <f>F8*関係係数シート!$L4</f>
        <v>0</v>
      </c>
      <c r="I8" s="180">
        <f t="array" ref="I8:I44">MMULT(関係係数シート!BO4:CY40,'計算シート '!F8:F44)</f>
        <v>0</v>
      </c>
      <c r="J8" s="180">
        <f>I8*関係係数シート!D4</f>
        <v>0</v>
      </c>
      <c r="K8" s="180">
        <f t="array" ref="K8:K44">MMULT(関係係数シート!AA4:BK40,'計算シート '!J8:J44)</f>
        <v>0</v>
      </c>
      <c r="L8" s="180">
        <f>K8*関係係数シート!$E4</f>
        <v>0</v>
      </c>
      <c r="M8" s="181">
        <f>K8*関係係数シート!$F4</f>
        <v>0</v>
      </c>
      <c r="N8" s="180">
        <f t="shared" ref="N8:P44" si="0">F8+K8</f>
        <v>0</v>
      </c>
      <c r="O8" s="180">
        <f>G8+L8</f>
        <v>0</v>
      </c>
      <c r="P8" s="186">
        <f>H8+M8</f>
        <v>0</v>
      </c>
      <c r="Q8" s="187"/>
      <c r="R8" s="188"/>
      <c r="S8" s="189"/>
      <c r="T8" s="180">
        <f>$S$45*関係係数シート!G4</f>
        <v>0</v>
      </c>
      <c r="U8" s="180">
        <f>T8*関係係数シート!D4</f>
        <v>0</v>
      </c>
      <c r="V8" s="190">
        <f t="array" ref="V8:V44">MMULT(関係係数シート!AA4:BK40,U8:U44)</f>
        <v>0</v>
      </c>
      <c r="W8" s="190">
        <f>V8*関係係数シート!E4</f>
        <v>0</v>
      </c>
      <c r="X8" s="191">
        <f>V8*関係係数シート!F4</f>
        <v>0</v>
      </c>
      <c r="Y8" s="187"/>
      <c r="Z8" s="192">
        <f>ROUND(F8*関係係数シート!$N4,0)</f>
        <v>0</v>
      </c>
      <c r="AA8" s="193">
        <f>ROUND(K8*関係係数シート!$H4,0)</f>
        <v>0</v>
      </c>
      <c r="AB8" s="193">
        <f>Z8+AA8</f>
        <v>0</v>
      </c>
      <c r="AC8" s="194">
        <f>ROUND(V8*関係係数シート!$H4,0)</f>
        <v>0</v>
      </c>
      <c r="AD8" s="195">
        <f>ROUND(F8*関係係数シート!$O4,0)</f>
        <v>0</v>
      </c>
      <c r="AE8" s="196">
        <f>ROUND(K8*関係係数シート!$I4,0)</f>
        <v>0</v>
      </c>
      <c r="AF8" s="196">
        <f>AD8+AE8</f>
        <v>0</v>
      </c>
      <c r="AG8" s="197">
        <f>ROUND(V8*関係係数シート!$I4,0)</f>
        <v>0</v>
      </c>
      <c r="AI8" s="198">
        <f t="shared" ref="AI8:AJ44" si="1">N8+V8</f>
        <v>0</v>
      </c>
      <c r="AJ8" s="199">
        <f t="shared" si="1"/>
        <v>0</v>
      </c>
      <c r="AK8" s="200">
        <f>X8+P8</f>
        <v>0</v>
      </c>
      <c r="AL8" s="198">
        <f>AB8+AC8</f>
        <v>0</v>
      </c>
      <c r="AM8" s="201">
        <f>AG8+AF8</f>
        <v>0</v>
      </c>
      <c r="AN8" s="202">
        <f>RANK(AI8,$AI$8:$AI$44)</f>
        <v>1</v>
      </c>
      <c r="AP8" s="203">
        <v>1</v>
      </c>
      <c r="AQ8" s="204" t="str">
        <f t="shared" ref="AQ8:AQ44" si="2">INDEX($C$8:$C$44,MATCH(AP8,$AN$8:$AN$44,0),1)</f>
        <v>農林漁業</v>
      </c>
      <c r="AR8" s="205">
        <f>INDEX(AI$8:AI$44,MATCH($AP8,$AN$8:$AN$44,0),1)</f>
        <v>0</v>
      </c>
      <c r="AS8" s="206">
        <f t="shared" ref="AS8:AT44" si="3">INDEX(AJ$8:AJ$44,MATCH($AP8,$AN$8:$AN$44,0),1)</f>
        <v>0</v>
      </c>
      <c r="AT8" s="207">
        <f t="shared" si="3"/>
        <v>0</v>
      </c>
      <c r="AU8" s="208" t="e">
        <f>SUM($AR$8:$AR8)/SUM($AR$8:$AR$44)</f>
        <v>#N/A</v>
      </c>
      <c r="AV8" s="209">
        <f>INDEX(AL$8:AL$44,MATCH($AP8,$AN$8:$AN$44,0),1)</f>
        <v>0</v>
      </c>
      <c r="AW8" s="210">
        <f t="shared" ref="AW8:AW44" si="4">INDEX(AM$8:AM$44,MATCH($AP8,$AN$8:$AN$44,0),1)</f>
        <v>0</v>
      </c>
    </row>
    <row r="9" spans="2:49" ht="19.5" customHeight="1">
      <c r="B9" s="211" t="s">
        <v>109</v>
      </c>
      <c r="C9" s="212" t="s">
        <v>110</v>
      </c>
      <c r="D9" s="213"/>
      <c r="E9" s="214">
        <f>$D$45*関係係数シート!M5</f>
        <v>0</v>
      </c>
      <c r="F9" s="182">
        <f>E9*関係係数シート!$J5</f>
        <v>0</v>
      </c>
      <c r="G9" s="182">
        <f>F9*関係係数シート!$K5</f>
        <v>0</v>
      </c>
      <c r="H9" s="215">
        <f>F9*関係係数シート!$L5</f>
        <v>0</v>
      </c>
      <c r="I9" s="182">
        <v>0</v>
      </c>
      <c r="J9" s="182">
        <f>I9*関係係数シート!D5</f>
        <v>0</v>
      </c>
      <c r="K9" s="182">
        <v>0</v>
      </c>
      <c r="L9" s="182">
        <f>K9*関係係数シート!$E5</f>
        <v>0</v>
      </c>
      <c r="M9" s="215">
        <f>K9*関係係数シート!$F5</f>
        <v>0</v>
      </c>
      <c r="N9" s="182">
        <f t="shared" si="0"/>
        <v>0</v>
      </c>
      <c r="O9" s="182">
        <f t="shared" si="0"/>
        <v>0</v>
      </c>
      <c r="P9" s="216">
        <f t="shared" si="0"/>
        <v>0</v>
      </c>
      <c r="Q9" s="187"/>
      <c r="R9" s="217"/>
      <c r="S9" s="218"/>
      <c r="T9" s="182">
        <f>$S$45*関係係数シート!G5</f>
        <v>0</v>
      </c>
      <c r="U9" s="182">
        <f>T9*関係係数シート!D5</f>
        <v>0</v>
      </c>
      <c r="V9" s="182">
        <v>0</v>
      </c>
      <c r="W9" s="182">
        <f>V9*関係係数シート!E5</f>
        <v>0</v>
      </c>
      <c r="X9" s="216">
        <f>V9*関係係数シート!F5</f>
        <v>0</v>
      </c>
      <c r="Y9" s="187"/>
      <c r="Z9" s="219">
        <f>ROUND(F9*関係係数シート!$N5,0)</f>
        <v>0</v>
      </c>
      <c r="AA9" s="220">
        <f>ROUND(K9*関係係数シート!$H5,0)</f>
        <v>0</v>
      </c>
      <c r="AB9" s="220">
        <f t="shared" ref="AB9:AB44" si="5">Z9+AA9</f>
        <v>0</v>
      </c>
      <c r="AC9" s="221">
        <f>ROUND(V9*関係係数シート!$H5,0)</f>
        <v>0</v>
      </c>
      <c r="AD9" s="222">
        <f>ROUND(F9*関係係数シート!$O5,0)</f>
        <v>0</v>
      </c>
      <c r="AE9" s="223">
        <f>ROUND(K9*関係係数シート!$I5,0)</f>
        <v>0</v>
      </c>
      <c r="AF9" s="223">
        <f t="shared" ref="AF9:AF44" si="6">AD9+AE9</f>
        <v>0</v>
      </c>
      <c r="AG9" s="224">
        <f>ROUND(V9*関係係数シート!$I5,0)</f>
        <v>0</v>
      </c>
      <c r="AI9" s="225">
        <f t="shared" si="1"/>
        <v>0</v>
      </c>
      <c r="AJ9" s="226">
        <f t="shared" si="1"/>
        <v>0</v>
      </c>
      <c r="AK9" s="227">
        <f t="shared" ref="AK9:AK44" si="7">X9+P9</f>
        <v>0</v>
      </c>
      <c r="AL9" s="225">
        <f t="shared" ref="AL9:AL44" si="8">AB9+AC9</f>
        <v>0</v>
      </c>
      <c r="AM9" s="228">
        <f t="shared" ref="AM9:AM44" si="9">AG9+AF9</f>
        <v>0</v>
      </c>
      <c r="AN9" s="229">
        <f t="shared" ref="AN9:AN44" si="10">RANK(AI9,$AI$8:$AI$44)</f>
        <v>1</v>
      </c>
      <c r="AP9" s="230">
        <v>2</v>
      </c>
      <c r="AQ9" s="231" t="e">
        <f t="shared" si="2"/>
        <v>#N/A</v>
      </c>
      <c r="AR9" s="232" t="e">
        <f t="shared" ref="AR9:AR44" si="11">INDEX(AI$8:AI$44,MATCH($AP9,$AN$8:$AN$44,0),1)</f>
        <v>#N/A</v>
      </c>
      <c r="AS9" s="233" t="e">
        <f t="shared" si="3"/>
        <v>#N/A</v>
      </c>
      <c r="AT9" s="234" t="e">
        <f t="shared" si="3"/>
        <v>#N/A</v>
      </c>
      <c r="AU9" s="235" t="e">
        <f>SUM($AR$8:$AR9)/SUM($AR$8:$AR$44)</f>
        <v>#N/A</v>
      </c>
      <c r="AV9" s="236" t="e">
        <f t="shared" ref="AV9:AV44" si="12">INDEX(AL$8:AL$44,MATCH($AP9,$AN$8:$AN$44,0),1)</f>
        <v>#N/A</v>
      </c>
      <c r="AW9" s="237" t="e">
        <f t="shared" si="4"/>
        <v>#N/A</v>
      </c>
    </row>
    <row r="10" spans="2:49" ht="19.5" customHeight="1">
      <c r="B10" s="211" t="s">
        <v>111</v>
      </c>
      <c r="C10" s="212" t="s">
        <v>112</v>
      </c>
      <c r="D10" s="213"/>
      <c r="E10" s="214">
        <f>$D$45*関係係数シート!M6</f>
        <v>0</v>
      </c>
      <c r="F10" s="182">
        <f>E10*関係係数シート!$J6</f>
        <v>0</v>
      </c>
      <c r="G10" s="182">
        <f>F10*関係係数シート!$K6</f>
        <v>0</v>
      </c>
      <c r="H10" s="215">
        <f>F10*関係係数シート!$L6</f>
        <v>0</v>
      </c>
      <c r="I10" s="182">
        <v>0</v>
      </c>
      <c r="J10" s="182">
        <f>I10*関係係数シート!D6</f>
        <v>0</v>
      </c>
      <c r="K10" s="182">
        <v>0</v>
      </c>
      <c r="L10" s="182">
        <f>K10*関係係数シート!$E6</f>
        <v>0</v>
      </c>
      <c r="M10" s="215">
        <f>K10*関係係数シート!$F6</f>
        <v>0</v>
      </c>
      <c r="N10" s="182">
        <f t="shared" si="0"/>
        <v>0</v>
      </c>
      <c r="O10" s="182">
        <f t="shared" si="0"/>
        <v>0</v>
      </c>
      <c r="P10" s="216">
        <f t="shared" si="0"/>
        <v>0</v>
      </c>
      <c r="Q10" s="187"/>
      <c r="R10" s="217"/>
      <c r="S10" s="218"/>
      <c r="T10" s="182">
        <f>$S$45*関係係数シート!G6</f>
        <v>0</v>
      </c>
      <c r="U10" s="182">
        <f>T10*関係係数シート!D6</f>
        <v>0</v>
      </c>
      <c r="V10" s="182">
        <v>0</v>
      </c>
      <c r="W10" s="182">
        <f>V10*関係係数シート!E6</f>
        <v>0</v>
      </c>
      <c r="X10" s="216">
        <f>V10*関係係数シート!F6</f>
        <v>0</v>
      </c>
      <c r="Y10" s="187"/>
      <c r="Z10" s="219">
        <f>ROUND(F10*関係係数シート!$N6,0)</f>
        <v>0</v>
      </c>
      <c r="AA10" s="220">
        <f>ROUND(K10*関係係数シート!$H6,0)</f>
        <v>0</v>
      </c>
      <c r="AB10" s="220">
        <f t="shared" si="5"/>
        <v>0</v>
      </c>
      <c r="AC10" s="221">
        <f>ROUND(V10*関係係数シート!$H6,0)</f>
        <v>0</v>
      </c>
      <c r="AD10" s="222">
        <f>ROUND(F10*関係係数シート!$O6,0)</f>
        <v>0</v>
      </c>
      <c r="AE10" s="223">
        <f>ROUND(K10*関係係数シート!$I6,0)</f>
        <v>0</v>
      </c>
      <c r="AF10" s="223">
        <f t="shared" si="6"/>
        <v>0</v>
      </c>
      <c r="AG10" s="224">
        <f>ROUND(V10*関係係数シート!$I6,0)</f>
        <v>0</v>
      </c>
      <c r="AI10" s="225">
        <f t="shared" si="1"/>
        <v>0</v>
      </c>
      <c r="AJ10" s="226">
        <f t="shared" si="1"/>
        <v>0</v>
      </c>
      <c r="AK10" s="227">
        <f t="shared" si="7"/>
        <v>0</v>
      </c>
      <c r="AL10" s="225">
        <f t="shared" si="8"/>
        <v>0</v>
      </c>
      <c r="AM10" s="228">
        <f t="shared" si="9"/>
        <v>0</v>
      </c>
      <c r="AN10" s="229">
        <f t="shared" si="10"/>
        <v>1</v>
      </c>
      <c r="AP10" s="230">
        <v>3</v>
      </c>
      <c r="AQ10" s="231" t="e">
        <f t="shared" si="2"/>
        <v>#N/A</v>
      </c>
      <c r="AR10" s="232" t="e">
        <f t="shared" si="11"/>
        <v>#N/A</v>
      </c>
      <c r="AS10" s="233" t="e">
        <f t="shared" si="3"/>
        <v>#N/A</v>
      </c>
      <c r="AT10" s="234" t="e">
        <f t="shared" si="3"/>
        <v>#N/A</v>
      </c>
      <c r="AU10" s="235" t="e">
        <f>SUM($AR$8:$AR10)/SUM($AR$8:$AR$44)</f>
        <v>#N/A</v>
      </c>
      <c r="AV10" s="236" t="e">
        <f t="shared" si="12"/>
        <v>#N/A</v>
      </c>
      <c r="AW10" s="237" t="e">
        <f t="shared" si="4"/>
        <v>#N/A</v>
      </c>
    </row>
    <row r="11" spans="2:49" ht="19.5" customHeight="1">
      <c r="B11" s="211" t="s">
        <v>113</v>
      </c>
      <c r="C11" s="212" t="s">
        <v>114</v>
      </c>
      <c r="D11" s="213"/>
      <c r="E11" s="214">
        <f>$D$45*関係係数シート!M7</f>
        <v>0</v>
      </c>
      <c r="F11" s="182">
        <f>E11*関係係数シート!$J7</f>
        <v>0</v>
      </c>
      <c r="G11" s="182">
        <f>F11*関係係数シート!$K7</f>
        <v>0</v>
      </c>
      <c r="H11" s="215">
        <f>F11*関係係数シート!$L7</f>
        <v>0</v>
      </c>
      <c r="I11" s="182">
        <v>0</v>
      </c>
      <c r="J11" s="182">
        <f>I11*関係係数シート!D7</f>
        <v>0</v>
      </c>
      <c r="K11" s="182">
        <v>0</v>
      </c>
      <c r="L11" s="182">
        <f>K11*関係係数シート!$E7</f>
        <v>0</v>
      </c>
      <c r="M11" s="215">
        <f>K11*関係係数シート!$F7</f>
        <v>0</v>
      </c>
      <c r="N11" s="182">
        <f t="shared" si="0"/>
        <v>0</v>
      </c>
      <c r="O11" s="182">
        <f t="shared" si="0"/>
        <v>0</v>
      </c>
      <c r="P11" s="216">
        <f t="shared" si="0"/>
        <v>0</v>
      </c>
      <c r="Q11" s="187"/>
      <c r="R11" s="217"/>
      <c r="S11" s="218"/>
      <c r="T11" s="182">
        <f>$S$45*関係係数シート!G7</f>
        <v>0</v>
      </c>
      <c r="U11" s="182">
        <f>T11*関係係数シート!D7</f>
        <v>0</v>
      </c>
      <c r="V11" s="182">
        <v>0</v>
      </c>
      <c r="W11" s="182">
        <f>V11*関係係数シート!E7</f>
        <v>0</v>
      </c>
      <c r="X11" s="216">
        <f>V11*関係係数シート!F7</f>
        <v>0</v>
      </c>
      <c r="Y11" s="187"/>
      <c r="Z11" s="219">
        <f>ROUND(F11*関係係数シート!$N7,0)</f>
        <v>0</v>
      </c>
      <c r="AA11" s="220">
        <f>ROUND(K11*関係係数シート!$H7,0)</f>
        <v>0</v>
      </c>
      <c r="AB11" s="220">
        <f t="shared" si="5"/>
        <v>0</v>
      </c>
      <c r="AC11" s="221">
        <f>ROUND(V11*関係係数シート!$H7,0)</f>
        <v>0</v>
      </c>
      <c r="AD11" s="222">
        <f>ROUND(F11*関係係数シート!$O7,0)</f>
        <v>0</v>
      </c>
      <c r="AE11" s="223">
        <f>ROUND(K11*関係係数シート!$I7,0)</f>
        <v>0</v>
      </c>
      <c r="AF11" s="223">
        <f t="shared" si="6"/>
        <v>0</v>
      </c>
      <c r="AG11" s="224">
        <f>ROUND(V11*関係係数シート!$I7,0)</f>
        <v>0</v>
      </c>
      <c r="AI11" s="225">
        <f t="shared" si="1"/>
        <v>0</v>
      </c>
      <c r="AJ11" s="226">
        <f t="shared" si="1"/>
        <v>0</v>
      </c>
      <c r="AK11" s="227">
        <f t="shared" si="7"/>
        <v>0</v>
      </c>
      <c r="AL11" s="225">
        <f t="shared" si="8"/>
        <v>0</v>
      </c>
      <c r="AM11" s="228">
        <f t="shared" si="9"/>
        <v>0</v>
      </c>
      <c r="AN11" s="229">
        <f t="shared" si="10"/>
        <v>1</v>
      </c>
      <c r="AP11" s="230">
        <v>4</v>
      </c>
      <c r="AQ11" s="231" t="e">
        <f t="shared" si="2"/>
        <v>#N/A</v>
      </c>
      <c r="AR11" s="232" t="e">
        <f t="shared" si="11"/>
        <v>#N/A</v>
      </c>
      <c r="AS11" s="233" t="e">
        <f t="shared" si="3"/>
        <v>#N/A</v>
      </c>
      <c r="AT11" s="234" t="e">
        <f t="shared" si="3"/>
        <v>#N/A</v>
      </c>
      <c r="AU11" s="235" t="e">
        <f>SUM($AR$8:$AR11)/SUM($AR$8:$AR$44)</f>
        <v>#N/A</v>
      </c>
      <c r="AV11" s="236" t="e">
        <f t="shared" si="12"/>
        <v>#N/A</v>
      </c>
      <c r="AW11" s="237" t="e">
        <f t="shared" si="4"/>
        <v>#N/A</v>
      </c>
    </row>
    <row r="12" spans="2:49" ht="19.5" customHeight="1">
      <c r="B12" s="238" t="s">
        <v>115</v>
      </c>
      <c r="C12" s="239" t="s">
        <v>116</v>
      </c>
      <c r="D12" s="240"/>
      <c r="E12" s="241">
        <f>$D$45*関係係数シート!M8</f>
        <v>0</v>
      </c>
      <c r="F12" s="183">
        <f>E12*関係係数シート!$J8</f>
        <v>0</v>
      </c>
      <c r="G12" s="183">
        <f>F12*関係係数シート!$K8</f>
        <v>0</v>
      </c>
      <c r="H12" s="242">
        <f>F12*関係係数シート!$L8</f>
        <v>0</v>
      </c>
      <c r="I12" s="183">
        <v>0</v>
      </c>
      <c r="J12" s="183">
        <f>I12*関係係数シート!D8</f>
        <v>0</v>
      </c>
      <c r="K12" s="183">
        <v>0</v>
      </c>
      <c r="L12" s="183">
        <f>K12*関係係数シート!$E8</f>
        <v>0</v>
      </c>
      <c r="M12" s="242">
        <f>K12*関係係数シート!$F8</f>
        <v>0</v>
      </c>
      <c r="N12" s="183">
        <f t="shared" si="0"/>
        <v>0</v>
      </c>
      <c r="O12" s="183">
        <f t="shared" si="0"/>
        <v>0</v>
      </c>
      <c r="P12" s="243">
        <f t="shared" si="0"/>
        <v>0</v>
      </c>
      <c r="Q12" s="187"/>
      <c r="R12" s="244"/>
      <c r="S12" s="245"/>
      <c r="T12" s="183">
        <f>$S$45*関係係数シート!G8</f>
        <v>0</v>
      </c>
      <c r="U12" s="183">
        <f>T12*関係係数シート!D8</f>
        <v>0</v>
      </c>
      <c r="V12" s="183">
        <v>0</v>
      </c>
      <c r="W12" s="183">
        <f>V12*関係係数シート!E8</f>
        <v>0</v>
      </c>
      <c r="X12" s="243">
        <f>V12*関係係数シート!F8</f>
        <v>0</v>
      </c>
      <c r="Y12" s="187"/>
      <c r="Z12" s="246">
        <f>ROUND(F12*関係係数シート!$N8,0)</f>
        <v>0</v>
      </c>
      <c r="AA12" s="247">
        <f>ROUND(K12*関係係数シート!$H8,0)</f>
        <v>0</v>
      </c>
      <c r="AB12" s="247">
        <f t="shared" si="5"/>
        <v>0</v>
      </c>
      <c r="AC12" s="248">
        <f>ROUND(V12*関係係数シート!$H8,0)</f>
        <v>0</v>
      </c>
      <c r="AD12" s="249">
        <f>ROUND(F12*関係係数シート!$O8,0)</f>
        <v>0</v>
      </c>
      <c r="AE12" s="250">
        <f>ROUND(K12*関係係数シート!$I8,0)</f>
        <v>0</v>
      </c>
      <c r="AF12" s="250">
        <f t="shared" si="6"/>
        <v>0</v>
      </c>
      <c r="AG12" s="251">
        <f>ROUND(V12*関係係数シート!$I8,0)</f>
        <v>0</v>
      </c>
      <c r="AI12" s="252">
        <f t="shared" si="1"/>
        <v>0</v>
      </c>
      <c r="AJ12" s="253">
        <f t="shared" si="1"/>
        <v>0</v>
      </c>
      <c r="AK12" s="254">
        <f t="shared" si="7"/>
        <v>0</v>
      </c>
      <c r="AL12" s="252">
        <f t="shared" si="8"/>
        <v>0</v>
      </c>
      <c r="AM12" s="255">
        <f t="shared" si="9"/>
        <v>0</v>
      </c>
      <c r="AN12" s="256">
        <f t="shared" si="10"/>
        <v>1</v>
      </c>
      <c r="AP12" s="257">
        <v>5</v>
      </c>
      <c r="AQ12" s="258" t="e">
        <f t="shared" si="2"/>
        <v>#N/A</v>
      </c>
      <c r="AR12" s="259" t="e">
        <f t="shared" si="11"/>
        <v>#N/A</v>
      </c>
      <c r="AS12" s="260" t="e">
        <f t="shared" si="3"/>
        <v>#N/A</v>
      </c>
      <c r="AT12" s="261" t="e">
        <f t="shared" si="3"/>
        <v>#N/A</v>
      </c>
      <c r="AU12" s="262" t="e">
        <f>SUM($AR$8:$AR12)/SUM($AR$8:$AR$44)</f>
        <v>#N/A</v>
      </c>
      <c r="AV12" s="263" t="e">
        <f t="shared" si="12"/>
        <v>#N/A</v>
      </c>
      <c r="AW12" s="264" t="e">
        <f t="shared" si="4"/>
        <v>#N/A</v>
      </c>
    </row>
    <row r="13" spans="2:49" ht="19.5" customHeight="1">
      <c r="B13" s="265" t="s">
        <v>117</v>
      </c>
      <c r="C13" s="266" t="s">
        <v>118</v>
      </c>
      <c r="D13" s="267"/>
      <c r="E13" s="268">
        <f>$D$45*関係係数シート!M9</f>
        <v>0</v>
      </c>
      <c r="F13" s="184">
        <f>E13*関係係数シート!$J9</f>
        <v>0</v>
      </c>
      <c r="G13" s="184">
        <f>F13*関係係数シート!$K9</f>
        <v>0</v>
      </c>
      <c r="H13" s="269">
        <f>F13*関係係数シート!$L9</f>
        <v>0</v>
      </c>
      <c r="I13" s="184">
        <v>0</v>
      </c>
      <c r="J13" s="184">
        <f>I13*関係係数シート!D9</f>
        <v>0</v>
      </c>
      <c r="K13" s="184">
        <v>0</v>
      </c>
      <c r="L13" s="184">
        <f>K13*関係係数シート!$E9</f>
        <v>0</v>
      </c>
      <c r="M13" s="269">
        <f>K13*関係係数シート!$F9</f>
        <v>0</v>
      </c>
      <c r="N13" s="184">
        <f t="shared" si="0"/>
        <v>0</v>
      </c>
      <c r="O13" s="184">
        <f t="shared" si="0"/>
        <v>0</v>
      </c>
      <c r="P13" s="270">
        <f t="shared" si="0"/>
        <v>0</v>
      </c>
      <c r="Q13" s="187"/>
      <c r="R13" s="271"/>
      <c r="S13" s="272"/>
      <c r="T13" s="184">
        <f>$S$45*関係係数シート!G9</f>
        <v>0</v>
      </c>
      <c r="U13" s="184">
        <f>T13*関係係数シート!D9</f>
        <v>0</v>
      </c>
      <c r="V13" s="184">
        <v>0</v>
      </c>
      <c r="W13" s="184">
        <f>V13*関係係数シート!E9</f>
        <v>0</v>
      </c>
      <c r="X13" s="270">
        <f>V13*関係係数シート!F9</f>
        <v>0</v>
      </c>
      <c r="Y13" s="187"/>
      <c r="Z13" s="273">
        <f>ROUND(F13*関係係数シート!$N9,0)</f>
        <v>0</v>
      </c>
      <c r="AA13" s="274">
        <f>ROUND(K13*関係係数シート!$H9,0)</f>
        <v>0</v>
      </c>
      <c r="AB13" s="274">
        <f t="shared" si="5"/>
        <v>0</v>
      </c>
      <c r="AC13" s="275">
        <f>ROUND(V13*関係係数シート!$H9,0)</f>
        <v>0</v>
      </c>
      <c r="AD13" s="276">
        <f>ROUND(F13*関係係数シート!$O9,0)</f>
        <v>0</v>
      </c>
      <c r="AE13" s="277">
        <f>ROUND(K13*関係係数シート!$I9,0)</f>
        <v>0</v>
      </c>
      <c r="AF13" s="277">
        <f t="shared" si="6"/>
        <v>0</v>
      </c>
      <c r="AG13" s="278">
        <f>ROUND(V13*関係係数シート!$I9,0)</f>
        <v>0</v>
      </c>
      <c r="AI13" s="279">
        <f t="shared" si="1"/>
        <v>0</v>
      </c>
      <c r="AJ13" s="280">
        <f t="shared" si="1"/>
        <v>0</v>
      </c>
      <c r="AK13" s="281">
        <f t="shared" si="7"/>
        <v>0</v>
      </c>
      <c r="AL13" s="279">
        <f t="shared" si="8"/>
        <v>0</v>
      </c>
      <c r="AM13" s="282">
        <f t="shared" si="9"/>
        <v>0</v>
      </c>
      <c r="AN13" s="283">
        <f t="shared" si="10"/>
        <v>1</v>
      </c>
      <c r="AP13" s="284">
        <v>6</v>
      </c>
      <c r="AQ13" s="285" t="e">
        <f t="shared" si="2"/>
        <v>#N/A</v>
      </c>
      <c r="AR13" s="286" t="e">
        <f t="shared" si="11"/>
        <v>#N/A</v>
      </c>
      <c r="AS13" s="287" t="e">
        <f t="shared" si="3"/>
        <v>#N/A</v>
      </c>
      <c r="AT13" s="288" t="e">
        <f t="shared" si="3"/>
        <v>#N/A</v>
      </c>
      <c r="AU13" s="289" t="e">
        <f>SUM($AR$8:$AR13)/SUM($AR$8:$AR$44)</f>
        <v>#N/A</v>
      </c>
      <c r="AV13" s="290" t="e">
        <f t="shared" si="12"/>
        <v>#N/A</v>
      </c>
      <c r="AW13" s="291" t="e">
        <f t="shared" si="4"/>
        <v>#N/A</v>
      </c>
    </row>
    <row r="14" spans="2:49" ht="19.5" customHeight="1">
      <c r="B14" s="211" t="s">
        <v>119</v>
      </c>
      <c r="C14" s="212" t="s">
        <v>120</v>
      </c>
      <c r="D14" s="213"/>
      <c r="E14" s="214">
        <f>$D$45*関係係数シート!M10</f>
        <v>0</v>
      </c>
      <c r="F14" s="182">
        <f>E14*関係係数シート!$J10</f>
        <v>0</v>
      </c>
      <c r="G14" s="182">
        <f>F14*関係係数シート!$K10</f>
        <v>0</v>
      </c>
      <c r="H14" s="215">
        <f>F14*関係係数シート!$L10</f>
        <v>0</v>
      </c>
      <c r="I14" s="182">
        <v>0</v>
      </c>
      <c r="J14" s="182">
        <f>I14*関係係数シート!D10</f>
        <v>0</v>
      </c>
      <c r="K14" s="182">
        <v>0</v>
      </c>
      <c r="L14" s="182">
        <f>K14*関係係数シート!$E10</f>
        <v>0</v>
      </c>
      <c r="M14" s="215">
        <f>K14*関係係数シート!$F10</f>
        <v>0</v>
      </c>
      <c r="N14" s="182">
        <f t="shared" si="0"/>
        <v>0</v>
      </c>
      <c r="O14" s="182">
        <f t="shared" si="0"/>
        <v>0</v>
      </c>
      <c r="P14" s="216">
        <f t="shared" si="0"/>
        <v>0</v>
      </c>
      <c r="Q14" s="187"/>
      <c r="R14" s="217"/>
      <c r="S14" s="218"/>
      <c r="T14" s="182">
        <f>$S$45*関係係数シート!G10</f>
        <v>0</v>
      </c>
      <c r="U14" s="182">
        <f>T14*関係係数シート!D10</f>
        <v>0</v>
      </c>
      <c r="V14" s="182">
        <v>0</v>
      </c>
      <c r="W14" s="182">
        <f>V14*関係係数シート!E10</f>
        <v>0</v>
      </c>
      <c r="X14" s="216">
        <f>V14*関係係数シート!F10</f>
        <v>0</v>
      </c>
      <c r="Y14" s="187"/>
      <c r="Z14" s="219">
        <f>ROUND(F14*関係係数シート!$N10,0)</f>
        <v>0</v>
      </c>
      <c r="AA14" s="220">
        <f>ROUND(K14*関係係数シート!$H10,0)</f>
        <v>0</v>
      </c>
      <c r="AB14" s="220">
        <f t="shared" si="5"/>
        <v>0</v>
      </c>
      <c r="AC14" s="221">
        <f>ROUND(V14*関係係数シート!$H10,0)</f>
        <v>0</v>
      </c>
      <c r="AD14" s="222">
        <f>ROUND(F14*関係係数シート!$O10,0)</f>
        <v>0</v>
      </c>
      <c r="AE14" s="223">
        <f>ROUND(K14*関係係数シート!$I10,0)</f>
        <v>0</v>
      </c>
      <c r="AF14" s="223">
        <f t="shared" si="6"/>
        <v>0</v>
      </c>
      <c r="AG14" s="224">
        <f>ROUND(V14*関係係数シート!$I10,0)</f>
        <v>0</v>
      </c>
      <c r="AI14" s="225">
        <f t="shared" si="1"/>
        <v>0</v>
      </c>
      <c r="AJ14" s="226">
        <f t="shared" si="1"/>
        <v>0</v>
      </c>
      <c r="AK14" s="227">
        <f t="shared" si="7"/>
        <v>0</v>
      </c>
      <c r="AL14" s="225">
        <f t="shared" si="8"/>
        <v>0</v>
      </c>
      <c r="AM14" s="228">
        <f t="shared" si="9"/>
        <v>0</v>
      </c>
      <c r="AN14" s="229">
        <f t="shared" si="10"/>
        <v>1</v>
      </c>
      <c r="AP14" s="230">
        <v>7</v>
      </c>
      <c r="AQ14" s="231" t="e">
        <f t="shared" si="2"/>
        <v>#N/A</v>
      </c>
      <c r="AR14" s="232" t="e">
        <f t="shared" si="11"/>
        <v>#N/A</v>
      </c>
      <c r="AS14" s="233" t="e">
        <f t="shared" si="3"/>
        <v>#N/A</v>
      </c>
      <c r="AT14" s="234" t="e">
        <f t="shared" si="3"/>
        <v>#N/A</v>
      </c>
      <c r="AU14" s="235" t="e">
        <f>SUM($AR$8:$AR14)/SUM($AR$8:$AR$44)</f>
        <v>#N/A</v>
      </c>
      <c r="AV14" s="236" t="e">
        <f t="shared" si="12"/>
        <v>#N/A</v>
      </c>
      <c r="AW14" s="237" t="e">
        <f t="shared" si="4"/>
        <v>#N/A</v>
      </c>
    </row>
    <row r="15" spans="2:49" ht="19.5" customHeight="1">
      <c r="B15" s="211" t="s">
        <v>121</v>
      </c>
      <c r="C15" s="212" t="s">
        <v>122</v>
      </c>
      <c r="D15" s="213"/>
      <c r="E15" s="214">
        <f>$D$45*関係係数シート!M11</f>
        <v>0</v>
      </c>
      <c r="F15" s="182">
        <f>E15*関係係数シート!$J11</f>
        <v>0</v>
      </c>
      <c r="G15" s="182">
        <f>F15*関係係数シート!$K11</f>
        <v>0</v>
      </c>
      <c r="H15" s="215">
        <f>F15*関係係数シート!$L11</f>
        <v>0</v>
      </c>
      <c r="I15" s="182">
        <v>0</v>
      </c>
      <c r="J15" s="182">
        <f>I15*関係係数シート!D11</f>
        <v>0</v>
      </c>
      <c r="K15" s="182">
        <v>0</v>
      </c>
      <c r="L15" s="182">
        <f>K15*関係係数シート!$E11</f>
        <v>0</v>
      </c>
      <c r="M15" s="215">
        <f>K15*関係係数シート!$F11</f>
        <v>0</v>
      </c>
      <c r="N15" s="182">
        <f t="shared" si="0"/>
        <v>0</v>
      </c>
      <c r="O15" s="182">
        <f t="shared" si="0"/>
        <v>0</v>
      </c>
      <c r="P15" s="216">
        <f t="shared" si="0"/>
        <v>0</v>
      </c>
      <c r="Q15" s="187"/>
      <c r="R15" s="217"/>
      <c r="S15" s="218"/>
      <c r="T15" s="182">
        <f>$S$45*関係係数シート!G11</f>
        <v>0</v>
      </c>
      <c r="U15" s="182">
        <f>T15*関係係数シート!D11</f>
        <v>0</v>
      </c>
      <c r="V15" s="182">
        <v>0</v>
      </c>
      <c r="W15" s="182">
        <f>V15*関係係数シート!E11</f>
        <v>0</v>
      </c>
      <c r="X15" s="216">
        <f>V15*関係係数シート!F11</f>
        <v>0</v>
      </c>
      <c r="Y15" s="187"/>
      <c r="Z15" s="219">
        <f>ROUND(F15*関係係数シート!$N11,0)</f>
        <v>0</v>
      </c>
      <c r="AA15" s="220">
        <f>ROUND(K15*関係係数シート!$H11,0)</f>
        <v>0</v>
      </c>
      <c r="AB15" s="220">
        <f t="shared" si="5"/>
        <v>0</v>
      </c>
      <c r="AC15" s="221">
        <f>ROUND(V15*関係係数シート!$H11,0)</f>
        <v>0</v>
      </c>
      <c r="AD15" s="222">
        <f>ROUND(F15*関係係数シート!$O11,0)</f>
        <v>0</v>
      </c>
      <c r="AE15" s="223">
        <f>ROUND(K15*関係係数シート!$I11,0)</f>
        <v>0</v>
      </c>
      <c r="AF15" s="223">
        <f t="shared" si="6"/>
        <v>0</v>
      </c>
      <c r="AG15" s="224">
        <f>ROUND(V15*関係係数シート!$I11,0)</f>
        <v>0</v>
      </c>
      <c r="AI15" s="225">
        <f t="shared" si="1"/>
        <v>0</v>
      </c>
      <c r="AJ15" s="226">
        <f t="shared" si="1"/>
        <v>0</v>
      </c>
      <c r="AK15" s="227">
        <f t="shared" si="7"/>
        <v>0</v>
      </c>
      <c r="AL15" s="225">
        <f t="shared" si="8"/>
        <v>0</v>
      </c>
      <c r="AM15" s="228">
        <f t="shared" si="9"/>
        <v>0</v>
      </c>
      <c r="AN15" s="229">
        <f t="shared" si="10"/>
        <v>1</v>
      </c>
      <c r="AP15" s="230">
        <v>8</v>
      </c>
      <c r="AQ15" s="231" t="e">
        <f t="shared" si="2"/>
        <v>#N/A</v>
      </c>
      <c r="AR15" s="232" t="e">
        <f t="shared" si="11"/>
        <v>#N/A</v>
      </c>
      <c r="AS15" s="233" t="e">
        <f t="shared" si="3"/>
        <v>#N/A</v>
      </c>
      <c r="AT15" s="234" t="e">
        <f t="shared" si="3"/>
        <v>#N/A</v>
      </c>
      <c r="AU15" s="235" t="e">
        <f>SUM($AR$8:$AR15)/SUM($AR$8:$AR$44)</f>
        <v>#N/A</v>
      </c>
      <c r="AV15" s="236" t="e">
        <f t="shared" si="12"/>
        <v>#N/A</v>
      </c>
      <c r="AW15" s="237" t="e">
        <f t="shared" si="4"/>
        <v>#N/A</v>
      </c>
    </row>
    <row r="16" spans="2:49" ht="19.5" customHeight="1">
      <c r="B16" s="211" t="s">
        <v>123</v>
      </c>
      <c r="C16" s="212" t="s">
        <v>124</v>
      </c>
      <c r="D16" s="213"/>
      <c r="E16" s="214">
        <f>$D$45*関係係数シート!M12</f>
        <v>0</v>
      </c>
      <c r="F16" s="182">
        <f>E16*関係係数シート!$J12</f>
        <v>0</v>
      </c>
      <c r="G16" s="182">
        <f>F16*関係係数シート!$K12</f>
        <v>0</v>
      </c>
      <c r="H16" s="215">
        <f>F16*関係係数シート!$L12</f>
        <v>0</v>
      </c>
      <c r="I16" s="182">
        <v>0</v>
      </c>
      <c r="J16" s="182">
        <f>I16*関係係数シート!D12</f>
        <v>0</v>
      </c>
      <c r="K16" s="182">
        <v>0</v>
      </c>
      <c r="L16" s="182">
        <f>K16*関係係数シート!$E12</f>
        <v>0</v>
      </c>
      <c r="M16" s="215">
        <f>K16*関係係数シート!$F12</f>
        <v>0</v>
      </c>
      <c r="N16" s="182">
        <f t="shared" si="0"/>
        <v>0</v>
      </c>
      <c r="O16" s="182">
        <f t="shared" si="0"/>
        <v>0</v>
      </c>
      <c r="P16" s="216">
        <f t="shared" si="0"/>
        <v>0</v>
      </c>
      <c r="Q16" s="187"/>
      <c r="R16" s="217"/>
      <c r="S16" s="218"/>
      <c r="T16" s="182">
        <f>$S$45*関係係数シート!G12</f>
        <v>0</v>
      </c>
      <c r="U16" s="182">
        <f>T16*関係係数シート!D12</f>
        <v>0</v>
      </c>
      <c r="V16" s="182">
        <v>0</v>
      </c>
      <c r="W16" s="182">
        <f>V16*関係係数シート!E12</f>
        <v>0</v>
      </c>
      <c r="X16" s="216">
        <f>V16*関係係数シート!F12</f>
        <v>0</v>
      </c>
      <c r="Y16" s="187"/>
      <c r="Z16" s="219">
        <f>ROUND(F16*関係係数シート!$N12,0)</f>
        <v>0</v>
      </c>
      <c r="AA16" s="220">
        <f>ROUND(K16*関係係数シート!$H12,0)</f>
        <v>0</v>
      </c>
      <c r="AB16" s="220">
        <f t="shared" si="5"/>
        <v>0</v>
      </c>
      <c r="AC16" s="221">
        <f>ROUND(V16*関係係数シート!$H12,0)</f>
        <v>0</v>
      </c>
      <c r="AD16" s="222">
        <f>ROUND(F16*関係係数シート!$O12,0)</f>
        <v>0</v>
      </c>
      <c r="AE16" s="223">
        <f>ROUND(K16*関係係数シート!$I12,0)</f>
        <v>0</v>
      </c>
      <c r="AF16" s="223">
        <f t="shared" si="6"/>
        <v>0</v>
      </c>
      <c r="AG16" s="224">
        <f>ROUND(V16*関係係数シート!$I12,0)</f>
        <v>0</v>
      </c>
      <c r="AI16" s="225">
        <f t="shared" si="1"/>
        <v>0</v>
      </c>
      <c r="AJ16" s="226">
        <f t="shared" si="1"/>
        <v>0</v>
      </c>
      <c r="AK16" s="227">
        <f t="shared" si="7"/>
        <v>0</v>
      </c>
      <c r="AL16" s="225">
        <f t="shared" si="8"/>
        <v>0</v>
      </c>
      <c r="AM16" s="228">
        <f t="shared" si="9"/>
        <v>0</v>
      </c>
      <c r="AN16" s="229">
        <f t="shared" si="10"/>
        <v>1</v>
      </c>
      <c r="AP16" s="230">
        <v>9</v>
      </c>
      <c r="AQ16" s="231" t="e">
        <f t="shared" si="2"/>
        <v>#N/A</v>
      </c>
      <c r="AR16" s="232" t="e">
        <f t="shared" si="11"/>
        <v>#N/A</v>
      </c>
      <c r="AS16" s="233" t="e">
        <f t="shared" si="3"/>
        <v>#N/A</v>
      </c>
      <c r="AT16" s="234" t="e">
        <f t="shared" si="3"/>
        <v>#N/A</v>
      </c>
      <c r="AU16" s="235" t="e">
        <f>SUM($AR$8:$AR16)/SUM($AR$8:$AR$44)</f>
        <v>#N/A</v>
      </c>
      <c r="AV16" s="236" t="e">
        <f t="shared" si="12"/>
        <v>#N/A</v>
      </c>
      <c r="AW16" s="237" t="e">
        <f t="shared" si="4"/>
        <v>#N/A</v>
      </c>
    </row>
    <row r="17" spans="2:49" ht="19.5" customHeight="1">
      <c r="B17" s="238" t="s">
        <v>125</v>
      </c>
      <c r="C17" s="239" t="s">
        <v>126</v>
      </c>
      <c r="D17" s="240"/>
      <c r="E17" s="241">
        <f>$D$45*関係係数シート!M13</f>
        <v>0</v>
      </c>
      <c r="F17" s="183">
        <f>E17*関係係数シート!$J13</f>
        <v>0</v>
      </c>
      <c r="G17" s="183">
        <f>F17*関係係数シート!$K13</f>
        <v>0</v>
      </c>
      <c r="H17" s="242">
        <f>F17*関係係数シート!$L13</f>
        <v>0</v>
      </c>
      <c r="I17" s="183">
        <v>0</v>
      </c>
      <c r="J17" s="183">
        <f>I17*関係係数シート!D13</f>
        <v>0</v>
      </c>
      <c r="K17" s="183">
        <v>0</v>
      </c>
      <c r="L17" s="183">
        <f>K17*関係係数シート!$E13</f>
        <v>0</v>
      </c>
      <c r="M17" s="242">
        <f>K17*関係係数シート!$F13</f>
        <v>0</v>
      </c>
      <c r="N17" s="183">
        <f t="shared" si="0"/>
        <v>0</v>
      </c>
      <c r="O17" s="183">
        <f t="shared" si="0"/>
        <v>0</v>
      </c>
      <c r="P17" s="243">
        <f t="shared" si="0"/>
        <v>0</v>
      </c>
      <c r="Q17" s="187"/>
      <c r="R17" s="244"/>
      <c r="S17" s="245"/>
      <c r="T17" s="183">
        <f>$S$45*関係係数シート!G13</f>
        <v>0</v>
      </c>
      <c r="U17" s="183">
        <f>T17*関係係数シート!D13</f>
        <v>0</v>
      </c>
      <c r="V17" s="183">
        <v>0</v>
      </c>
      <c r="W17" s="183">
        <f>V17*関係係数シート!E13</f>
        <v>0</v>
      </c>
      <c r="X17" s="243">
        <f>V17*関係係数シート!F13</f>
        <v>0</v>
      </c>
      <c r="Y17" s="187"/>
      <c r="Z17" s="246">
        <f>ROUND(F17*関係係数シート!$N13,0)</f>
        <v>0</v>
      </c>
      <c r="AA17" s="247">
        <f>ROUND(K17*関係係数シート!$H13,0)</f>
        <v>0</v>
      </c>
      <c r="AB17" s="247">
        <f t="shared" si="5"/>
        <v>0</v>
      </c>
      <c r="AC17" s="248">
        <f>ROUND(V17*関係係数シート!$H13,0)</f>
        <v>0</v>
      </c>
      <c r="AD17" s="249">
        <f>ROUND(F17*関係係数シート!$O13,0)</f>
        <v>0</v>
      </c>
      <c r="AE17" s="250">
        <f>ROUND(K17*関係係数シート!$I13,0)</f>
        <v>0</v>
      </c>
      <c r="AF17" s="250">
        <f t="shared" si="6"/>
        <v>0</v>
      </c>
      <c r="AG17" s="251">
        <f>ROUND(V17*関係係数シート!$I13,0)</f>
        <v>0</v>
      </c>
      <c r="AI17" s="252">
        <f t="shared" si="1"/>
        <v>0</v>
      </c>
      <c r="AJ17" s="253">
        <f t="shared" si="1"/>
        <v>0</v>
      </c>
      <c r="AK17" s="254">
        <f t="shared" si="7"/>
        <v>0</v>
      </c>
      <c r="AL17" s="252">
        <f t="shared" si="8"/>
        <v>0</v>
      </c>
      <c r="AM17" s="255">
        <f t="shared" si="9"/>
        <v>0</v>
      </c>
      <c r="AN17" s="256">
        <f t="shared" si="10"/>
        <v>1</v>
      </c>
      <c r="AP17" s="257">
        <v>10</v>
      </c>
      <c r="AQ17" s="258" t="e">
        <f t="shared" si="2"/>
        <v>#N/A</v>
      </c>
      <c r="AR17" s="259" t="e">
        <f t="shared" si="11"/>
        <v>#N/A</v>
      </c>
      <c r="AS17" s="260" t="e">
        <f t="shared" si="3"/>
        <v>#N/A</v>
      </c>
      <c r="AT17" s="261" t="e">
        <f t="shared" si="3"/>
        <v>#N/A</v>
      </c>
      <c r="AU17" s="262" t="e">
        <f>SUM($AR$8:$AR17)/SUM($AR$8:$AR$44)</f>
        <v>#N/A</v>
      </c>
      <c r="AV17" s="263" t="e">
        <f t="shared" si="12"/>
        <v>#N/A</v>
      </c>
      <c r="AW17" s="264" t="e">
        <f t="shared" si="4"/>
        <v>#N/A</v>
      </c>
    </row>
    <row r="18" spans="2:49" ht="19.5" customHeight="1">
      <c r="B18" s="265" t="s">
        <v>127</v>
      </c>
      <c r="C18" s="266" t="s">
        <v>128</v>
      </c>
      <c r="D18" s="267"/>
      <c r="E18" s="268">
        <f>$D$45*関係係数シート!M14</f>
        <v>0</v>
      </c>
      <c r="F18" s="184">
        <f>E18*関係係数シート!$J14</f>
        <v>0</v>
      </c>
      <c r="G18" s="184">
        <f>F18*関係係数シート!$K14</f>
        <v>0</v>
      </c>
      <c r="H18" s="269">
        <f>F18*関係係数シート!$L14</f>
        <v>0</v>
      </c>
      <c r="I18" s="184">
        <v>0</v>
      </c>
      <c r="J18" s="184">
        <f>I18*関係係数シート!D14</f>
        <v>0</v>
      </c>
      <c r="K18" s="184">
        <v>0</v>
      </c>
      <c r="L18" s="184">
        <f>K18*関係係数シート!$E14</f>
        <v>0</v>
      </c>
      <c r="M18" s="269">
        <f>K18*関係係数シート!$F14</f>
        <v>0</v>
      </c>
      <c r="N18" s="184">
        <f t="shared" si="0"/>
        <v>0</v>
      </c>
      <c r="O18" s="184">
        <f t="shared" si="0"/>
        <v>0</v>
      </c>
      <c r="P18" s="270">
        <f t="shared" si="0"/>
        <v>0</v>
      </c>
      <c r="Q18" s="187"/>
      <c r="R18" s="271"/>
      <c r="S18" s="272"/>
      <c r="T18" s="184">
        <f>$S$45*関係係数シート!G14</f>
        <v>0</v>
      </c>
      <c r="U18" s="184">
        <f>T18*関係係数シート!D14</f>
        <v>0</v>
      </c>
      <c r="V18" s="184">
        <v>0</v>
      </c>
      <c r="W18" s="184">
        <f>V18*関係係数シート!E14</f>
        <v>0</v>
      </c>
      <c r="X18" s="270">
        <f>V18*関係係数シート!F14</f>
        <v>0</v>
      </c>
      <c r="Y18" s="187"/>
      <c r="Z18" s="273">
        <f>ROUND(F18*関係係数シート!$N14,0)</f>
        <v>0</v>
      </c>
      <c r="AA18" s="274">
        <f>ROUND(K18*関係係数シート!$H14,0)</f>
        <v>0</v>
      </c>
      <c r="AB18" s="274">
        <f t="shared" si="5"/>
        <v>0</v>
      </c>
      <c r="AC18" s="275">
        <f>ROUND(V18*関係係数シート!$H14,0)</f>
        <v>0</v>
      </c>
      <c r="AD18" s="276">
        <f>ROUND(F18*関係係数シート!$O14,0)</f>
        <v>0</v>
      </c>
      <c r="AE18" s="277">
        <f>ROUND(K18*関係係数シート!$I14,0)</f>
        <v>0</v>
      </c>
      <c r="AF18" s="277">
        <f t="shared" si="6"/>
        <v>0</v>
      </c>
      <c r="AG18" s="278">
        <f>ROUND(V18*関係係数シート!$I14,0)</f>
        <v>0</v>
      </c>
      <c r="AI18" s="279">
        <f t="shared" si="1"/>
        <v>0</v>
      </c>
      <c r="AJ18" s="280">
        <f t="shared" si="1"/>
        <v>0</v>
      </c>
      <c r="AK18" s="281">
        <f t="shared" si="7"/>
        <v>0</v>
      </c>
      <c r="AL18" s="279">
        <f t="shared" si="8"/>
        <v>0</v>
      </c>
      <c r="AM18" s="282">
        <f t="shared" si="9"/>
        <v>0</v>
      </c>
      <c r="AN18" s="283">
        <f t="shared" si="10"/>
        <v>1</v>
      </c>
      <c r="AP18" s="284">
        <v>11</v>
      </c>
      <c r="AQ18" s="285" t="e">
        <f t="shared" si="2"/>
        <v>#N/A</v>
      </c>
      <c r="AR18" s="286" t="e">
        <f t="shared" si="11"/>
        <v>#N/A</v>
      </c>
      <c r="AS18" s="287" t="e">
        <f t="shared" si="3"/>
        <v>#N/A</v>
      </c>
      <c r="AT18" s="288" t="e">
        <f t="shared" si="3"/>
        <v>#N/A</v>
      </c>
      <c r="AU18" s="289" t="e">
        <f>SUM($AR$8:$AR18)/SUM($AR$8:$AR$44)</f>
        <v>#N/A</v>
      </c>
      <c r="AV18" s="290" t="e">
        <f t="shared" si="12"/>
        <v>#N/A</v>
      </c>
      <c r="AW18" s="291" t="e">
        <f t="shared" si="4"/>
        <v>#N/A</v>
      </c>
    </row>
    <row r="19" spans="2:49" ht="19.5" customHeight="1">
      <c r="B19" s="211" t="s">
        <v>129</v>
      </c>
      <c r="C19" s="212" t="s">
        <v>130</v>
      </c>
      <c r="D19" s="213"/>
      <c r="E19" s="214">
        <f>$D$45*関係係数シート!M15</f>
        <v>0</v>
      </c>
      <c r="F19" s="182">
        <f>E19*関係係数シート!$J15</f>
        <v>0</v>
      </c>
      <c r="G19" s="182">
        <f>F19*関係係数シート!$K15</f>
        <v>0</v>
      </c>
      <c r="H19" s="215">
        <f>F19*関係係数シート!$L15</f>
        <v>0</v>
      </c>
      <c r="I19" s="182">
        <v>0</v>
      </c>
      <c r="J19" s="182">
        <f>I19*関係係数シート!D15</f>
        <v>0</v>
      </c>
      <c r="K19" s="182">
        <v>0</v>
      </c>
      <c r="L19" s="182">
        <f>K19*関係係数シート!$E15</f>
        <v>0</v>
      </c>
      <c r="M19" s="215">
        <f>K19*関係係数シート!$F15</f>
        <v>0</v>
      </c>
      <c r="N19" s="182">
        <f t="shared" si="0"/>
        <v>0</v>
      </c>
      <c r="O19" s="182">
        <f t="shared" si="0"/>
        <v>0</v>
      </c>
      <c r="P19" s="216">
        <f t="shared" si="0"/>
        <v>0</v>
      </c>
      <c r="Q19" s="187"/>
      <c r="R19" s="217"/>
      <c r="S19" s="218"/>
      <c r="T19" s="182">
        <f>$S$45*関係係数シート!G15</f>
        <v>0</v>
      </c>
      <c r="U19" s="182">
        <f>T19*関係係数シート!D15</f>
        <v>0</v>
      </c>
      <c r="V19" s="182">
        <v>0</v>
      </c>
      <c r="W19" s="182">
        <f>V19*関係係数シート!E15</f>
        <v>0</v>
      </c>
      <c r="X19" s="216">
        <f>V19*関係係数シート!F15</f>
        <v>0</v>
      </c>
      <c r="Y19" s="187"/>
      <c r="Z19" s="219">
        <f>ROUND(F19*関係係数シート!$N15,0)</f>
        <v>0</v>
      </c>
      <c r="AA19" s="220">
        <f>ROUND(K19*関係係数シート!$H15,0)</f>
        <v>0</v>
      </c>
      <c r="AB19" s="220">
        <f t="shared" si="5"/>
        <v>0</v>
      </c>
      <c r="AC19" s="221">
        <f>ROUND(V19*関係係数シート!$H15,0)</f>
        <v>0</v>
      </c>
      <c r="AD19" s="222">
        <f>ROUND(F19*関係係数シート!$O15,0)</f>
        <v>0</v>
      </c>
      <c r="AE19" s="223">
        <f>ROUND(K19*関係係数シート!$I15,0)</f>
        <v>0</v>
      </c>
      <c r="AF19" s="223">
        <f t="shared" si="6"/>
        <v>0</v>
      </c>
      <c r="AG19" s="224">
        <f>ROUND(V19*関係係数シート!$I15,0)</f>
        <v>0</v>
      </c>
      <c r="AI19" s="225">
        <f t="shared" si="1"/>
        <v>0</v>
      </c>
      <c r="AJ19" s="226">
        <f t="shared" si="1"/>
        <v>0</v>
      </c>
      <c r="AK19" s="227">
        <f t="shared" si="7"/>
        <v>0</v>
      </c>
      <c r="AL19" s="225">
        <f t="shared" si="8"/>
        <v>0</v>
      </c>
      <c r="AM19" s="228">
        <f t="shared" si="9"/>
        <v>0</v>
      </c>
      <c r="AN19" s="229">
        <f t="shared" si="10"/>
        <v>1</v>
      </c>
      <c r="AP19" s="230">
        <v>12</v>
      </c>
      <c r="AQ19" s="231" t="e">
        <f t="shared" si="2"/>
        <v>#N/A</v>
      </c>
      <c r="AR19" s="232" t="e">
        <f t="shared" si="11"/>
        <v>#N/A</v>
      </c>
      <c r="AS19" s="233" t="e">
        <f t="shared" si="3"/>
        <v>#N/A</v>
      </c>
      <c r="AT19" s="234" t="e">
        <f t="shared" si="3"/>
        <v>#N/A</v>
      </c>
      <c r="AU19" s="235" t="e">
        <f>SUM($AR$8:$AR19)/SUM($AR$8:$AR$44)</f>
        <v>#N/A</v>
      </c>
      <c r="AV19" s="236" t="e">
        <f t="shared" si="12"/>
        <v>#N/A</v>
      </c>
      <c r="AW19" s="237" t="e">
        <f t="shared" si="4"/>
        <v>#N/A</v>
      </c>
    </row>
    <row r="20" spans="2:49" ht="19.5" customHeight="1">
      <c r="B20" s="211" t="s">
        <v>131</v>
      </c>
      <c r="C20" s="212" t="s">
        <v>132</v>
      </c>
      <c r="D20" s="213"/>
      <c r="E20" s="214">
        <f>$D$45*関係係数シート!M16</f>
        <v>0</v>
      </c>
      <c r="F20" s="182">
        <f>E20*関係係数シート!$J16</f>
        <v>0</v>
      </c>
      <c r="G20" s="182">
        <f>F20*関係係数シート!$K16</f>
        <v>0</v>
      </c>
      <c r="H20" s="215">
        <f>F20*関係係数シート!$L16</f>
        <v>0</v>
      </c>
      <c r="I20" s="182">
        <v>0</v>
      </c>
      <c r="J20" s="182">
        <f>I20*関係係数シート!D16</f>
        <v>0</v>
      </c>
      <c r="K20" s="182">
        <v>0</v>
      </c>
      <c r="L20" s="182">
        <f>K20*関係係数シート!$E16</f>
        <v>0</v>
      </c>
      <c r="M20" s="215">
        <f>K20*関係係数シート!$F16</f>
        <v>0</v>
      </c>
      <c r="N20" s="182">
        <f t="shared" si="0"/>
        <v>0</v>
      </c>
      <c r="O20" s="182">
        <f t="shared" si="0"/>
        <v>0</v>
      </c>
      <c r="P20" s="216">
        <f t="shared" si="0"/>
        <v>0</v>
      </c>
      <c r="Q20" s="187"/>
      <c r="R20" s="217"/>
      <c r="S20" s="218"/>
      <c r="T20" s="182">
        <f>$S$45*関係係数シート!G16</f>
        <v>0</v>
      </c>
      <c r="U20" s="182">
        <f>T20*関係係数シート!D16</f>
        <v>0</v>
      </c>
      <c r="V20" s="182">
        <v>0</v>
      </c>
      <c r="W20" s="182">
        <f>V20*関係係数シート!E16</f>
        <v>0</v>
      </c>
      <c r="X20" s="216">
        <f>V20*関係係数シート!F16</f>
        <v>0</v>
      </c>
      <c r="Y20" s="187"/>
      <c r="Z20" s="219">
        <f>ROUND(F20*関係係数シート!$N16,0)</f>
        <v>0</v>
      </c>
      <c r="AA20" s="220">
        <f>ROUND(K20*関係係数シート!$H16,0)</f>
        <v>0</v>
      </c>
      <c r="AB20" s="220">
        <f t="shared" si="5"/>
        <v>0</v>
      </c>
      <c r="AC20" s="221">
        <f>ROUND(V20*関係係数シート!$H16,0)</f>
        <v>0</v>
      </c>
      <c r="AD20" s="222">
        <f>ROUND(F20*関係係数シート!$O16,0)</f>
        <v>0</v>
      </c>
      <c r="AE20" s="223">
        <f>ROUND(K20*関係係数シート!$I16,0)</f>
        <v>0</v>
      </c>
      <c r="AF20" s="223">
        <f t="shared" si="6"/>
        <v>0</v>
      </c>
      <c r="AG20" s="224">
        <f>ROUND(V20*関係係数シート!$I16,0)</f>
        <v>0</v>
      </c>
      <c r="AI20" s="225">
        <f t="shared" si="1"/>
        <v>0</v>
      </c>
      <c r="AJ20" s="226">
        <f t="shared" si="1"/>
        <v>0</v>
      </c>
      <c r="AK20" s="227">
        <f t="shared" si="7"/>
        <v>0</v>
      </c>
      <c r="AL20" s="225">
        <f t="shared" si="8"/>
        <v>0</v>
      </c>
      <c r="AM20" s="228">
        <f t="shared" si="9"/>
        <v>0</v>
      </c>
      <c r="AN20" s="229">
        <f t="shared" si="10"/>
        <v>1</v>
      </c>
      <c r="AP20" s="230">
        <v>13</v>
      </c>
      <c r="AQ20" s="231" t="e">
        <f t="shared" si="2"/>
        <v>#N/A</v>
      </c>
      <c r="AR20" s="232" t="e">
        <f t="shared" si="11"/>
        <v>#N/A</v>
      </c>
      <c r="AS20" s="233" t="e">
        <f t="shared" si="3"/>
        <v>#N/A</v>
      </c>
      <c r="AT20" s="234" t="e">
        <f t="shared" si="3"/>
        <v>#N/A</v>
      </c>
      <c r="AU20" s="235" t="e">
        <f>SUM($AR$8:$AR20)/SUM($AR$8:$AR$44)</f>
        <v>#N/A</v>
      </c>
      <c r="AV20" s="236" t="e">
        <f t="shared" si="12"/>
        <v>#N/A</v>
      </c>
      <c r="AW20" s="237" t="e">
        <f t="shared" si="4"/>
        <v>#N/A</v>
      </c>
    </row>
    <row r="21" spans="2:49" ht="19.5" customHeight="1">
      <c r="B21" s="211" t="s">
        <v>133</v>
      </c>
      <c r="C21" s="212" t="s">
        <v>134</v>
      </c>
      <c r="D21" s="213"/>
      <c r="E21" s="214">
        <f>$D$45*関係係数シート!M17</f>
        <v>0</v>
      </c>
      <c r="F21" s="182">
        <f>E21*関係係数シート!$J17</f>
        <v>0</v>
      </c>
      <c r="G21" s="182">
        <f>F21*関係係数シート!$K17</f>
        <v>0</v>
      </c>
      <c r="H21" s="215">
        <f>F21*関係係数シート!$L17</f>
        <v>0</v>
      </c>
      <c r="I21" s="182">
        <v>0</v>
      </c>
      <c r="J21" s="182">
        <f>I21*関係係数シート!D17</f>
        <v>0</v>
      </c>
      <c r="K21" s="182">
        <v>0</v>
      </c>
      <c r="L21" s="182">
        <f>K21*関係係数シート!$E17</f>
        <v>0</v>
      </c>
      <c r="M21" s="215">
        <f>K21*関係係数シート!$F17</f>
        <v>0</v>
      </c>
      <c r="N21" s="182">
        <f t="shared" si="0"/>
        <v>0</v>
      </c>
      <c r="O21" s="182">
        <f t="shared" si="0"/>
        <v>0</v>
      </c>
      <c r="P21" s="216">
        <f t="shared" si="0"/>
        <v>0</v>
      </c>
      <c r="Q21" s="187"/>
      <c r="R21" s="217"/>
      <c r="S21" s="218"/>
      <c r="T21" s="182">
        <f>$S$45*関係係数シート!G17</f>
        <v>0</v>
      </c>
      <c r="U21" s="182">
        <f>T21*関係係数シート!D17</f>
        <v>0</v>
      </c>
      <c r="V21" s="182">
        <v>0</v>
      </c>
      <c r="W21" s="182">
        <f>V21*関係係数シート!E17</f>
        <v>0</v>
      </c>
      <c r="X21" s="216">
        <f>V21*関係係数シート!F17</f>
        <v>0</v>
      </c>
      <c r="Y21" s="187"/>
      <c r="Z21" s="219">
        <f>ROUND(F21*関係係数シート!$N17,0)</f>
        <v>0</v>
      </c>
      <c r="AA21" s="220">
        <f>ROUND(K21*関係係数シート!$H17,0)</f>
        <v>0</v>
      </c>
      <c r="AB21" s="220">
        <f t="shared" si="5"/>
        <v>0</v>
      </c>
      <c r="AC21" s="221">
        <f>ROUND(V21*関係係数シート!$H17,0)</f>
        <v>0</v>
      </c>
      <c r="AD21" s="222">
        <f>ROUND(F21*関係係数シート!$O17,0)</f>
        <v>0</v>
      </c>
      <c r="AE21" s="223">
        <f>ROUND(K21*関係係数シート!$I17,0)</f>
        <v>0</v>
      </c>
      <c r="AF21" s="223">
        <f t="shared" si="6"/>
        <v>0</v>
      </c>
      <c r="AG21" s="224">
        <f>ROUND(V21*関係係数シート!$I17,0)</f>
        <v>0</v>
      </c>
      <c r="AI21" s="225">
        <f t="shared" si="1"/>
        <v>0</v>
      </c>
      <c r="AJ21" s="226">
        <f t="shared" si="1"/>
        <v>0</v>
      </c>
      <c r="AK21" s="227">
        <f t="shared" si="7"/>
        <v>0</v>
      </c>
      <c r="AL21" s="225">
        <f t="shared" si="8"/>
        <v>0</v>
      </c>
      <c r="AM21" s="228">
        <f t="shared" si="9"/>
        <v>0</v>
      </c>
      <c r="AN21" s="229">
        <f t="shared" si="10"/>
        <v>1</v>
      </c>
      <c r="AP21" s="230">
        <v>14</v>
      </c>
      <c r="AQ21" s="231" t="e">
        <f t="shared" si="2"/>
        <v>#N/A</v>
      </c>
      <c r="AR21" s="232" t="e">
        <f t="shared" si="11"/>
        <v>#N/A</v>
      </c>
      <c r="AS21" s="233" t="e">
        <f t="shared" si="3"/>
        <v>#N/A</v>
      </c>
      <c r="AT21" s="234" t="e">
        <f t="shared" si="3"/>
        <v>#N/A</v>
      </c>
      <c r="AU21" s="235" t="e">
        <f>SUM($AR$8:$AR21)/SUM($AR$8:$AR$44)</f>
        <v>#N/A</v>
      </c>
      <c r="AV21" s="236" t="e">
        <f t="shared" si="12"/>
        <v>#N/A</v>
      </c>
      <c r="AW21" s="237" t="e">
        <f t="shared" si="4"/>
        <v>#N/A</v>
      </c>
    </row>
    <row r="22" spans="2:49" ht="19.5" customHeight="1">
      <c r="B22" s="238" t="s">
        <v>135</v>
      </c>
      <c r="C22" s="239" t="s">
        <v>136</v>
      </c>
      <c r="D22" s="240"/>
      <c r="E22" s="241">
        <f>$D$45*関係係数シート!M18</f>
        <v>0</v>
      </c>
      <c r="F22" s="183">
        <f>E22*関係係数シート!$J18</f>
        <v>0</v>
      </c>
      <c r="G22" s="183">
        <f>F22*関係係数シート!$K18</f>
        <v>0</v>
      </c>
      <c r="H22" s="242">
        <f>F22*関係係数シート!$L18</f>
        <v>0</v>
      </c>
      <c r="I22" s="183">
        <v>0</v>
      </c>
      <c r="J22" s="183">
        <f>I22*関係係数シート!D18</f>
        <v>0</v>
      </c>
      <c r="K22" s="183">
        <v>0</v>
      </c>
      <c r="L22" s="183">
        <f>K22*関係係数シート!$E18</f>
        <v>0</v>
      </c>
      <c r="M22" s="242">
        <f>K22*関係係数シート!$F18</f>
        <v>0</v>
      </c>
      <c r="N22" s="183">
        <f t="shared" si="0"/>
        <v>0</v>
      </c>
      <c r="O22" s="183">
        <f t="shared" si="0"/>
        <v>0</v>
      </c>
      <c r="P22" s="243">
        <f t="shared" si="0"/>
        <v>0</v>
      </c>
      <c r="Q22" s="187"/>
      <c r="R22" s="244"/>
      <c r="S22" s="245"/>
      <c r="T22" s="183">
        <f>$S$45*関係係数シート!G18</f>
        <v>0</v>
      </c>
      <c r="U22" s="183">
        <f>T22*関係係数シート!D18</f>
        <v>0</v>
      </c>
      <c r="V22" s="183">
        <v>0</v>
      </c>
      <c r="W22" s="183">
        <f>V22*関係係数シート!E18</f>
        <v>0</v>
      </c>
      <c r="X22" s="243">
        <f>V22*関係係数シート!F18</f>
        <v>0</v>
      </c>
      <c r="Y22" s="187"/>
      <c r="Z22" s="246">
        <f>ROUND(F22*関係係数シート!$N18,0)</f>
        <v>0</v>
      </c>
      <c r="AA22" s="247">
        <f>ROUND(K22*関係係数シート!$H18,0)</f>
        <v>0</v>
      </c>
      <c r="AB22" s="247">
        <f t="shared" si="5"/>
        <v>0</v>
      </c>
      <c r="AC22" s="248">
        <f>ROUND(V22*関係係数シート!$H18,0)</f>
        <v>0</v>
      </c>
      <c r="AD22" s="249">
        <f>ROUND(F22*関係係数シート!$O18,0)</f>
        <v>0</v>
      </c>
      <c r="AE22" s="250">
        <f>ROUND(K22*関係係数シート!$I18,0)</f>
        <v>0</v>
      </c>
      <c r="AF22" s="250">
        <f t="shared" si="6"/>
        <v>0</v>
      </c>
      <c r="AG22" s="251">
        <f>ROUND(V22*関係係数シート!$I18,0)</f>
        <v>0</v>
      </c>
      <c r="AI22" s="252">
        <f t="shared" si="1"/>
        <v>0</v>
      </c>
      <c r="AJ22" s="253">
        <f t="shared" si="1"/>
        <v>0</v>
      </c>
      <c r="AK22" s="254">
        <f t="shared" si="7"/>
        <v>0</v>
      </c>
      <c r="AL22" s="252">
        <f t="shared" si="8"/>
        <v>0</v>
      </c>
      <c r="AM22" s="255">
        <f t="shared" si="9"/>
        <v>0</v>
      </c>
      <c r="AN22" s="256">
        <f t="shared" si="10"/>
        <v>1</v>
      </c>
      <c r="AP22" s="257">
        <v>15</v>
      </c>
      <c r="AQ22" s="258" t="e">
        <f t="shared" si="2"/>
        <v>#N/A</v>
      </c>
      <c r="AR22" s="259" t="e">
        <f t="shared" si="11"/>
        <v>#N/A</v>
      </c>
      <c r="AS22" s="260" t="e">
        <f t="shared" si="3"/>
        <v>#N/A</v>
      </c>
      <c r="AT22" s="261" t="e">
        <f t="shared" si="3"/>
        <v>#N/A</v>
      </c>
      <c r="AU22" s="262" t="e">
        <f>SUM($AR$8:$AR22)/SUM($AR$8:$AR$44)</f>
        <v>#N/A</v>
      </c>
      <c r="AV22" s="263" t="e">
        <f t="shared" si="12"/>
        <v>#N/A</v>
      </c>
      <c r="AW22" s="264" t="e">
        <f t="shared" si="4"/>
        <v>#N/A</v>
      </c>
    </row>
    <row r="23" spans="2:49" ht="19.5" customHeight="1">
      <c r="B23" s="265" t="s">
        <v>137</v>
      </c>
      <c r="C23" s="266" t="s">
        <v>138</v>
      </c>
      <c r="D23" s="267"/>
      <c r="E23" s="268">
        <f>$D$45*関係係数シート!M19</f>
        <v>0</v>
      </c>
      <c r="F23" s="184">
        <f>E23*関係係数シート!$J19</f>
        <v>0</v>
      </c>
      <c r="G23" s="184">
        <f>F23*関係係数シート!$K19</f>
        <v>0</v>
      </c>
      <c r="H23" s="269">
        <f>F23*関係係数シート!$L19</f>
        <v>0</v>
      </c>
      <c r="I23" s="184">
        <v>0</v>
      </c>
      <c r="J23" s="184">
        <f>I23*関係係数シート!D19</f>
        <v>0</v>
      </c>
      <c r="K23" s="184">
        <v>0</v>
      </c>
      <c r="L23" s="184">
        <f>K23*関係係数シート!$E19</f>
        <v>0</v>
      </c>
      <c r="M23" s="269">
        <f>K23*関係係数シート!$F19</f>
        <v>0</v>
      </c>
      <c r="N23" s="184">
        <f t="shared" si="0"/>
        <v>0</v>
      </c>
      <c r="O23" s="184">
        <f t="shared" si="0"/>
        <v>0</v>
      </c>
      <c r="P23" s="270">
        <f t="shared" si="0"/>
        <v>0</v>
      </c>
      <c r="Q23" s="187"/>
      <c r="R23" s="271"/>
      <c r="S23" s="272"/>
      <c r="T23" s="184">
        <f>$S$45*関係係数シート!G19</f>
        <v>0</v>
      </c>
      <c r="U23" s="184">
        <f>T23*関係係数シート!D19</f>
        <v>0</v>
      </c>
      <c r="V23" s="184">
        <v>0</v>
      </c>
      <c r="W23" s="184">
        <f>V23*関係係数シート!E19</f>
        <v>0</v>
      </c>
      <c r="X23" s="270">
        <f>V23*関係係数シート!F19</f>
        <v>0</v>
      </c>
      <c r="Y23" s="187"/>
      <c r="Z23" s="273">
        <f>ROUND(F23*関係係数シート!$N19,0)</f>
        <v>0</v>
      </c>
      <c r="AA23" s="274">
        <f>ROUND(K23*関係係数シート!$H19,0)</f>
        <v>0</v>
      </c>
      <c r="AB23" s="274">
        <f t="shared" si="5"/>
        <v>0</v>
      </c>
      <c r="AC23" s="275">
        <f>ROUND(V23*関係係数シート!$H19,0)</f>
        <v>0</v>
      </c>
      <c r="AD23" s="276">
        <f>ROUND(F23*関係係数シート!$O19,0)</f>
        <v>0</v>
      </c>
      <c r="AE23" s="277">
        <f>ROUND(K23*関係係数シート!$I19,0)</f>
        <v>0</v>
      </c>
      <c r="AF23" s="277">
        <f t="shared" si="6"/>
        <v>0</v>
      </c>
      <c r="AG23" s="278">
        <f>ROUND(V23*関係係数シート!$I19,0)</f>
        <v>0</v>
      </c>
      <c r="AI23" s="279">
        <f t="shared" si="1"/>
        <v>0</v>
      </c>
      <c r="AJ23" s="280">
        <f t="shared" si="1"/>
        <v>0</v>
      </c>
      <c r="AK23" s="281">
        <f t="shared" si="7"/>
        <v>0</v>
      </c>
      <c r="AL23" s="279">
        <f t="shared" si="8"/>
        <v>0</v>
      </c>
      <c r="AM23" s="282">
        <f t="shared" si="9"/>
        <v>0</v>
      </c>
      <c r="AN23" s="283">
        <f t="shared" si="10"/>
        <v>1</v>
      </c>
      <c r="AP23" s="284">
        <v>16</v>
      </c>
      <c r="AQ23" s="285" t="e">
        <f t="shared" si="2"/>
        <v>#N/A</v>
      </c>
      <c r="AR23" s="286" t="e">
        <f t="shared" si="11"/>
        <v>#N/A</v>
      </c>
      <c r="AS23" s="287" t="e">
        <f t="shared" si="3"/>
        <v>#N/A</v>
      </c>
      <c r="AT23" s="288" t="e">
        <f t="shared" si="3"/>
        <v>#N/A</v>
      </c>
      <c r="AU23" s="289" t="e">
        <f>SUM($AR$8:$AR23)/SUM($AR$8:$AR$44)</f>
        <v>#N/A</v>
      </c>
      <c r="AV23" s="290" t="e">
        <f t="shared" si="12"/>
        <v>#N/A</v>
      </c>
      <c r="AW23" s="291" t="e">
        <f t="shared" si="4"/>
        <v>#N/A</v>
      </c>
    </row>
    <row r="24" spans="2:49" ht="19.5" customHeight="1">
      <c r="B24" s="211" t="s">
        <v>139</v>
      </c>
      <c r="C24" s="212" t="s">
        <v>140</v>
      </c>
      <c r="D24" s="213"/>
      <c r="E24" s="214">
        <f>$D$45*関係係数シート!M20</f>
        <v>0</v>
      </c>
      <c r="F24" s="182">
        <f>E24*関係係数シート!$J20</f>
        <v>0</v>
      </c>
      <c r="G24" s="182">
        <f>F24*関係係数シート!$K20</f>
        <v>0</v>
      </c>
      <c r="H24" s="215">
        <f>F24*関係係数シート!$L20</f>
        <v>0</v>
      </c>
      <c r="I24" s="182">
        <v>0</v>
      </c>
      <c r="J24" s="182">
        <f>I24*関係係数シート!D20</f>
        <v>0</v>
      </c>
      <c r="K24" s="182">
        <v>0</v>
      </c>
      <c r="L24" s="182">
        <f>K24*関係係数シート!$E20</f>
        <v>0</v>
      </c>
      <c r="M24" s="215">
        <f>K24*関係係数シート!$F20</f>
        <v>0</v>
      </c>
      <c r="N24" s="182">
        <f t="shared" si="0"/>
        <v>0</v>
      </c>
      <c r="O24" s="182">
        <f t="shared" si="0"/>
        <v>0</v>
      </c>
      <c r="P24" s="216">
        <f t="shared" si="0"/>
        <v>0</v>
      </c>
      <c r="Q24" s="187"/>
      <c r="R24" s="217"/>
      <c r="S24" s="218"/>
      <c r="T24" s="182">
        <f>$S$45*関係係数シート!G20</f>
        <v>0</v>
      </c>
      <c r="U24" s="182">
        <f>T24*関係係数シート!D20</f>
        <v>0</v>
      </c>
      <c r="V24" s="182">
        <v>0</v>
      </c>
      <c r="W24" s="182">
        <f>V24*関係係数シート!E20</f>
        <v>0</v>
      </c>
      <c r="X24" s="216">
        <f>V24*関係係数シート!F20</f>
        <v>0</v>
      </c>
      <c r="Y24" s="187"/>
      <c r="Z24" s="219">
        <f>ROUND(F24*関係係数シート!$N20,0)</f>
        <v>0</v>
      </c>
      <c r="AA24" s="220">
        <f>ROUND(K24*関係係数シート!$H20,0)</f>
        <v>0</v>
      </c>
      <c r="AB24" s="220">
        <f t="shared" si="5"/>
        <v>0</v>
      </c>
      <c r="AC24" s="221">
        <f>ROUND(V24*関係係数シート!$H20,0)</f>
        <v>0</v>
      </c>
      <c r="AD24" s="222">
        <f>ROUND(F24*関係係数シート!$O20,0)</f>
        <v>0</v>
      </c>
      <c r="AE24" s="223">
        <f>ROUND(K24*関係係数シート!$I20,0)</f>
        <v>0</v>
      </c>
      <c r="AF24" s="223">
        <f t="shared" si="6"/>
        <v>0</v>
      </c>
      <c r="AG24" s="224">
        <f>ROUND(V24*関係係数シート!$I20,0)</f>
        <v>0</v>
      </c>
      <c r="AI24" s="225">
        <f t="shared" si="1"/>
        <v>0</v>
      </c>
      <c r="AJ24" s="226">
        <f t="shared" si="1"/>
        <v>0</v>
      </c>
      <c r="AK24" s="227">
        <f t="shared" si="7"/>
        <v>0</v>
      </c>
      <c r="AL24" s="225">
        <f t="shared" si="8"/>
        <v>0</v>
      </c>
      <c r="AM24" s="228">
        <f t="shared" si="9"/>
        <v>0</v>
      </c>
      <c r="AN24" s="229">
        <f t="shared" si="10"/>
        <v>1</v>
      </c>
      <c r="AP24" s="230">
        <v>17</v>
      </c>
      <c r="AQ24" s="231" t="e">
        <f t="shared" si="2"/>
        <v>#N/A</v>
      </c>
      <c r="AR24" s="232" t="e">
        <f t="shared" si="11"/>
        <v>#N/A</v>
      </c>
      <c r="AS24" s="233" t="e">
        <f t="shared" si="3"/>
        <v>#N/A</v>
      </c>
      <c r="AT24" s="234" t="e">
        <f t="shared" si="3"/>
        <v>#N/A</v>
      </c>
      <c r="AU24" s="235" t="e">
        <f>SUM($AR$8:$AR24)/SUM($AR$8:$AR$44)</f>
        <v>#N/A</v>
      </c>
      <c r="AV24" s="236" t="e">
        <f t="shared" si="12"/>
        <v>#N/A</v>
      </c>
      <c r="AW24" s="237" t="e">
        <f t="shared" si="4"/>
        <v>#N/A</v>
      </c>
    </row>
    <row r="25" spans="2:49" ht="19.5" customHeight="1">
      <c r="B25" s="211" t="s">
        <v>141</v>
      </c>
      <c r="C25" s="212" t="s">
        <v>142</v>
      </c>
      <c r="D25" s="213"/>
      <c r="E25" s="214">
        <f>$D$45*関係係数シート!M21</f>
        <v>0</v>
      </c>
      <c r="F25" s="182">
        <f>E25*関係係数シート!$J21</f>
        <v>0</v>
      </c>
      <c r="G25" s="182">
        <f>F25*関係係数シート!$K21</f>
        <v>0</v>
      </c>
      <c r="H25" s="215">
        <f>F25*関係係数シート!$L21</f>
        <v>0</v>
      </c>
      <c r="I25" s="182">
        <v>0</v>
      </c>
      <c r="J25" s="182">
        <f>I25*関係係数シート!D21</f>
        <v>0</v>
      </c>
      <c r="K25" s="182">
        <v>0</v>
      </c>
      <c r="L25" s="182">
        <f>K25*関係係数シート!$E21</f>
        <v>0</v>
      </c>
      <c r="M25" s="215">
        <f>K25*関係係数シート!$F21</f>
        <v>0</v>
      </c>
      <c r="N25" s="182">
        <f t="shared" si="0"/>
        <v>0</v>
      </c>
      <c r="O25" s="182">
        <f t="shared" si="0"/>
        <v>0</v>
      </c>
      <c r="P25" s="216">
        <f t="shared" si="0"/>
        <v>0</v>
      </c>
      <c r="Q25" s="187"/>
      <c r="R25" s="217"/>
      <c r="S25" s="218"/>
      <c r="T25" s="182">
        <f>$S$45*関係係数シート!G21</f>
        <v>0</v>
      </c>
      <c r="U25" s="182">
        <f>T25*関係係数シート!D21</f>
        <v>0</v>
      </c>
      <c r="V25" s="182">
        <v>0</v>
      </c>
      <c r="W25" s="182">
        <f>V25*関係係数シート!E21</f>
        <v>0</v>
      </c>
      <c r="X25" s="216">
        <f>V25*関係係数シート!F21</f>
        <v>0</v>
      </c>
      <c r="Y25" s="187"/>
      <c r="Z25" s="219">
        <f>ROUND(F25*関係係数シート!$N21,0)</f>
        <v>0</v>
      </c>
      <c r="AA25" s="220">
        <f>ROUND(K25*関係係数シート!$H21,0)</f>
        <v>0</v>
      </c>
      <c r="AB25" s="220">
        <f t="shared" si="5"/>
        <v>0</v>
      </c>
      <c r="AC25" s="221">
        <f>ROUND(V25*関係係数シート!$H21,0)</f>
        <v>0</v>
      </c>
      <c r="AD25" s="222">
        <f>ROUND(F25*関係係数シート!$O21,0)</f>
        <v>0</v>
      </c>
      <c r="AE25" s="223">
        <f>ROUND(K25*関係係数シート!$I21,0)</f>
        <v>0</v>
      </c>
      <c r="AF25" s="223">
        <f t="shared" si="6"/>
        <v>0</v>
      </c>
      <c r="AG25" s="224">
        <f>ROUND(V25*関係係数シート!$I21,0)</f>
        <v>0</v>
      </c>
      <c r="AI25" s="225">
        <f t="shared" si="1"/>
        <v>0</v>
      </c>
      <c r="AJ25" s="226">
        <f t="shared" si="1"/>
        <v>0</v>
      </c>
      <c r="AK25" s="227">
        <f t="shared" si="7"/>
        <v>0</v>
      </c>
      <c r="AL25" s="225">
        <f t="shared" si="8"/>
        <v>0</v>
      </c>
      <c r="AM25" s="228">
        <f t="shared" si="9"/>
        <v>0</v>
      </c>
      <c r="AN25" s="229">
        <f t="shared" si="10"/>
        <v>1</v>
      </c>
      <c r="AP25" s="230">
        <v>18</v>
      </c>
      <c r="AQ25" s="231" t="e">
        <f t="shared" si="2"/>
        <v>#N/A</v>
      </c>
      <c r="AR25" s="232" t="e">
        <f t="shared" si="11"/>
        <v>#N/A</v>
      </c>
      <c r="AS25" s="233" t="e">
        <f t="shared" si="3"/>
        <v>#N/A</v>
      </c>
      <c r="AT25" s="234" t="e">
        <f t="shared" si="3"/>
        <v>#N/A</v>
      </c>
      <c r="AU25" s="235" t="e">
        <f>SUM($AR$8:$AR25)/SUM($AR$8:$AR$44)</f>
        <v>#N/A</v>
      </c>
      <c r="AV25" s="236" t="e">
        <f t="shared" si="12"/>
        <v>#N/A</v>
      </c>
      <c r="AW25" s="237" t="e">
        <f t="shared" si="4"/>
        <v>#N/A</v>
      </c>
    </row>
    <row r="26" spans="2:49" ht="19.5" customHeight="1">
      <c r="B26" s="211" t="s">
        <v>143</v>
      </c>
      <c r="C26" s="212" t="s">
        <v>144</v>
      </c>
      <c r="D26" s="213"/>
      <c r="E26" s="214">
        <f>$D$45*関係係数シート!M22</f>
        <v>0</v>
      </c>
      <c r="F26" s="182">
        <f>E26*関係係数シート!$J22</f>
        <v>0</v>
      </c>
      <c r="G26" s="182">
        <f>F26*関係係数シート!$K22</f>
        <v>0</v>
      </c>
      <c r="H26" s="215">
        <f>F26*関係係数シート!$L22</f>
        <v>0</v>
      </c>
      <c r="I26" s="182">
        <v>0</v>
      </c>
      <c r="J26" s="182">
        <f>I26*関係係数シート!D22</f>
        <v>0</v>
      </c>
      <c r="K26" s="182">
        <v>0</v>
      </c>
      <c r="L26" s="182">
        <f>K26*関係係数シート!$E22</f>
        <v>0</v>
      </c>
      <c r="M26" s="215">
        <f>K26*関係係数シート!$F22</f>
        <v>0</v>
      </c>
      <c r="N26" s="182">
        <f t="shared" si="0"/>
        <v>0</v>
      </c>
      <c r="O26" s="182">
        <f t="shared" si="0"/>
        <v>0</v>
      </c>
      <c r="P26" s="216">
        <f t="shared" si="0"/>
        <v>0</v>
      </c>
      <c r="Q26" s="187"/>
      <c r="R26" s="217"/>
      <c r="S26" s="218"/>
      <c r="T26" s="182">
        <f>$S$45*関係係数シート!G22</f>
        <v>0</v>
      </c>
      <c r="U26" s="182">
        <f>T26*関係係数シート!D22</f>
        <v>0</v>
      </c>
      <c r="V26" s="182">
        <v>0</v>
      </c>
      <c r="W26" s="182">
        <f>V26*関係係数シート!E22</f>
        <v>0</v>
      </c>
      <c r="X26" s="216">
        <f>V26*関係係数シート!F22</f>
        <v>0</v>
      </c>
      <c r="Y26" s="187"/>
      <c r="Z26" s="219">
        <f>ROUND(F26*関係係数シート!$N22,0)</f>
        <v>0</v>
      </c>
      <c r="AA26" s="220">
        <f>ROUND(K26*関係係数シート!$H22,0)</f>
        <v>0</v>
      </c>
      <c r="AB26" s="220">
        <f t="shared" si="5"/>
        <v>0</v>
      </c>
      <c r="AC26" s="221">
        <f>ROUND(V26*関係係数シート!$H22,0)</f>
        <v>0</v>
      </c>
      <c r="AD26" s="222">
        <f>ROUND(F26*関係係数シート!$O22,0)</f>
        <v>0</v>
      </c>
      <c r="AE26" s="223">
        <f>ROUND(K26*関係係数シート!$I22,0)</f>
        <v>0</v>
      </c>
      <c r="AF26" s="223">
        <f t="shared" si="6"/>
        <v>0</v>
      </c>
      <c r="AG26" s="224">
        <f>ROUND(V26*関係係数シート!$I22,0)</f>
        <v>0</v>
      </c>
      <c r="AI26" s="225">
        <f t="shared" si="1"/>
        <v>0</v>
      </c>
      <c r="AJ26" s="226">
        <f t="shared" si="1"/>
        <v>0</v>
      </c>
      <c r="AK26" s="227">
        <f t="shared" si="7"/>
        <v>0</v>
      </c>
      <c r="AL26" s="225">
        <f t="shared" si="8"/>
        <v>0</v>
      </c>
      <c r="AM26" s="228">
        <f t="shared" si="9"/>
        <v>0</v>
      </c>
      <c r="AN26" s="229">
        <f t="shared" si="10"/>
        <v>1</v>
      </c>
      <c r="AP26" s="230">
        <v>19</v>
      </c>
      <c r="AQ26" s="231" t="e">
        <f t="shared" si="2"/>
        <v>#N/A</v>
      </c>
      <c r="AR26" s="232" t="e">
        <f t="shared" si="11"/>
        <v>#N/A</v>
      </c>
      <c r="AS26" s="233" t="e">
        <f t="shared" si="3"/>
        <v>#N/A</v>
      </c>
      <c r="AT26" s="234" t="e">
        <f t="shared" si="3"/>
        <v>#N/A</v>
      </c>
      <c r="AU26" s="235" t="e">
        <f>SUM($AR$8:$AR26)/SUM($AR$8:$AR$44)</f>
        <v>#N/A</v>
      </c>
      <c r="AV26" s="236" t="e">
        <f t="shared" si="12"/>
        <v>#N/A</v>
      </c>
      <c r="AW26" s="237" t="e">
        <f t="shared" si="4"/>
        <v>#N/A</v>
      </c>
    </row>
    <row r="27" spans="2:49" ht="19.5" customHeight="1">
      <c r="B27" s="238" t="s">
        <v>145</v>
      </c>
      <c r="C27" s="239" t="s">
        <v>146</v>
      </c>
      <c r="D27" s="240"/>
      <c r="E27" s="241">
        <f>$D$45*関係係数シート!M23</f>
        <v>0</v>
      </c>
      <c r="F27" s="183">
        <f>E27*関係係数シート!$J23</f>
        <v>0</v>
      </c>
      <c r="G27" s="183">
        <f>F27*関係係数シート!$K23</f>
        <v>0</v>
      </c>
      <c r="H27" s="242">
        <f>F27*関係係数シート!$L23</f>
        <v>0</v>
      </c>
      <c r="I27" s="183">
        <v>0</v>
      </c>
      <c r="J27" s="183">
        <f>I27*関係係数シート!D23</f>
        <v>0</v>
      </c>
      <c r="K27" s="183">
        <v>0</v>
      </c>
      <c r="L27" s="183">
        <f>K27*関係係数シート!$E23</f>
        <v>0</v>
      </c>
      <c r="M27" s="242">
        <f>K27*関係係数シート!$F23</f>
        <v>0</v>
      </c>
      <c r="N27" s="183">
        <f t="shared" si="0"/>
        <v>0</v>
      </c>
      <c r="O27" s="183">
        <f t="shared" si="0"/>
        <v>0</v>
      </c>
      <c r="P27" s="243">
        <f t="shared" si="0"/>
        <v>0</v>
      </c>
      <c r="Q27" s="187"/>
      <c r="R27" s="244"/>
      <c r="S27" s="245"/>
      <c r="T27" s="183">
        <f>$S$45*関係係数シート!G23</f>
        <v>0</v>
      </c>
      <c r="U27" s="183">
        <f>T27*関係係数シート!D23</f>
        <v>0</v>
      </c>
      <c r="V27" s="183">
        <v>0</v>
      </c>
      <c r="W27" s="183">
        <f>V27*関係係数シート!E23</f>
        <v>0</v>
      </c>
      <c r="X27" s="243">
        <f>V27*関係係数シート!F23</f>
        <v>0</v>
      </c>
      <c r="Y27" s="187"/>
      <c r="Z27" s="246">
        <f>ROUND(F27*関係係数シート!$N23,0)</f>
        <v>0</v>
      </c>
      <c r="AA27" s="247">
        <f>ROUND(K27*関係係数シート!$H23,0)</f>
        <v>0</v>
      </c>
      <c r="AB27" s="247">
        <f t="shared" si="5"/>
        <v>0</v>
      </c>
      <c r="AC27" s="248">
        <f>ROUND(V27*関係係数シート!$H23,0)</f>
        <v>0</v>
      </c>
      <c r="AD27" s="249">
        <f>ROUND(F27*関係係数シート!$O23,0)</f>
        <v>0</v>
      </c>
      <c r="AE27" s="250">
        <f>ROUND(K27*関係係数シート!$I23,0)</f>
        <v>0</v>
      </c>
      <c r="AF27" s="250">
        <f t="shared" si="6"/>
        <v>0</v>
      </c>
      <c r="AG27" s="251">
        <f>ROUND(V27*関係係数シート!$I23,0)</f>
        <v>0</v>
      </c>
      <c r="AI27" s="252">
        <f t="shared" si="1"/>
        <v>0</v>
      </c>
      <c r="AJ27" s="253">
        <f t="shared" si="1"/>
        <v>0</v>
      </c>
      <c r="AK27" s="254">
        <f t="shared" si="7"/>
        <v>0</v>
      </c>
      <c r="AL27" s="252">
        <f t="shared" si="8"/>
        <v>0</v>
      </c>
      <c r="AM27" s="255">
        <f t="shared" si="9"/>
        <v>0</v>
      </c>
      <c r="AN27" s="256">
        <f t="shared" si="10"/>
        <v>1</v>
      </c>
      <c r="AP27" s="257">
        <v>20</v>
      </c>
      <c r="AQ27" s="258" t="e">
        <f t="shared" si="2"/>
        <v>#N/A</v>
      </c>
      <c r="AR27" s="259" t="e">
        <f t="shared" si="11"/>
        <v>#N/A</v>
      </c>
      <c r="AS27" s="260" t="e">
        <f t="shared" si="3"/>
        <v>#N/A</v>
      </c>
      <c r="AT27" s="261" t="e">
        <f t="shared" si="3"/>
        <v>#N/A</v>
      </c>
      <c r="AU27" s="262" t="e">
        <f>SUM($AR$8:$AR27)/SUM($AR$8:$AR$44)</f>
        <v>#N/A</v>
      </c>
      <c r="AV27" s="263" t="e">
        <f t="shared" si="12"/>
        <v>#N/A</v>
      </c>
      <c r="AW27" s="264" t="e">
        <f t="shared" si="4"/>
        <v>#N/A</v>
      </c>
    </row>
    <row r="28" spans="2:49" ht="19.5" customHeight="1">
      <c r="B28" s="265" t="s">
        <v>147</v>
      </c>
      <c r="C28" s="266" t="s">
        <v>148</v>
      </c>
      <c r="D28" s="267"/>
      <c r="E28" s="268">
        <f>$D$45*関係係数シート!M24</f>
        <v>0</v>
      </c>
      <c r="F28" s="184">
        <f>E28*関係係数シート!$J24</f>
        <v>0</v>
      </c>
      <c r="G28" s="184">
        <f>F28*関係係数シート!$K24</f>
        <v>0</v>
      </c>
      <c r="H28" s="269">
        <f>F28*関係係数シート!$L24</f>
        <v>0</v>
      </c>
      <c r="I28" s="184">
        <v>0</v>
      </c>
      <c r="J28" s="184">
        <f>I28*関係係数シート!D24</f>
        <v>0</v>
      </c>
      <c r="K28" s="184">
        <v>0</v>
      </c>
      <c r="L28" s="184">
        <f>K28*関係係数シート!$E24</f>
        <v>0</v>
      </c>
      <c r="M28" s="269">
        <f>K28*関係係数シート!$F24</f>
        <v>0</v>
      </c>
      <c r="N28" s="184">
        <f t="shared" si="0"/>
        <v>0</v>
      </c>
      <c r="O28" s="184">
        <f t="shared" si="0"/>
        <v>0</v>
      </c>
      <c r="P28" s="270">
        <f t="shared" si="0"/>
        <v>0</v>
      </c>
      <c r="Q28" s="187"/>
      <c r="R28" s="271"/>
      <c r="S28" s="272"/>
      <c r="T28" s="184">
        <f>$S$45*関係係数シート!G24</f>
        <v>0</v>
      </c>
      <c r="U28" s="184">
        <f>T28*関係係数シート!D24</f>
        <v>0</v>
      </c>
      <c r="V28" s="184">
        <v>0</v>
      </c>
      <c r="W28" s="184">
        <f>V28*関係係数シート!E24</f>
        <v>0</v>
      </c>
      <c r="X28" s="270">
        <f>V28*関係係数シート!F24</f>
        <v>0</v>
      </c>
      <c r="Y28" s="187"/>
      <c r="Z28" s="273">
        <f>ROUND(F28*関係係数シート!$N24,0)</f>
        <v>0</v>
      </c>
      <c r="AA28" s="274">
        <f>ROUND(K28*関係係数シート!$H24,0)</f>
        <v>0</v>
      </c>
      <c r="AB28" s="274">
        <f t="shared" si="5"/>
        <v>0</v>
      </c>
      <c r="AC28" s="275">
        <f>ROUND(V28*関係係数シート!$H24,0)</f>
        <v>0</v>
      </c>
      <c r="AD28" s="276">
        <f>ROUND(F28*関係係数シート!$O24,0)</f>
        <v>0</v>
      </c>
      <c r="AE28" s="277">
        <f>ROUND(K28*関係係数シート!$I24,0)</f>
        <v>0</v>
      </c>
      <c r="AF28" s="277">
        <f t="shared" si="6"/>
        <v>0</v>
      </c>
      <c r="AG28" s="278">
        <f>ROUND(V28*関係係数シート!$I24,0)</f>
        <v>0</v>
      </c>
      <c r="AI28" s="279">
        <f t="shared" si="1"/>
        <v>0</v>
      </c>
      <c r="AJ28" s="280">
        <f t="shared" si="1"/>
        <v>0</v>
      </c>
      <c r="AK28" s="281">
        <f t="shared" si="7"/>
        <v>0</v>
      </c>
      <c r="AL28" s="279">
        <f t="shared" si="8"/>
        <v>0</v>
      </c>
      <c r="AM28" s="282">
        <f t="shared" si="9"/>
        <v>0</v>
      </c>
      <c r="AN28" s="283">
        <f t="shared" si="10"/>
        <v>1</v>
      </c>
      <c r="AP28" s="284">
        <v>21</v>
      </c>
      <c r="AQ28" s="285" t="e">
        <f t="shared" si="2"/>
        <v>#N/A</v>
      </c>
      <c r="AR28" s="286" t="e">
        <f t="shared" si="11"/>
        <v>#N/A</v>
      </c>
      <c r="AS28" s="287" t="e">
        <f t="shared" si="3"/>
        <v>#N/A</v>
      </c>
      <c r="AT28" s="288" t="e">
        <f t="shared" si="3"/>
        <v>#N/A</v>
      </c>
      <c r="AU28" s="289" t="e">
        <f>SUM($AR$8:$AR28)/SUM($AR$8:$AR$44)</f>
        <v>#N/A</v>
      </c>
      <c r="AV28" s="290" t="e">
        <f t="shared" si="12"/>
        <v>#N/A</v>
      </c>
      <c r="AW28" s="291" t="e">
        <f t="shared" si="4"/>
        <v>#N/A</v>
      </c>
    </row>
    <row r="29" spans="2:49" ht="19.5" customHeight="1">
      <c r="B29" s="211" t="s">
        <v>149</v>
      </c>
      <c r="C29" s="212" t="s">
        <v>150</v>
      </c>
      <c r="D29" s="213"/>
      <c r="E29" s="214">
        <f>$D$45*関係係数シート!M25</f>
        <v>0</v>
      </c>
      <c r="F29" s="182">
        <f>E29*関係係数シート!$J25</f>
        <v>0</v>
      </c>
      <c r="G29" s="182">
        <f>F29*関係係数シート!$K25</f>
        <v>0</v>
      </c>
      <c r="H29" s="215">
        <f>F29*関係係数シート!$L25</f>
        <v>0</v>
      </c>
      <c r="I29" s="182">
        <v>0</v>
      </c>
      <c r="J29" s="182">
        <f>I29*関係係数シート!D25</f>
        <v>0</v>
      </c>
      <c r="K29" s="182">
        <v>0</v>
      </c>
      <c r="L29" s="182">
        <f>K29*関係係数シート!$E25</f>
        <v>0</v>
      </c>
      <c r="M29" s="215">
        <f>K29*関係係数シート!$F25</f>
        <v>0</v>
      </c>
      <c r="N29" s="182">
        <f t="shared" si="0"/>
        <v>0</v>
      </c>
      <c r="O29" s="182">
        <f t="shared" si="0"/>
        <v>0</v>
      </c>
      <c r="P29" s="216">
        <f t="shared" si="0"/>
        <v>0</v>
      </c>
      <c r="Q29" s="187"/>
      <c r="R29" s="217"/>
      <c r="S29" s="218"/>
      <c r="T29" s="182">
        <f>$S$45*関係係数シート!G25</f>
        <v>0</v>
      </c>
      <c r="U29" s="182">
        <f>T29*関係係数シート!D25</f>
        <v>0</v>
      </c>
      <c r="V29" s="182">
        <v>0</v>
      </c>
      <c r="W29" s="182">
        <f>V29*関係係数シート!E25</f>
        <v>0</v>
      </c>
      <c r="X29" s="216">
        <f>V29*関係係数シート!F25</f>
        <v>0</v>
      </c>
      <c r="Y29" s="187"/>
      <c r="Z29" s="219">
        <f>ROUND(F29*関係係数シート!$N25,0)</f>
        <v>0</v>
      </c>
      <c r="AA29" s="220">
        <f>ROUND(K29*関係係数シート!$H25,0)</f>
        <v>0</v>
      </c>
      <c r="AB29" s="220">
        <f t="shared" si="5"/>
        <v>0</v>
      </c>
      <c r="AC29" s="221">
        <f>ROUND(V29*関係係数シート!$H25,0)</f>
        <v>0</v>
      </c>
      <c r="AD29" s="222">
        <f>ROUND(F29*関係係数シート!$O25,0)</f>
        <v>0</v>
      </c>
      <c r="AE29" s="223">
        <f>ROUND(K29*関係係数シート!$I25,0)</f>
        <v>0</v>
      </c>
      <c r="AF29" s="223">
        <f t="shared" si="6"/>
        <v>0</v>
      </c>
      <c r="AG29" s="224">
        <f>ROUND(V29*関係係数シート!$I25,0)</f>
        <v>0</v>
      </c>
      <c r="AI29" s="225">
        <f t="shared" si="1"/>
        <v>0</v>
      </c>
      <c r="AJ29" s="226">
        <f t="shared" si="1"/>
        <v>0</v>
      </c>
      <c r="AK29" s="227">
        <f t="shared" si="7"/>
        <v>0</v>
      </c>
      <c r="AL29" s="225">
        <f t="shared" si="8"/>
        <v>0</v>
      </c>
      <c r="AM29" s="228">
        <f t="shared" si="9"/>
        <v>0</v>
      </c>
      <c r="AN29" s="229">
        <f t="shared" si="10"/>
        <v>1</v>
      </c>
      <c r="AP29" s="230">
        <v>22</v>
      </c>
      <c r="AQ29" s="231" t="e">
        <f t="shared" si="2"/>
        <v>#N/A</v>
      </c>
      <c r="AR29" s="232" t="e">
        <f t="shared" si="11"/>
        <v>#N/A</v>
      </c>
      <c r="AS29" s="233" t="e">
        <f t="shared" si="3"/>
        <v>#N/A</v>
      </c>
      <c r="AT29" s="234" t="e">
        <f t="shared" si="3"/>
        <v>#N/A</v>
      </c>
      <c r="AU29" s="235" t="e">
        <f>SUM($AR$8:$AR29)/SUM($AR$8:$AR$44)</f>
        <v>#N/A</v>
      </c>
      <c r="AV29" s="236" t="e">
        <f t="shared" si="12"/>
        <v>#N/A</v>
      </c>
      <c r="AW29" s="237" t="e">
        <f t="shared" si="4"/>
        <v>#N/A</v>
      </c>
    </row>
    <row r="30" spans="2:49" ht="19.5" customHeight="1">
      <c r="B30" s="211" t="s">
        <v>151</v>
      </c>
      <c r="C30" s="212" t="s">
        <v>152</v>
      </c>
      <c r="D30" s="213"/>
      <c r="E30" s="214">
        <f>$D$45*関係係数シート!M26</f>
        <v>0</v>
      </c>
      <c r="F30" s="182">
        <f>E30*関係係数シート!$J26</f>
        <v>0</v>
      </c>
      <c r="G30" s="182">
        <f>F30*関係係数シート!$K26</f>
        <v>0</v>
      </c>
      <c r="H30" s="215">
        <f>F30*関係係数シート!$L26</f>
        <v>0</v>
      </c>
      <c r="I30" s="182">
        <v>0</v>
      </c>
      <c r="J30" s="182">
        <f>I30*関係係数シート!D26</f>
        <v>0</v>
      </c>
      <c r="K30" s="182">
        <v>0</v>
      </c>
      <c r="L30" s="182">
        <f>K30*関係係数シート!$E26</f>
        <v>0</v>
      </c>
      <c r="M30" s="215">
        <f>K30*関係係数シート!$F26</f>
        <v>0</v>
      </c>
      <c r="N30" s="182">
        <f t="shared" si="0"/>
        <v>0</v>
      </c>
      <c r="O30" s="182">
        <f t="shared" si="0"/>
        <v>0</v>
      </c>
      <c r="P30" s="216">
        <f t="shared" si="0"/>
        <v>0</v>
      </c>
      <c r="Q30" s="187"/>
      <c r="R30" s="217"/>
      <c r="S30" s="218"/>
      <c r="T30" s="182">
        <f>$S$45*関係係数シート!G26</f>
        <v>0</v>
      </c>
      <c r="U30" s="182">
        <f>T30*関係係数シート!D26</f>
        <v>0</v>
      </c>
      <c r="V30" s="182">
        <v>0</v>
      </c>
      <c r="W30" s="182">
        <f>V30*関係係数シート!E26</f>
        <v>0</v>
      </c>
      <c r="X30" s="216">
        <f>V30*関係係数シート!F26</f>
        <v>0</v>
      </c>
      <c r="Y30" s="187"/>
      <c r="Z30" s="219">
        <f>ROUND(F30*関係係数シート!$N26,0)</f>
        <v>0</v>
      </c>
      <c r="AA30" s="220">
        <f>ROUND(K30*関係係数シート!$H26,0)</f>
        <v>0</v>
      </c>
      <c r="AB30" s="220">
        <f t="shared" si="5"/>
        <v>0</v>
      </c>
      <c r="AC30" s="221">
        <f>ROUND(V30*関係係数シート!$H26,0)</f>
        <v>0</v>
      </c>
      <c r="AD30" s="222">
        <f>ROUND(F30*関係係数シート!$O26,0)</f>
        <v>0</v>
      </c>
      <c r="AE30" s="223">
        <f>ROUND(K30*関係係数シート!$I26,0)</f>
        <v>0</v>
      </c>
      <c r="AF30" s="223">
        <f t="shared" si="6"/>
        <v>0</v>
      </c>
      <c r="AG30" s="224">
        <f>ROUND(V30*関係係数シート!$I26,0)</f>
        <v>0</v>
      </c>
      <c r="AI30" s="225">
        <f t="shared" si="1"/>
        <v>0</v>
      </c>
      <c r="AJ30" s="226">
        <f t="shared" si="1"/>
        <v>0</v>
      </c>
      <c r="AK30" s="227">
        <f t="shared" si="7"/>
        <v>0</v>
      </c>
      <c r="AL30" s="225">
        <f t="shared" si="8"/>
        <v>0</v>
      </c>
      <c r="AM30" s="228">
        <f t="shared" si="9"/>
        <v>0</v>
      </c>
      <c r="AN30" s="229">
        <f t="shared" si="10"/>
        <v>1</v>
      </c>
      <c r="AP30" s="230">
        <v>23</v>
      </c>
      <c r="AQ30" s="231" t="e">
        <f t="shared" si="2"/>
        <v>#N/A</v>
      </c>
      <c r="AR30" s="232" t="e">
        <f t="shared" si="11"/>
        <v>#N/A</v>
      </c>
      <c r="AS30" s="233" t="e">
        <f t="shared" si="3"/>
        <v>#N/A</v>
      </c>
      <c r="AT30" s="234" t="e">
        <f t="shared" si="3"/>
        <v>#N/A</v>
      </c>
      <c r="AU30" s="235" t="e">
        <f>SUM($AR$8:$AR30)/SUM($AR$8:$AR$44)</f>
        <v>#N/A</v>
      </c>
      <c r="AV30" s="236" t="e">
        <f t="shared" si="12"/>
        <v>#N/A</v>
      </c>
      <c r="AW30" s="237" t="e">
        <f t="shared" si="4"/>
        <v>#N/A</v>
      </c>
    </row>
    <row r="31" spans="2:49" ht="19.5" customHeight="1">
      <c r="B31" s="211" t="s">
        <v>153</v>
      </c>
      <c r="C31" s="212" t="s">
        <v>154</v>
      </c>
      <c r="D31" s="213"/>
      <c r="E31" s="214">
        <f>$D$45*関係係数シート!M27</f>
        <v>0</v>
      </c>
      <c r="F31" s="182">
        <f>E31*関係係数シート!$J27</f>
        <v>0</v>
      </c>
      <c r="G31" s="182">
        <f>F31*関係係数シート!$K27</f>
        <v>0</v>
      </c>
      <c r="H31" s="215">
        <f>F31*関係係数シート!$L27</f>
        <v>0</v>
      </c>
      <c r="I31" s="182">
        <v>0</v>
      </c>
      <c r="J31" s="182">
        <f>I31*関係係数シート!D27</f>
        <v>0</v>
      </c>
      <c r="K31" s="182">
        <v>0</v>
      </c>
      <c r="L31" s="182">
        <f>K31*関係係数シート!$E27</f>
        <v>0</v>
      </c>
      <c r="M31" s="215">
        <f>K31*関係係数シート!$F27</f>
        <v>0</v>
      </c>
      <c r="N31" s="182">
        <f t="shared" si="0"/>
        <v>0</v>
      </c>
      <c r="O31" s="182">
        <f t="shared" si="0"/>
        <v>0</v>
      </c>
      <c r="P31" s="216">
        <f t="shared" si="0"/>
        <v>0</v>
      </c>
      <c r="Q31" s="187"/>
      <c r="R31" s="217"/>
      <c r="S31" s="218"/>
      <c r="T31" s="182">
        <f>$S$45*関係係数シート!G27</f>
        <v>0</v>
      </c>
      <c r="U31" s="182">
        <f>T31*関係係数シート!D27</f>
        <v>0</v>
      </c>
      <c r="V31" s="182">
        <v>0</v>
      </c>
      <c r="W31" s="182">
        <f>V31*関係係数シート!E27</f>
        <v>0</v>
      </c>
      <c r="X31" s="216">
        <f>V31*関係係数シート!F27</f>
        <v>0</v>
      </c>
      <c r="Y31" s="187"/>
      <c r="Z31" s="219">
        <f>ROUND(F31*関係係数シート!$N27,0)</f>
        <v>0</v>
      </c>
      <c r="AA31" s="220">
        <f>ROUND(K31*関係係数シート!$H27,0)</f>
        <v>0</v>
      </c>
      <c r="AB31" s="220">
        <f t="shared" si="5"/>
        <v>0</v>
      </c>
      <c r="AC31" s="221">
        <f>ROUND(V31*関係係数シート!$H27,0)</f>
        <v>0</v>
      </c>
      <c r="AD31" s="222">
        <f>ROUND(F31*関係係数シート!$O27,0)</f>
        <v>0</v>
      </c>
      <c r="AE31" s="223">
        <f>ROUND(K31*関係係数シート!$I27,0)</f>
        <v>0</v>
      </c>
      <c r="AF31" s="223">
        <f t="shared" si="6"/>
        <v>0</v>
      </c>
      <c r="AG31" s="224">
        <f>ROUND(V31*関係係数シート!$I27,0)</f>
        <v>0</v>
      </c>
      <c r="AI31" s="225">
        <f t="shared" si="1"/>
        <v>0</v>
      </c>
      <c r="AJ31" s="226">
        <f t="shared" si="1"/>
        <v>0</v>
      </c>
      <c r="AK31" s="227">
        <f t="shared" si="7"/>
        <v>0</v>
      </c>
      <c r="AL31" s="225">
        <f t="shared" si="8"/>
        <v>0</v>
      </c>
      <c r="AM31" s="228">
        <f t="shared" si="9"/>
        <v>0</v>
      </c>
      <c r="AN31" s="229">
        <f t="shared" si="10"/>
        <v>1</v>
      </c>
      <c r="AP31" s="230">
        <v>24</v>
      </c>
      <c r="AQ31" s="231" t="e">
        <f t="shared" si="2"/>
        <v>#N/A</v>
      </c>
      <c r="AR31" s="232" t="e">
        <f t="shared" si="11"/>
        <v>#N/A</v>
      </c>
      <c r="AS31" s="233" t="e">
        <f t="shared" si="3"/>
        <v>#N/A</v>
      </c>
      <c r="AT31" s="234" t="e">
        <f t="shared" si="3"/>
        <v>#N/A</v>
      </c>
      <c r="AU31" s="235" t="e">
        <f>SUM($AR$8:$AR31)/SUM($AR$8:$AR$44)</f>
        <v>#N/A</v>
      </c>
      <c r="AV31" s="236" t="e">
        <f t="shared" si="12"/>
        <v>#N/A</v>
      </c>
      <c r="AW31" s="237" t="e">
        <f t="shared" si="4"/>
        <v>#N/A</v>
      </c>
    </row>
    <row r="32" spans="2:49" ht="19.5" customHeight="1">
      <c r="B32" s="238" t="s">
        <v>155</v>
      </c>
      <c r="C32" s="239" t="s">
        <v>156</v>
      </c>
      <c r="D32" s="240"/>
      <c r="E32" s="241">
        <f>$D$45*関係係数シート!M28</f>
        <v>0</v>
      </c>
      <c r="F32" s="183">
        <f>E32*関係係数シート!$J28</f>
        <v>0</v>
      </c>
      <c r="G32" s="183">
        <f>F32*関係係数シート!$K28</f>
        <v>0</v>
      </c>
      <c r="H32" s="242">
        <f>F32*関係係数シート!$L28</f>
        <v>0</v>
      </c>
      <c r="I32" s="183">
        <v>0</v>
      </c>
      <c r="J32" s="183">
        <f>I32*関係係数シート!D28</f>
        <v>0</v>
      </c>
      <c r="K32" s="183">
        <v>0</v>
      </c>
      <c r="L32" s="183">
        <f>K32*関係係数シート!$E28</f>
        <v>0</v>
      </c>
      <c r="M32" s="242">
        <f>K32*関係係数シート!$F28</f>
        <v>0</v>
      </c>
      <c r="N32" s="183">
        <f t="shared" si="0"/>
        <v>0</v>
      </c>
      <c r="O32" s="183">
        <f t="shared" si="0"/>
        <v>0</v>
      </c>
      <c r="P32" s="243">
        <f t="shared" si="0"/>
        <v>0</v>
      </c>
      <c r="Q32" s="187"/>
      <c r="R32" s="244"/>
      <c r="S32" s="245"/>
      <c r="T32" s="183">
        <f>$S$45*関係係数シート!G28</f>
        <v>0</v>
      </c>
      <c r="U32" s="183">
        <f>T32*関係係数シート!D28</f>
        <v>0</v>
      </c>
      <c r="V32" s="183">
        <v>0</v>
      </c>
      <c r="W32" s="183">
        <f>V32*関係係数シート!E28</f>
        <v>0</v>
      </c>
      <c r="X32" s="243">
        <f>V32*関係係数シート!F28</f>
        <v>0</v>
      </c>
      <c r="Y32" s="187"/>
      <c r="Z32" s="246">
        <f>ROUND(F32*関係係数シート!$N28,0)</f>
        <v>0</v>
      </c>
      <c r="AA32" s="247">
        <f>ROUND(K32*関係係数シート!$H28,0)</f>
        <v>0</v>
      </c>
      <c r="AB32" s="247">
        <f t="shared" si="5"/>
        <v>0</v>
      </c>
      <c r="AC32" s="248">
        <f>ROUND(V32*関係係数シート!$H28,0)</f>
        <v>0</v>
      </c>
      <c r="AD32" s="249">
        <f>ROUND(F32*関係係数シート!$O28,0)</f>
        <v>0</v>
      </c>
      <c r="AE32" s="250">
        <f>ROUND(K32*関係係数シート!$I28,0)</f>
        <v>0</v>
      </c>
      <c r="AF32" s="250">
        <f t="shared" si="6"/>
        <v>0</v>
      </c>
      <c r="AG32" s="251">
        <f>ROUND(V32*関係係数シート!$I28,0)</f>
        <v>0</v>
      </c>
      <c r="AI32" s="252">
        <f t="shared" si="1"/>
        <v>0</v>
      </c>
      <c r="AJ32" s="253">
        <f t="shared" si="1"/>
        <v>0</v>
      </c>
      <c r="AK32" s="254">
        <f t="shared" si="7"/>
        <v>0</v>
      </c>
      <c r="AL32" s="252">
        <f t="shared" si="8"/>
        <v>0</v>
      </c>
      <c r="AM32" s="255">
        <f t="shared" si="9"/>
        <v>0</v>
      </c>
      <c r="AN32" s="256">
        <f t="shared" si="10"/>
        <v>1</v>
      </c>
      <c r="AP32" s="257">
        <v>25</v>
      </c>
      <c r="AQ32" s="258" t="e">
        <f t="shared" si="2"/>
        <v>#N/A</v>
      </c>
      <c r="AR32" s="259" t="e">
        <f t="shared" si="11"/>
        <v>#N/A</v>
      </c>
      <c r="AS32" s="260" t="e">
        <f t="shared" si="3"/>
        <v>#N/A</v>
      </c>
      <c r="AT32" s="261" t="e">
        <f t="shared" si="3"/>
        <v>#N/A</v>
      </c>
      <c r="AU32" s="262" t="e">
        <f>SUM($AR$8:$AR32)/SUM($AR$8:$AR$44)</f>
        <v>#N/A</v>
      </c>
      <c r="AV32" s="263" t="e">
        <f t="shared" si="12"/>
        <v>#N/A</v>
      </c>
      <c r="AW32" s="264" t="e">
        <f t="shared" si="4"/>
        <v>#N/A</v>
      </c>
    </row>
    <row r="33" spans="2:49" ht="19.5" customHeight="1">
      <c r="B33" s="265" t="s">
        <v>157</v>
      </c>
      <c r="C33" s="266" t="s">
        <v>158</v>
      </c>
      <c r="D33" s="267"/>
      <c r="E33" s="268">
        <f>$D$45*関係係数シート!M29</f>
        <v>0</v>
      </c>
      <c r="F33" s="184">
        <f>E33*関係係数シート!$J29</f>
        <v>0</v>
      </c>
      <c r="G33" s="184">
        <f>F33*関係係数シート!$K29</f>
        <v>0</v>
      </c>
      <c r="H33" s="269">
        <f>F33*関係係数シート!$L29</f>
        <v>0</v>
      </c>
      <c r="I33" s="184">
        <v>0</v>
      </c>
      <c r="J33" s="184">
        <f>I33*関係係数シート!D29</f>
        <v>0</v>
      </c>
      <c r="K33" s="184">
        <v>0</v>
      </c>
      <c r="L33" s="184">
        <f>K33*関係係数シート!$E29</f>
        <v>0</v>
      </c>
      <c r="M33" s="269">
        <f>K33*関係係数シート!$F29</f>
        <v>0</v>
      </c>
      <c r="N33" s="184">
        <f t="shared" si="0"/>
        <v>0</v>
      </c>
      <c r="O33" s="184">
        <f t="shared" si="0"/>
        <v>0</v>
      </c>
      <c r="P33" s="270">
        <f t="shared" si="0"/>
        <v>0</v>
      </c>
      <c r="Q33" s="187"/>
      <c r="R33" s="271"/>
      <c r="S33" s="272"/>
      <c r="T33" s="184">
        <f>$S$45*関係係数シート!G29</f>
        <v>0</v>
      </c>
      <c r="U33" s="184">
        <f>T33*関係係数シート!D29</f>
        <v>0</v>
      </c>
      <c r="V33" s="184">
        <v>0</v>
      </c>
      <c r="W33" s="184">
        <f>V33*関係係数シート!E29</f>
        <v>0</v>
      </c>
      <c r="X33" s="270">
        <f>V33*関係係数シート!F29</f>
        <v>0</v>
      </c>
      <c r="Y33" s="187"/>
      <c r="Z33" s="273">
        <f>ROUND(F33*関係係数シート!$N29,0)</f>
        <v>0</v>
      </c>
      <c r="AA33" s="274">
        <f>ROUND(K33*関係係数シート!$H29,0)</f>
        <v>0</v>
      </c>
      <c r="AB33" s="274">
        <f t="shared" si="5"/>
        <v>0</v>
      </c>
      <c r="AC33" s="275">
        <f>ROUND(V33*関係係数シート!$H29,0)</f>
        <v>0</v>
      </c>
      <c r="AD33" s="276">
        <f>ROUND(F33*関係係数シート!$O29,0)</f>
        <v>0</v>
      </c>
      <c r="AE33" s="277">
        <f>ROUND(K33*関係係数シート!$I29,0)</f>
        <v>0</v>
      </c>
      <c r="AF33" s="277">
        <f t="shared" si="6"/>
        <v>0</v>
      </c>
      <c r="AG33" s="278">
        <f>ROUND(V33*関係係数シート!$I29,0)</f>
        <v>0</v>
      </c>
      <c r="AI33" s="279">
        <f t="shared" si="1"/>
        <v>0</v>
      </c>
      <c r="AJ33" s="280">
        <f t="shared" si="1"/>
        <v>0</v>
      </c>
      <c r="AK33" s="281">
        <f t="shared" si="7"/>
        <v>0</v>
      </c>
      <c r="AL33" s="279">
        <f t="shared" si="8"/>
        <v>0</v>
      </c>
      <c r="AM33" s="282">
        <f t="shared" si="9"/>
        <v>0</v>
      </c>
      <c r="AN33" s="283">
        <f t="shared" si="10"/>
        <v>1</v>
      </c>
      <c r="AP33" s="284">
        <v>26</v>
      </c>
      <c r="AQ33" s="285" t="e">
        <f t="shared" si="2"/>
        <v>#N/A</v>
      </c>
      <c r="AR33" s="286" t="e">
        <f t="shared" si="11"/>
        <v>#N/A</v>
      </c>
      <c r="AS33" s="287" t="e">
        <f t="shared" si="3"/>
        <v>#N/A</v>
      </c>
      <c r="AT33" s="288" t="e">
        <f t="shared" si="3"/>
        <v>#N/A</v>
      </c>
      <c r="AU33" s="289" t="e">
        <f>SUM($AR$8:$AR33)/SUM($AR$8:$AR$44)</f>
        <v>#N/A</v>
      </c>
      <c r="AV33" s="290" t="e">
        <f t="shared" si="12"/>
        <v>#N/A</v>
      </c>
      <c r="AW33" s="291" t="e">
        <f t="shared" si="4"/>
        <v>#N/A</v>
      </c>
    </row>
    <row r="34" spans="2:49" ht="19.5" customHeight="1">
      <c r="B34" s="211" t="s">
        <v>159</v>
      </c>
      <c r="C34" s="212" t="s">
        <v>160</v>
      </c>
      <c r="D34" s="213"/>
      <c r="E34" s="214">
        <f>$D$45*関係係数シート!M30</f>
        <v>0</v>
      </c>
      <c r="F34" s="182">
        <f>E34*関係係数シート!$J30</f>
        <v>0</v>
      </c>
      <c r="G34" s="182">
        <f>F34*関係係数シート!$K30</f>
        <v>0</v>
      </c>
      <c r="H34" s="215">
        <f>F34*関係係数シート!$L30</f>
        <v>0</v>
      </c>
      <c r="I34" s="182">
        <v>0</v>
      </c>
      <c r="J34" s="182">
        <f>I34*関係係数シート!D30</f>
        <v>0</v>
      </c>
      <c r="K34" s="182">
        <v>0</v>
      </c>
      <c r="L34" s="182">
        <f>K34*関係係数シート!$E30</f>
        <v>0</v>
      </c>
      <c r="M34" s="215">
        <f>K34*関係係数シート!$F30</f>
        <v>0</v>
      </c>
      <c r="N34" s="182">
        <f t="shared" si="0"/>
        <v>0</v>
      </c>
      <c r="O34" s="182">
        <f t="shared" si="0"/>
        <v>0</v>
      </c>
      <c r="P34" s="216">
        <f t="shared" si="0"/>
        <v>0</v>
      </c>
      <c r="Q34" s="187"/>
      <c r="R34" s="217"/>
      <c r="S34" s="218"/>
      <c r="T34" s="182">
        <f>$S$45*関係係数シート!G30</f>
        <v>0</v>
      </c>
      <c r="U34" s="182">
        <f>T34*関係係数シート!D30</f>
        <v>0</v>
      </c>
      <c r="V34" s="182">
        <v>0</v>
      </c>
      <c r="W34" s="182">
        <f>V34*関係係数シート!E30</f>
        <v>0</v>
      </c>
      <c r="X34" s="216">
        <f>V34*関係係数シート!F30</f>
        <v>0</v>
      </c>
      <c r="Y34" s="187"/>
      <c r="Z34" s="219">
        <f>ROUND(F34*関係係数シート!$N30,0)</f>
        <v>0</v>
      </c>
      <c r="AA34" s="220">
        <f>ROUND(K34*関係係数シート!$H30,0)</f>
        <v>0</v>
      </c>
      <c r="AB34" s="220">
        <f t="shared" si="5"/>
        <v>0</v>
      </c>
      <c r="AC34" s="221">
        <f>ROUND(V34*関係係数シート!$H30,0)</f>
        <v>0</v>
      </c>
      <c r="AD34" s="222">
        <f>ROUND(F34*関係係数シート!$O30,0)</f>
        <v>0</v>
      </c>
      <c r="AE34" s="223">
        <f>ROUND(K34*関係係数シート!$I30,0)</f>
        <v>0</v>
      </c>
      <c r="AF34" s="223">
        <f t="shared" si="6"/>
        <v>0</v>
      </c>
      <c r="AG34" s="224">
        <f>ROUND(V34*関係係数シート!$I30,0)</f>
        <v>0</v>
      </c>
      <c r="AI34" s="225">
        <f t="shared" si="1"/>
        <v>0</v>
      </c>
      <c r="AJ34" s="226">
        <f t="shared" si="1"/>
        <v>0</v>
      </c>
      <c r="AK34" s="227">
        <f t="shared" si="7"/>
        <v>0</v>
      </c>
      <c r="AL34" s="225">
        <f t="shared" si="8"/>
        <v>0</v>
      </c>
      <c r="AM34" s="228">
        <f t="shared" si="9"/>
        <v>0</v>
      </c>
      <c r="AN34" s="229">
        <f t="shared" si="10"/>
        <v>1</v>
      </c>
      <c r="AP34" s="230">
        <v>27</v>
      </c>
      <c r="AQ34" s="231" t="e">
        <f t="shared" si="2"/>
        <v>#N/A</v>
      </c>
      <c r="AR34" s="232" t="e">
        <f t="shared" si="11"/>
        <v>#N/A</v>
      </c>
      <c r="AS34" s="233" t="e">
        <f t="shared" si="3"/>
        <v>#N/A</v>
      </c>
      <c r="AT34" s="234" t="e">
        <f t="shared" si="3"/>
        <v>#N/A</v>
      </c>
      <c r="AU34" s="235" t="e">
        <f>SUM($AR$8:$AR34)/SUM($AR$8:$AR$44)</f>
        <v>#N/A</v>
      </c>
      <c r="AV34" s="236" t="e">
        <f t="shared" si="12"/>
        <v>#N/A</v>
      </c>
      <c r="AW34" s="237" t="e">
        <f t="shared" si="4"/>
        <v>#N/A</v>
      </c>
    </row>
    <row r="35" spans="2:49" ht="19.5" customHeight="1">
      <c r="B35" s="211" t="s">
        <v>161</v>
      </c>
      <c r="C35" s="212" t="s">
        <v>162</v>
      </c>
      <c r="D35" s="213"/>
      <c r="E35" s="214">
        <f>$D$45*関係係数シート!M31</f>
        <v>0</v>
      </c>
      <c r="F35" s="182">
        <f>E35*関係係数シート!$J31</f>
        <v>0</v>
      </c>
      <c r="G35" s="182">
        <f>F35*関係係数シート!$K31</f>
        <v>0</v>
      </c>
      <c r="H35" s="215">
        <f>F35*関係係数シート!$L31</f>
        <v>0</v>
      </c>
      <c r="I35" s="182">
        <v>0</v>
      </c>
      <c r="J35" s="182">
        <f>I35*関係係数シート!D31</f>
        <v>0</v>
      </c>
      <c r="K35" s="182">
        <v>0</v>
      </c>
      <c r="L35" s="182">
        <f>K35*関係係数シート!$E31</f>
        <v>0</v>
      </c>
      <c r="M35" s="215">
        <f>K35*関係係数シート!$F31</f>
        <v>0</v>
      </c>
      <c r="N35" s="182">
        <f t="shared" si="0"/>
        <v>0</v>
      </c>
      <c r="O35" s="182">
        <f t="shared" si="0"/>
        <v>0</v>
      </c>
      <c r="P35" s="216">
        <f t="shared" si="0"/>
        <v>0</v>
      </c>
      <c r="Q35" s="187"/>
      <c r="R35" s="217"/>
      <c r="S35" s="218"/>
      <c r="T35" s="182">
        <f>$S$45*関係係数シート!G31</f>
        <v>0</v>
      </c>
      <c r="U35" s="182">
        <f>T35*関係係数シート!D31</f>
        <v>0</v>
      </c>
      <c r="V35" s="182">
        <v>0</v>
      </c>
      <c r="W35" s="182">
        <f>V35*関係係数シート!E31</f>
        <v>0</v>
      </c>
      <c r="X35" s="216">
        <f>V35*関係係数シート!F31</f>
        <v>0</v>
      </c>
      <c r="Y35" s="187"/>
      <c r="Z35" s="219">
        <f>ROUND(F35*関係係数シート!$N31,0)</f>
        <v>0</v>
      </c>
      <c r="AA35" s="220">
        <f>ROUND(K35*関係係数シート!$H31,0)</f>
        <v>0</v>
      </c>
      <c r="AB35" s="220">
        <f t="shared" si="5"/>
        <v>0</v>
      </c>
      <c r="AC35" s="221">
        <f>ROUND(V35*関係係数シート!$H31,0)</f>
        <v>0</v>
      </c>
      <c r="AD35" s="222">
        <f>ROUND(F35*関係係数シート!$O31,0)</f>
        <v>0</v>
      </c>
      <c r="AE35" s="223">
        <f>ROUND(K35*関係係数シート!$I31,0)</f>
        <v>0</v>
      </c>
      <c r="AF35" s="223">
        <f t="shared" si="6"/>
        <v>0</v>
      </c>
      <c r="AG35" s="224">
        <f>ROUND(V35*関係係数シート!$I31,0)</f>
        <v>0</v>
      </c>
      <c r="AI35" s="225">
        <f t="shared" si="1"/>
        <v>0</v>
      </c>
      <c r="AJ35" s="226">
        <f t="shared" si="1"/>
        <v>0</v>
      </c>
      <c r="AK35" s="227">
        <f t="shared" si="7"/>
        <v>0</v>
      </c>
      <c r="AL35" s="225">
        <f t="shared" si="8"/>
        <v>0</v>
      </c>
      <c r="AM35" s="228">
        <f t="shared" si="9"/>
        <v>0</v>
      </c>
      <c r="AN35" s="229">
        <f t="shared" si="10"/>
        <v>1</v>
      </c>
      <c r="AP35" s="230">
        <v>28</v>
      </c>
      <c r="AQ35" s="231" t="e">
        <f t="shared" si="2"/>
        <v>#N/A</v>
      </c>
      <c r="AR35" s="232" t="e">
        <f t="shared" si="11"/>
        <v>#N/A</v>
      </c>
      <c r="AS35" s="233" t="e">
        <f t="shared" si="3"/>
        <v>#N/A</v>
      </c>
      <c r="AT35" s="234" t="e">
        <f t="shared" si="3"/>
        <v>#N/A</v>
      </c>
      <c r="AU35" s="235" t="e">
        <f>SUM($AR$8:$AR35)/SUM($AR$8:$AR$44)</f>
        <v>#N/A</v>
      </c>
      <c r="AV35" s="236" t="e">
        <f t="shared" si="12"/>
        <v>#N/A</v>
      </c>
      <c r="AW35" s="237" t="e">
        <f t="shared" si="4"/>
        <v>#N/A</v>
      </c>
    </row>
    <row r="36" spans="2:49" ht="19.5" customHeight="1">
      <c r="B36" s="211" t="s">
        <v>163</v>
      </c>
      <c r="C36" s="212" t="s">
        <v>164</v>
      </c>
      <c r="D36" s="213"/>
      <c r="E36" s="214">
        <f>$D$45*関係係数シート!M32</f>
        <v>0</v>
      </c>
      <c r="F36" s="182">
        <f>E36*関係係数シート!$J32</f>
        <v>0</v>
      </c>
      <c r="G36" s="182">
        <f>F36*関係係数シート!$K32</f>
        <v>0</v>
      </c>
      <c r="H36" s="215">
        <f>F36*関係係数シート!$L32</f>
        <v>0</v>
      </c>
      <c r="I36" s="182">
        <v>0</v>
      </c>
      <c r="J36" s="182">
        <f>I36*関係係数シート!D32</f>
        <v>0</v>
      </c>
      <c r="K36" s="182">
        <v>0</v>
      </c>
      <c r="L36" s="182">
        <f>K36*関係係数シート!$E32</f>
        <v>0</v>
      </c>
      <c r="M36" s="215">
        <f>K36*関係係数シート!$F32</f>
        <v>0</v>
      </c>
      <c r="N36" s="182">
        <f t="shared" si="0"/>
        <v>0</v>
      </c>
      <c r="O36" s="182">
        <f t="shared" si="0"/>
        <v>0</v>
      </c>
      <c r="P36" s="216">
        <f t="shared" si="0"/>
        <v>0</v>
      </c>
      <c r="Q36" s="187"/>
      <c r="R36" s="217"/>
      <c r="S36" s="218"/>
      <c r="T36" s="182">
        <f>$S$45*関係係数シート!G32</f>
        <v>0</v>
      </c>
      <c r="U36" s="182">
        <f>T36*関係係数シート!D32</f>
        <v>0</v>
      </c>
      <c r="V36" s="182">
        <v>0</v>
      </c>
      <c r="W36" s="182">
        <f>V36*関係係数シート!E32</f>
        <v>0</v>
      </c>
      <c r="X36" s="216">
        <f>V36*関係係数シート!F32</f>
        <v>0</v>
      </c>
      <c r="Y36" s="187"/>
      <c r="Z36" s="219">
        <f>ROUND(F36*関係係数シート!$N32,0)</f>
        <v>0</v>
      </c>
      <c r="AA36" s="220">
        <f>ROUND(K36*関係係数シート!$H32,0)</f>
        <v>0</v>
      </c>
      <c r="AB36" s="220">
        <f t="shared" si="5"/>
        <v>0</v>
      </c>
      <c r="AC36" s="221">
        <f>ROUND(V36*関係係数シート!$H32,0)</f>
        <v>0</v>
      </c>
      <c r="AD36" s="222">
        <f>ROUND(F36*関係係数シート!$O32,0)</f>
        <v>0</v>
      </c>
      <c r="AE36" s="223">
        <f>ROUND(K36*関係係数シート!$I32,0)</f>
        <v>0</v>
      </c>
      <c r="AF36" s="223">
        <f t="shared" si="6"/>
        <v>0</v>
      </c>
      <c r="AG36" s="224">
        <f>ROUND(V36*関係係数シート!$I32,0)</f>
        <v>0</v>
      </c>
      <c r="AI36" s="225">
        <f t="shared" si="1"/>
        <v>0</v>
      </c>
      <c r="AJ36" s="226">
        <f t="shared" si="1"/>
        <v>0</v>
      </c>
      <c r="AK36" s="227">
        <f t="shared" si="7"/>
        <v>0</v>
      </c>
      <c r="AL36" s="225">
        <f t="shared" si="8"/>
        <v>0</v>
      </c>
      <c r="AM36" s="228">
        <f t="shared" si="9"/>
        <v>0</v>
      </c>
      <c r="AN36" s="229">
        <f t="shared" si="10"/>
        <v>1</v>
      </c>
      <c r="AP36" s="230">
        <v>29</v>
      </c>
      <c r="AQ36" s="231" t="e">
        <f t="shared" si="2"/>
        <v>#N/A</v>
      </c>
      <c r="AR36" s="232" t="e">
        <f t="shared" si="11"/>
        <v>#N/A</v>
      </c>
      <c r="AS36" s="233" t="e">
        <f t="shared" si="3"/>
        <v>#N/A</v>
      </c>
      <c r="AT36" s="234" t="e">
        <f t="shared" si="3"/>
        <v>#N/A</v>
      </c>
      <c r="AU36" s="235" t="e">
        <f>SUM($AR$8:$AR36)/SUM($AR$8:$AR$44)</f>
        <v>#N/A</v>
      </c>
      <c r="AV36" s="236" t="e">
        <f t="shared" si="12"/>
        <v>#N/A</v>
      </c>
      <c r="AW36" s="237" t="e">
        <f t="shared" si="4"/>
        <v>#N/A</v>
      </c>
    </row>
    <row r="37" spans="2:49" ht="19.5" customHeight="1">
      <c r="B37" s="238" t="s">
        <v>165</v>
      </c>
      <c r="C37" s="239" t="s">
        <v>166</v>
      </c>
      <c r="D37" s="240"/>
      <c r="E37" s="241">
        <f>$D$45*関係係数シート!M33</f>
        <v>0</v>
      </c>
      <c r="F37" s="183">
        <f>E37*関係係数シート!$J33</f>
        <v>0</v>
      </c>
      <c r="G37" s="183">
        <f>F37*関係係数シート!$K33</f>
        <v>0</v>
      </c>
      <c r="H37" s="242">
        <f>F37*関係係数シート!$L33</f>
        <v>0</v>
      </c>
      <c r="I37" s="183">
        <v>0</v>
      </c>
      <c r="J37" s="183">
        <f>I37*関係係数シート!D33</f>
        <v>0</v>
      </c>
      <c r="K37" s="183">
        <v>0</v>
      </c>
      <c r="L37" s="183">
        <f>K37*関係係数シート!$E33</f>
        <v>0</v>
      </c>
      <c r="M37" s="242">
        <f>K37*関係係数シート!$F33</f>
        <v>0</v>
      </c>
      <c r="N37" s="183">
        <f t="shared" si="0"/>
        <v>0</v>
      </c>
      <c r="O37" s="183">
        <f t="shared" si="0"/>
        <v>0</v>
      </c>
      <c r="P37" s="243">
        <f t="shared" si="0"/>
        <v>0</v>
      </c>
      <c r="Q37" s="187"/>
      <c r="R37" s="244"/>
      <c r="S37" s="245"/>
      <c r="T37" s="183">
        <f>$S$45*関係係数シート!G33</f>
        <v>0</v>
      </c>
      <c r="U37" s="183">
        <f>T37*関係係数シート!D33</f>
        <v>0</v>
      </c>
      <c r="V37" s="183">
        <v>0</v>
      </c>
      <c r="W37" s="183">
        <f>V37*関係係数シート!E33</f>
        <v>0</v>
      </c>
      <c r="X37" s="243">
        <f>V37*関係係数シート!F33</f>
        <v>0</v>
      </c>
      <c r="Y37" s="187"/>
      <c r="Z37" s="246">
        <f>ROUND(F37*関係係数シート!$N33,0)</f>
        <v>0</v>
      </c>
      <c r="AA37" s="247">
        <f>ROUND(K37*関係係数シート!$H33,0)</f>
        <v>0</v>
      </c>
      <c r="AB37" s="247">
        <f t="shared" si="5"/>
        <v>0</v>
      </c>
      <c r="AC37" s="248">
        <f>ROUND(V37*関係係数シート!$H33,0)</f>
        <v>0</v>
      </c>
      <c r="AD37" s="249">
        <f>ROUND(F37*関係係数シート!$O33,0)</f>
        <v>0</v>
      </c>
      <c r="AE37" s="250">
        <f>ROUND(K37*関係係数シート!$I33,0)</f>
        <v>0</v>
      </c>
      <c r="AF37" s="250">
        <f t="shared" si="6"/>
        <v>0</v>
      </c>
      <c r="AG37" s="251">
        <f>ROUND(V37*関係係数シート!$I33,0)</f>
        <v>0</v>
      </c>
      <c r="AI37" s="252">
        <f t="shared" si="1"/>
        <v>0</v>
      </c>
      <c r="AJ37" s="253">
        <f t="shared" si="1"/>
        <v>0</v>
      </c>
      <c r="AK37" s="254">
        <f t="shared" si="7"/>
        <v>0</v>
      </c>
      <c r="AL37" s="252">
        <f t="shared" si="8"/>
        <v>0</v>
      </c>
      <c r="AM37" s="255">
        <f t="shared" si="9"/>
        <v>0</v>
      </c>
      <c r="AN37" s="256">
        <f t="shared" si="10"/>
        <v>1</v>
      </c>
      <c r="AP37" s="257">
        <v>30</v>
      </c>
      <c r="AQ37" s="258" t="e">
        <f t="shared" si="2"/>
        <v>#N/A</v>
      </c>
      <c r="AR37" s="259" t="e">
        <f t="shared" si="11"/>
        <v>#N/A</v>
      </c>
      <c r="AS37" s="260" t="e">
        <f t="shared" si="3"/>
        <v>#N/A</v>
      </c>
      <c r="AT37" s="261" t="e">
        <f t="shared" si="3"/>
        <v>#N/A</v>
      </c>
      <c r="AU37" s="262" t="e">
        <f>SUM($AR$8:$AR37)/SUM($AR$8:$AR$44)</f>
        <v>#N/A</v>
      </c>
      <c r="AV37" s="263" t="e">
        <f t="shared" si="12"/>
        <v>#N/A</v>
      </c>
      <c r="AW37" s="264" t="e">
        <f t="shared" si="4"/>
        <v>#N/A</v>
      </c>
    </row>
    <row r="38" spans="2:49" ht="19.5" customHeight="1">
      <c r="B38" s="265" t="s">
        <v>167</v>
      </c>
      <c r="C38" s="266" t="s">
        <v>168</v>
      </c>
      <c r="D38" s="267"/>
      <c r="E38" s="268">
        <f>$D$45*関係係数シート!M34</f>
        <v>0</v>
      </c>
      <c r="F38" s="184">
        <f>E38*関係係数シート!$J34</f>
        <v>0</v>
      </c>
      <c r="G38" s="184">
        <f>F38*関係係数シート!$K34</f>
        <v>0</v>
      </c>
      <c r="H38" s="269">
        <f>F38*関係係数シート!$L34</f>
        <v>0</v>
      </c>
      <c r="I38" s="184">
        <v>0</v>
      </c>
      <c r="J38" s="184">
        <f>I38*関係係数シート!D34</f>
        <v>0</v>
      </c>
      <c r="K38" s="184">
        <v>0</v>
      </c>
      <c r="L38" s="184">
        <f>K38*関係係数シート!$E34</f>
        <v>0</v>
      </c>
      <c r="M38" s="269">
        <f>K38*関係係数シート!$F34</f>
        <v>0</v>
      </c>
      <c r="N38" s="184">
        <f t="shared" si="0"/>
        <v>0</v>
      </c>
      <c r="O38" s="184">
        <f t="shared" si="0"/>
        <v>0</v>
      </c>
      <c r="P38" s="270">
        <f t="shared" si="0"/>
        <v>0</v>
      </c>
      <c r="Q38" s="187"/>
      <c r="R38" s="271"/>
      <c r="S38" s="272"/>
      <c r="T38" s="184">
        <f>$S$45*関係係数シート!G34</f>
        <v>0</v>
      </c>
      <c r="U38" s="184">
        <f>T38*関係係数シート!D34</f>
        <v>0</v>
      </c>
      <c r="V38" s="184">
        <v>0</v>
      </c>
      <c r="W38" s="184">
        <f>V38*関係係数シート!E34</f>
        <v>0</v>
      </c>
      <c r="X38" s="270">
        <f>V38*関係係数シート!F34</f>
        <v>0</v>
      </c>
      <c r="Y38" s="187"/>
      <c r="Z38" s="273">
        <f>ROUND(F38*関係係数シート!$N34,0)</f>
        <v>0</v>
      </c>
      <c r="AA38" s="274">
        <f>ROUND(K38*関係係数シート!$H34,0)</f>
        <v>0</v>
      </c>
      <c r="AB38" s="274">
        <f t="shared" si="5"/>
        <v>0</v>
      </c>
      <c r="AC38" s="275">
        <f>ROUND(V38*関係係数シート!$H34,0)</f>
        <v>0</v>
      </c>
      <c r="AD38" s="276">
        <f>ROUND(F38*関係係数シート!$O34,0)</f>
        <v>0</v>
      </c>
      <c r="AE38" s="277">
        <f>ROUND(K38*関係係数シート!$I34,0)</f>
        <v>0</v>
      </c>
      <c r="AF38" s="277">
        <f t="shared" si="6"/>
        <v>0</v>
      </c>
      <c r="AG38" s="278">
        <f>ROUND(V38*関係係数シート!$I34,0)</f>
        <v>0</v>
      </c>
      <c r="AI38" s="279">
        <f t="shared" si="1"/>
        <v>0</v>
      </c>
      <c r="AJ38" s="280">
        <f t="shared" si="1"/>
        <v>0</v>
      </c>
      <c r="AK38" s="281">
        <f t="shared" si="7"/>
        <v>0</v>
      </c>
      <c r="AL38" s="279">
        <f t="shared" si="8"/>
        <v>0</v>
      </c>
      <c r="AM38" s="282">
        <f t="shared" si="9"/>
        <v>0</v>
      </c>
      <c r="AN38" s="283">
        <f t="shared" si="10"/>
        <v>1</v>
      </c>
      <c r="AP38" s="284">
        <v>31</v>
      </c>
      <c r="AQ38" s="285" t="e">
        <f t="shared" si="2"/>
        <v>#N/A</v>
      </c>
      <c r="AR38" s="286" t="e">
        <f t="shared" si="11"/>
        <v>#N/A</v>
      </c>
      <c r="AS38" s="287" t="e">
        <f t="shared" si="3"/>
        <v>#N/A</v>
      </c>
      <c r="AT38" s="288" t="e">
        <f t="shared" si="3"/>
        <v>#N/A</v>
      </c>
      <c r="AU38" s="289" t="e">
        <f>SUM($AR$8:$AR38)/SUM($AR$8:$AR$44)</f>
        <v>#N/A</v>
      </c>
      <c r="AV38" s="290" t="e">
        <f t="shared" si="12"/>
        <v>#N/A</v>
      </c>
      <c r="AW38" s="291" t="e">
        <f t="shared" si="4"/>
        <v>#N/A</v>
      </c>
    </row>
    <row r="39" spans="2:49" ht="19.5" customHeight="1">
      <c r="B39" s="211" t="s">
        <v>169</v>
      </c>
      <c r="C39" s="212" t="s">
        <v>170</v>
      </c>
      <c r="D39" s="213"/>
      <c r="E39" s="214">
        <f>$D$45*関係係数シート!M35</f>
        <v>0</v>
      </c>
      <c r="F39" s="182">
        <f>E39*関係係数シート!$J35</f>
        <v>0</v>
      </c>
      <c r="G39" s="182">
        <f>F39*関係係数シート!$K35</f>
        <v>0</v>
      </c>
      <c r="H39" s="215">
        <f>F39*関係係数シート!$L35</f>
        <v>0</v>
      </c>
      <c r="I39" s="182">
        <v>0</v>
      </c>
      <c r="J39" s="182">
        <f>I39*関係係数シート!D35</f>
        <v>0</v>
      </c>
      <c r="K39" s="182">
        <v>0</v>
      </c>
      <c r="L39" s="182">
        <f>K39*関係係数シート!$E35</f>
        <v>0</v>
      </c>
      <c r="M39" s="215">
        <f>K39*関係係数シート!$F35</f>
        <v>0</v>
      </c>
      <c r="N39" s="182">
        <f t="shared" si="0"/>
        <v>0</v>
      </c>
      <c r="O39" s="182">
        <f t="shared" si="0"/>
        <v>0</v>
      </c>
      <c r="P39" s="216">
        <f t="shared" si="0"/>
        <v>0</v>
      </c>
      <c r="Q39" s="187"/>
      <c r="R39" s="217"/>
      <c r="S39" s="218"/>
      <c r="T39" s="182">
        <f>$S$45*関係係数シート!G35</f>
        <v>0</v>
      </c>
      <c r="U39" s="182">
        <f>T39*関係係数シート!D35</f>
        <v>0</v>
      </c>
      <c r="V39" s="182">
        <v>0</v>
      </c>
      <c r="W39" s="182">
        <f>V39*関係係数シート!E35</f>
        <v>0</v>
      </c>
      <c r="X39" s="216">
        <f>V39*関係係数シート!F35</f>
        <v>0</v>
      </c>
      <c r="Y39" s="187"/>
      <c r="Z39" s="219">
        <f>ROUND(F39*関係係数シート!$N35,0)</f>
        <v>0</v>
      </c>
      <c r="AA39" s="220">
        <f>ROUND(K39*関係係数シート!$H35,0)</f>
        <v>0</v>
      </c>
      <c r="AB39" s="220">
        <f t="shared" si="5"/>
        <v>0</v>
      </c>
      <c r="AC39" s="221">
        <f>ROUND(V39*関係係数シート!$H35,0)</f>
        <v>0</v>
      </c>
      <c r="AD39" s="222">
        <f>ROUND(F39*関係係数シート!$O35,0)</f>
        <v>0</v>
      </c>
      <c r="AE39" s="223">
        <f>ROUND(K39*関係係数シート!$I35,0)</f>
        <v>0</v>
      </c>
      <c r="AF39" s="223">
        <f t="shared" si="6"/>
        <v>0</v>
      </c>
      <c r="AG39" s="224">
        <f>ROUND(V39*関係係数シート!$I35,0)</f>
        <v>0</v>
      </c>
      <c r="AI39" s="225">
        <f t="shared" si="1"/>
        <v>0</v>
      </c>
      <c r="AJ39" s="226">
        <f t="shared" si="1"/>
        <v>0</v>
      </c>
      <c r="AK39" s="227">
        <f t="shared" si="7"/>
        <v>0</v>
      </c>
      <c r="AL39" s="225">
        <f t="shared" si="8"/>
        <v>0</v>
      </c>
      <c r="AM39" s="228">
        <f t="shared" si="9"/>
        <v>0</v>
      </c>
      <c r="AN39" s="229">
        <f t="shared" si="10"/>
        <v>1</v>
      </c>
      <c r="AP39" s="230">
        <v>32</v>
      </c>
      <c r="AQ39" s="231" t="e">
        <f t="shared" si="2"/>
        <v>#N/A</v>
      </c>
      <c r="AR39" s="232" t="e">
        <f t="shared" si="11"/>
        <v>#N/A</v>
      </c>
      <c r="AS39" s="233" t="e">
        <f t="shared" si="3"/>
        <v>#N/A</v>
      </c>
      <c r="AT39" s="234" t="e">
        <f t="shared" si="3"/>
        <v>#N/A</v>
      </c>
      <c r="AU39" s="235" t="e">
        <f>SUM($AR$8:$AR39)/SUM($AR$8:$AR$44)</f>
        <v>#N/A</v>
      </c>
      <c r="AV39" s="236" t="e">
        <f t="shared" si="12"/>
        <v>#N/A</v>
      </c>
      <c r="AW39" s="237" t="e">
        <f t="shared" si="4"/>
        <v>#N/A</v>
      </c>
    </row>
    <row r="40" spans="2:49" ht="19.5" customHeight="1">
      <c r="B40" s="211" t="s">
        <v>171</v>
      </c>
      <c r="C40" s="212" t="s">
        <v>172</v>
      </c>
      <c r="D40" s="213"/>
      <c r="E40" s="214">
        <f>$D$45*関係係数シート!M36</f>
        <v>0</v>
      </c>
      <c r="F40" s="182">
        <f>E40*関係係数シート!$J36</f>
        <v>0</v>
      </c>
      <c r="G40" s="182">
        <f>F40*関係係数シート!$K36</f>
        <v>0</v>
      </c>
      <c r="H40" s="215">
        <f>F40*関係係数シート!$L36</f>
        <v>0</v>
      </c>
      <c r="I40" s="182">
        <v>0</v>
      </c>
      <c r="J40" s="182">
        <f>I40*関係係数シート!D36</f>
        <v>0</v>
      </c>
      <c r="K40" s="182">
        <v>0</v>
      </c>
      <c r="L40" s="182">
        <f>K40*関係係数シート!$E36</f>
        <v>0</v>
      </c>
      <c r="M40" s="215">
        <f>K40*関係係数シート!$F36</f>
        <v>0</v>
      </c>
      <c r="N40" s="182">
        <f t="shared" si="0"/>
        <v>0</v>
      </c>
      <c r="O40" s="182">
        <f t="shared" si="0"/>
        <v>0</v>
      </c>
      <c r="P40" s="216">
        <f t="shared" si="0"/>
        <v>0</v>
      </c>
      <c r="Q40" s="187"/>
      <c r="R40" s="217"/>
      <c r="S40" s="218"/>
      <c r="T40" s="182">
        <f>$S$45*関係係数シート!G36</f>
        <v>0</v>
      </c>
      <c r="U40" s="182">
        <f>T40*関係係数シート!D36</f>
        <v>0</v>
      </c>
      <c r="V40" s="182">
        <v>0</v>
      </c>
      <c r="W40" s="182">
        <f>V40*関係係数シート!E36</f>
        <v>0</v>
      </c>
      <c r="X40" s="216">
        <f>V40*関係係数シート!F36</f>
        <v>0</v>
      </c>
      <c r="Y40" s="187"/>
      <c r="Z40" s="219">
        <f>ROUND(F40*関係係数シート!$N36,0)</f>
        <v>0</v>
      </c>
      <c r="AA40" s="220">
        <f>ROUND(K40*関係係数シート!$H36,0)</f>
        <v>0</v>
      </c>
      <c r="AB40" s="220">
        <f t="shared" si="5"/>
        <v>0</v>
      </c>
      <c r="AC40" s="221">
        <f>ROUND(V40*関係係数シート!$H36,0)</f>
        <v>0</v>
      </c>
      <c r="AD40" s="222">
        <f>ROUND(F40*関係係数シート!$O36,0)</f>
        <v>0</v>
      </c>
      <c r="AE40" s="223">
        <f>ROUND(K40*関係係数シート!$I36,0)</f>
        <v>0</v>
      </c>
      <c r="AF40" s="223">
        <f t="shared" si="6"/>
        <v>0</v>
      </c>
      <c r="AG40" s="224">
        <f>ROUND(V40*関係係数シート!$I36,0)</f>
        <v>0</v>
      </c>
      <c r="AI40" s="225">
        <f t="shared" si="1"/>
        <v>0</v>
      </c>
      <c r="AJ40" s="226">
        <f t="shared" si="1"/>
        <v>0</v>
      </c>
      <c r="AK40" s="227">
        <f t="shared" si="7"/>
        <v>0</v>
      </c>
      <c r="AL40" s="225">
        <f t="shared" si="8"/>
        <v>0</v>
      </c>
      <c r="AM40" s="228">
        <f t="shared" si="9"/>
        <v>0</v>
      </c>
      <c r="AN40" s="229">
        <f t="shared" si="10"/>
        <v>1</v>
      </c>
      <c r="AP40" s="230">
        <v>33</v>
      </c>
      <c r="AQ40" s="231" t="e">
        <f t="shared" si="2"/>
        <v>#N/A</v>
      </c>
      <c r="AR40" s="232" t="e">
        <f t="shared" si="11"/>
        <v>#N/A</v>
      </c>
      <c r="AS40" s="233" t="e">
        <f t="shared" si="3"/>
        <v>#N/A</v>
      </c>
      <c r="AT40" s="234" t="e">
        <f t="shared" si="3"/>
        <v>#N/A</v>
      </c>
      <c r="AU40" s="235" t="e">
        <f>SUM($AR$8:$AR40)/SUM($AR$8:$AR$44)</f>
        <v>#N/A</v>
      </c>
      <c r="AV40" s="236" t="e">
        <f t="shared" si="12"/>
        <v>#N/A</v>
      </c>
      <c r="AW40" s="237" t="e">
        <f t="shared" si="4"/>
        <v>#N/A</v>
      </c>
    </row>
    <row r="41" spans="2:49" ht="19.5" customHeight="1">
      <c r="B41" s="211" t="s">
        <v>173</v>
      </c>
      <c r="C41" s="212" t="s">
        <v>174</v>
      </c>
      <c r="D41" s="213"/>
      <c r="E41" s="214">
        <f>$D$45*関係係数シート!M37</f>
        <v>0</v>
      </c>
      <c r="F41" s="182">
        <f>E41*関係係数シート!$J37</f>
        <v>0</v>
      </c>
      <c r="G41" s="182">
        <f>F41*関係係数シート!$K37</f>
        <v>0</v>
      </c>
      <c r="H41" s="215">
        <f>F41*関係係数シート!$L37</f>
        <v>0</v>
      </c>
      <c r="I41" s="182">
        <v>0</v>
      </c>
      <c r="J41" s="182">
        <f>I41*関係係数シート!D37</f>
        <v>0</v>
      </c>
      <c r="K41" s="182">
        <v>0</v>
      </c>
      <c r="L41" s="182">
        <f>K41*関係係数シート!$E37</f>
        <v>0</v>
      </c>
      <c r="M41" s="215">
        <f>K41*関係係数シート!$F37</f>
        <v>0</v>
      </c>
      <c r="N41" s="182">
        <f t="shared" si="0"/>
        <v>0</v>
      </c>
      <c r="O41" s="182">
        <f t="shared" si="0"/>
        <v>0</v>
      </c>
      <c r="P41" s="216">
        <f t="shared" si="0"/>
        <v>0</v>
      </c>
      <c r="Q41" s="187"/>
      <c r="R41" s="217"/>
      <c r="S41" s="218"/>
      <c r="T41" s="182">
        <f>$S$45*関係係数シート!G37</f>
        <v>0</v>
      </c>
      <c r="U41" s="182">
        <f>T41*関係係数シート!D37</f>
        <v>0</v>
      </c>
      <c r="V41" s="182">
        <v>0</v>
      </c>
      <c r="W41" s="182">
        <f>V41*関係係数シート!E37</f>
        <v>0</v>
      </c>
      <c r="X41" s="216">
        <f>V41*関係係数シート!F37</f>
        <v>0</v>
      </c>
      <c r="Y41" s="187"/>
      <c r="Z41" s="219">
        <f>ROUND(F41*関係係数シート!$N37,0)</f>
        <v>0</v>
      </c>
      <c r="AA41" s="220">
        <f>ROUND(K41*関係係数シート!$H37,0)</f>
        <v>0</v>
      </c>
      <c r="AB41" s="220">
        <f t="shared" si="5"/>
        <v>0</v>
      </c>
      <c r="AC41" s="221">
        <f>ROUND(V41*関係係数シート!$H37,0)</f>
        <v>0</v>
      </c>
      <c r="AD41" s="222">
        <f>ROUND(F41*関係係数シート!$O37,0)</f>
        <v>0</v>
      </c>
      <c r="AE41" s="223">
        <f>ROUND(K41*関係係数シート!$I37,0)</f>
        <v>0</v>
      </c>
      <c r="AF41" s="223">
        <f t="shared" si="6"/>
        <v>0</v>
      </c>
      <c r="AG41" s="224">
        <f>ROUND(V41*関係係数シート!$I37,0)</f>
        <v>0</v>
      </c>
      <c r="AI41" s="225">
        <f t="shared" si="1"/>
        <v>0</v>
      </c>
      <c r="AJ41" s="226">
        <f t="shared" si="1"/>
        <v>0</v>
      </c>
      <c r="AK41" s="227">
        <f t="shared" si="7"/>
        <v>0</v>
      </c>
      <c r="AL41" s="225">
        <f t="shared" si="8"/>
        <v>0</v>
      </c>
      <c r="AM41" s="228">
        <f t="shared" si="9"/>
        <v>0</v>
      </c>
      <c r="AN41" s="229">
        <f t="shared" si="10"/>
        <v>1</v>
      </c>
      <c r="AP41" s="230">
        <v>34</v>
      </c>
      <c r="AQ41" s="231" t="e">
        <f t="shared" si="2"/>
        <v>#N/A</v>
      </c>
      <c r="AR41" s="232" t="e">
        <f t="shared" si="11"/>
        <v>#N/A</v>
      </c>
      <c r="AS41" s="233" t="e">
        <f t="shared" si="3"/>
        <v>#N/A</v>
      </c>
      <c r="AT41" s="234" t="e">
        <f t="shared" si="3"/>
        <v>#N/A</v>
      </c>
      <c r="AU41" s="235" t="e">
        <f>SUM($AR$8:$AR41)/SUM($AR$8:$AR$44)</f>
        <v>#N/A</v>
      </c>
      <c r="AV41" s="236" t="e">
        <f t="shared" si="12"/>
        <v>#N/A</v>
      </c>
      <c r="AW41" s="237" t="e">
        <f t="shared" si="4"/>
        <v>#N/A</v>
      </c>
    </row>
    <row r="42" spans="2:49" ht="19.5" customHeight="1">
      <c r="B42" s="238" t="s">
        <v>175</v>
      </c>
      <c r="C42" s="239" t="s">
        <v>176</v>
      </c>
      <c r="D42" s="240"/>
      <c r="E42" s="241">
        <f>$D$45*関係係数シート!M38</f>
        <v>0</v>
      </c>
      <c r="F42" s="183">
        <f>E42*関係係数シート!$J38</f>
        <v>0</v>
      </c>
      <c r="G42" s="183">
        <f>F42*関係係数シート!$K38</f>
        <v>0</v>
      </c>
      <c r="H42" s="242">
        <f>F42*関係係数シート!$L38</f>
        <v>0</v>
      </c>
      <c r="I42" s="183">
        <v>0</v>
      </c>
      <c r="J42" s="183">
        <f>I42*関係係数シート!D38</f>
        <v>0</v>
      </c>
      <c r="K42" s="183">
        <v>0</v>
      </c>
      <c r="L42" s="183">
        <f>K42*関係係数シート!$E38</f>
        <v>0</v>
      </c>
      <c r="M42" s="242">
        <f>K42*関係係数シート!$F38</f>
        <v>0</v>
      </c>
      <c r="N42" s="183">
        <f t="shared" si="0"/>
        <v>0</v>
      </c>
      <c r="O42" s="183">
        <f t="shared" si="0"/>
        <v>0</v>
      </c>
      <c r="P42" s="243">
        <f t="shared" si="0"/>
        <v>0</v>
      </c>
      <c r="Q42" s="187"/>
      <c r="R42" s="244"/>
      <c r="S42" s="245"/>
      <c r="T42" s="183">
        <f>$S$45*関係係数シート!G38</f>
        <v>0</v>
      </c>
      <c r="U42" s="183">
        <f>T42*関係係数シート!D38</f>
        <v>0</v>
      </c>
      <c r="V42" s="183">
        <v>0</v>
      </c>
      <c r="W42" s="183">
        <f>V42*関係係数シート!E38</f>
        <v>0</v>
      </c>
      <c r="X42" s="243">
        <f>V42*関係係数シート!F38</f>
        <v>0</v>
      </c>
      <c r="Y42" s="187"/>
      <c r="Z42" s="246">
        <f>ROUND(F42*関係係数シート!$N38,0)</f>
        <v>0</v>
      </c>
      <c r="AA42" s="247">
        <f>ROUND(K42*関係係数シート!$H38,0)</f>
        <v>0</v>
      </c>
      <c r="AB42" s="247">
        <f t="shared" si="5"/>
        <v>0</v>
      </c>
      <c r="AC42" s="248">
        <f>ROUND(V42*関係係数シート!$H38,0)</f>
        <v>0</v>
      </c>
      <c r="AD42" s="249">
        <f>ROUND(F42*関係係数シート!$O38,0)</f>
        <v>0</v>
      </c>
      <c r="AE42" s="250">
        <f>ROUND(K42*関係係数シート!$I38,0)</f>
        <v>0</v>
      </c>
      <c r="AF42" s="250">
        <f t="shared" si="6"/>
        <v>0</v>
      </c>
      <c r="AG42" s="251">
        <f>ROUND(V42*関係係数シート!$I38,0)</f>
        <v>0</v>
      </c>
      <c r="AI42" s="252">
        <f t="shared" si="1"/>
        <v>0</v>
      </c>
      <c r="AJ42" s="253">
        <f t="shared" si="1"/>
        <v>0</v>
      </c>
      <c r="AK42" s="254">
        <f t="shared" si="7"/>
        <v>0</v>
      </c>
      <c r="AL42" s="252">
        <f t="shared" si="8"/>
        <v>0</v>
      </c>
      <c r="AM42" s="255">
        <f t="shared" si="9"/>
        <v>0</v>
      </c>
      <c r="AN42" s="256">
        <f t="shared" si="10"/>
        <v>1</v>
      </c>
      <c r="AP42" s="257">
        <v>35</v>
      </c>
      <c r="AQ42" s="258" t="e">
        <f t="shared" si="2"/>
        <v>#N/A</v>
      </c>
      <c r="AR42" s="259" t="e">
        <f t="shared" si="11"/>
        <v>#N/A</v>
      </c>
      <c r="AS42" s="260" t="e">
        <f t="shared" si="3"/>
        <v>#N/A</v>
      </c>
      <c r="AT42" s="261" t="e">
        <f t="shared" si="3"/>
        <v>#N/A</v>
      </c>
      <c r="AU42" s="262" t="e">
        <f>SUM($AR$8:$AR42)/SUM($AR$8:$AR$44)</f>
        <v>#N/A</v>
      </c>
      <c r="AV42" s="263" t="e">
        <f t="shared" si="12"/>
        <v>#N/A</v>
      </c>
      <c r="AW42" s="264" t="e">
        <f t="shared" si="4"/>
        <v>#N/A</v>
      </c>
    </row>
    <row r="43" spans="2:49" s="143" customFormat="1" ht="19.5" customHeight="1">
      <c r="B43" s="292" t="s">
        <v>177</v>
      </c>
      <c r="C43" s="266" t="s">
        <v>178</v>
      </c>
      <c r="D43" s="267"/>
      <c r="E43" s="268">
        <f>$D$45*関係係数シート!M39</f>
        <v>0</v>
      </c>
      <c r="F43" s="184">
        <f>E43*関係係数シート!$J39</f>
        <v>0</v>
      </c>
      <c r="G43" s="184">
        <f>F43*関係係数シート!$K39</f>
        <v>0</v>
      </c>
      <c r="H43" s="269">
        <f>F43*関係係数シート!$L39</f>
        <v>0</v>
      </c>
      <c r="I43" s="184">
        <v>0</v>
      </c>
      <c r="J43" s="184">
        <f>I43*関係係数シート!D39</f>
        <v>0</v>
      </c>
      <c r="K43" s="184">
        <v>0</v>
      </c>
      <c r="L43" s="184">
        <f>K43*関係係数シート!$E39</f>
        <v>0</v>
      </c>
      <c r="M43" s="269">
        <f>K43*関係係数シート!$F39</f>
        <v>0</v>
      </c>
      <c r="N43" s="184">
        <f t="shared" si="0"/>
        <v>0</v>
      </c>
      <c r="O43" s="184">
        <f t="shared" si="0"/>
        <v>0</v>
      </c>
      <c r="P43" s="270">
        <f t="shared" si="0"/>
        <v>0</v>
      </c>
      <c r="Q43" s="187"/>
      <c r="R43" s="271"/>
      <c r="S43" s="272"/>
      <c r="T43" s="184">
        <f>$S$45*関係係数シート!G39</f>
        <v>0</v>
      </c>
      <c r="U43" s="184">
        <f>T43*関係係数シート!D39</f>
        <v>0</v>
      </c>
      <c r="V43" s="184">
        <v>0</v>
      </c>
      <c r="W43" s="184">
        <f>V43*関係係数シート!E39</f>
        <v>0</v>
      </c>
      <c r="X43" s="270">
        <f>V43*関係係数シート!F39</f>
        <v>0</v>
      </c>
      <c r="Y43" s="187"/>
      <c r="Z43" s="273">
        <f>ROUND(F43*関係係数シート!$N39,0)</f>
        <v>0</v>
      </c>
      <c r="AA43" s="274">
        <f>ROUND(K43*関係係数シート!$H39,0)</f>
        <v>0</v>
      </c>
      <c r="AB43" s="274">
        <f t="shared" si="5"/>
        <v>0</v>
      </c>
      <c r="AC43" s="275">
        <f>ROUND(V43*関係係数シート!$H39,0)</f>
        <v>0</v>
      </c>
      <c r="AD43" s="276">
        <f>ROUND(F43*関係係数シート!$O39,0)</f>
        <v>0</v>
      </c>
      <c r="AE43" s="277">
        <f>ROUND(K43*関係係数シート!$I39,0)</f>
        <v>0</v>
      </c>
      <c r="AF43" s="277">
        <f t="shared" si="6"/>
        <v>0</v>
      </c>
      <c r="AG43" s="278">
        <f>ROUND(V43*関係係数シート!$I39,0)</f>
        <v>0</v>
      </c>
      <c r="AI43" s="279">
        <f t="shared" si="1"/>
        <v>0</v>
      </c>
      <c r="AJ43" s="280">
        <f t="shared" si="1"/>
        <v>0</v>
      </c>
      <c r="AK43" s="281">
        <f t="shared" si="7"/>
        <v>0</v>
      </c>
      <c r="AL43" s="279">
        <f t="shared" si="8"/>
        <v>0</v>
      </c>
      <c r="AM43" s="282">
        <f t="shared" si="9"/>
        <v>0</v>
      </c>
      <c r="AN43" s="283">
        <f t="shared" si="10"/>
        <v>1</v>
      </c>
      <c r="AP43" s="284">
        <v>36</v>
      </c>
      <c r="AQ43" s="285" t="e">
        <f t="shared" si="2"/>
        <v>#N/A</v>
      </c>
      <c r="AR43" s="286" t="e">
        <f t="shared" si="11"/>
        <v>#N/A</v>
      </c>
      <c r="AS43" s="287" t="e">
        <f t="shared" si="3"/>
        <v>#N/A</v>
      </c>
      <c r="AT43" s="288" t="e">
        <f t="shared" si="3"/>
        <v>#N/A</v>
      </c>
      <c r="AU43" s="289" t="e">
        <f>SUM($AR$8:$AR43)/SUM($AR$8:$AR$44)</f>
        <v>#N/A</v>
      </c>
      <c r="AV43" s="290" t="e">
        <f t="shared" si="12"/>
        <v>#N/A</v>
      </c>
      <c r="AW43" s="291" t="e">
        <f t="shared" si="4"/>
        <v>#N/A</v>
      </c>
    </row>
    <row r="44" spans="2:49" s="143" customFormat="1" ht="19.5" customHeight="1" thickBot="1">
      <c r="B44" s="293" t="s">
        <v>179</v>
      </c>
      <c r="C44" s="294" t="s">
        <v>180</v>
      </c>
      <c r="D44" s="295"/>
      <c r="E44" s="296">
        <f>$D$45*関係係数シート!M40</f>
        <v>0</v>
      </c>
      <c r="F44" s="185">
        <f>E44*関係係数シート!$J40</f>
        <v>0</v>
      </c>
      <c r="G44" s="185">
        <f>F44*関係係数シート!$K40</f>
        <v>0</v>
      </c>
      <c r="H44" s="297">
        <f>F44*関係係数シート!$L40</f>
        <v>0</v>
      </c>
      <c r="I44" s="185">
        <v>0</v>
      </c>
      <c r="J44" s="185">
        <f>I44*関係係数シート!D40</f>
        <v>0</v>
      </c>
      <c r="K44" s="185">
        <v>0</v>
      </c>
      <c r="L44" s="185">
        <f>K44*関係係数シート!$E40</f>
        <v>0</v>
      </c>
      <c r="M44" s="297">
        <f>K44*関係係数シート!$F40</f>
        <v>0</v>
      </c>
      <c r="N44" s="185">
        <f t="shared" si="0"/>
        <v>0</v>
      </c>
      <c r="O44" s="185">
        <f t="shared" si="0"/>
        <v>0</v>
      </c>
      <c r="P44" s="298">
        <f t="shared" si="0"/>
        <v>0</v>
      </c>
      <c r="Q44" s="187"/>
      <c r="R44" s="299"/>
      <c r="S44" s="300"/>
      <c r="T44" s="185">
        <f>$S$45*関係係数シート!G40</f>
        <v>0</v>
      </c>
      <c r="U44" s="185">
        <f>T44*関係係数シート!D40</f>
        <v>0</v>
      </c>
      <c r="V44" s="185">
        <v>0</v>
      </c>
      <c r="W44" s="185">
        <f>V44*関係係数シート!E40</f>
        <v>0</v>
      </c>
      <c r="X44" s="298">
        <f>V44*関係係数シート!F40</f>
        <v>0</v>
      </c>
      <c r="Y44" s="187"/>
      <c r="Z44" s="301">
        <f>ROUND(F44*関係係数シート!$N40,0)</f>
        <v>0</v>
      </c>
      <c r="AA44" s="302">
        <f>ROUND(K44*関係係数シート!$H40,0)</f>
        <v>0</v>
      </c>
      <c r="AB44" s="302">
        <f t="shared" si="5"/>
        <v>0</v>
      </c>
      <c r="AC44" s="303">
        <f>ROUND(V44*関係係数シート!$H40,0)</f>
        <v>0</v>
      </c>
      <c r="AD44" s="304">
        <f>ROUND(F44*関係係数シート!$O40,0)</f>
        <v>0</v>
      </c>
      <c r="AE44" s="305">
        <f>ROUND(K44*関係係数シート!$I40,0)</f>
        <v>0</v>
      </c>
      <c r="AF44" s="305">
        <f t="shared" si="6"/>
        <v>0</v>
      </c>
      <c r="AG44" s="306">
        <f>ROUND(V44*関係係数シート!$I40,0)</f>
        <v>0</v>
      </c>
      <c r="AI44" s="307">
        <f t="shared" si="1"/>
        <v>0</v>
      </c>
      <c r="AJ44" s="308">
        <f t="shared" si="1"/>
        <v>0</v>
      </c>
      <c r="AK44" s="309">
        <f t="shared" si="7"/>
        <v>0</v>
      </c>
      <c r="AL44" s="307">
        <f t="shared" si="8"/>
        <v>0</v>
      </c>
      <c r="AM44" s="310">
        <f t="shared" si="9"/>
        <v>0</v>
      </c>
      <c r="AN44" s="311">
        <f t="shared" si="10"/>
        <v>1</v>
      </c>
      <c r="AP44" s="312">
        <v>37</v>
      </c>
      <c r="AQ44" s="313" t="e">
        <f t="shared" si="2"/>
        <v>#N/A</v>
      </c>
      <c r="AR44" s="314" t="e">
        <f t="shared" si="11"/>
        <v>#N/A</v>
      </c>
      <c r="AS44" s="315" t="e">
        <f t="shared" si="3"/>
        <v>#N/A</v>
      </c>
      <c r="AT44" s="316" t="e">
        <f t="shared" si="3"/>
        <v>#N/A</v>
      </c>
      <c r="AU44" s="317" t="e">
        <f>SUM($AR$8:$AR44)/SUM($AR$8:$AR$44)</f>
        <v>#N/A</v>
      </c>
      <c r="AV44" s="318" t="e">
        <f t="shared" si="12"/>
        <v>#N/A</v>
      </c>
      <c r="AW44" s="319" t="e">
        <f t="shared" si="4"/>
        <v>#N/A</v>
      </c>
    </row>
    <row r="45" spans="2:49" ht="19.5" customHeight="1" thickBot="1">
      <c r="B45" s="320"/>
      <c r="C45" s="321" t="s">
        <v>31</v>
      </c>
      <c r="D45" s="322">
        <f>入力シート!$Q$10</f>
        <v>0</v>
      </c>
      <c r="E45" s="322">
        <f>SUM(E8:E44)</f>
        <v>0</v>
      </c>
      <c r="F45" s="323">
        <f>SUM(F8:F44)</f>
        <v>0</v>
      </c>
      <c r="G45" s="323">
        <f>SUM(G8:G44)</f>
        <v>0</v>
      </c>
      <c r="H45" s="324">
        <f>SUM(H8:H44)</f>
        <v>0</v>
      </c>
      <c r="I45" s="323">
        <f>SUM(I8:I44)</f>
        <v>0</v>
      </c>
      <c r="J45" s="323">
        <f t="shared" ref="J45:P45" si="13">SUM(J8:J44)</f>
        <v>0</v>
      </c>
      <c r="K45" s="323">
        <f t="shared" si="13"/>
        <v>0</v>
      </c>
      <c r="L45" s="323">
        <f>SUM(L8:L44)</f>
        <v>0</v>
      </c>
      <c r="M45" s="324">
        <f>SUM(M8:M44)</f>
        <v>0</v>
      </c>
      <c r="N45" s="323">
        <f t="shared" si="13"/>
        <v>0</v>
      </c>
      <c r="O45" s="323">
        <f t="shared" si="13"/>
        <v>0</v>
      </c>
      <c r="P45" s="325">
        <f t="shared" si="13"/>
        <v>0</v>
      </c>
      <c r="Q45" s="187"/>
      <c r="R45" s="326">
        <f>関係係数シート!$S$3</f>
        <v>0.5960677179768451</v>
      </c>
      <c r="S45" s="327">
        <f>P45*R45</f>
        <v>0</v>
      </c>
      <c r="T45" s="323">
        <f>SUM(T8:T44)</f>
        <v>0</v>
      </c>
      <c r="U45" s="323">
        <f>SUM(U8:U44)</f>
        <v>0</v>
      </c>
      <c r="V45" s="323">
        <f>SUM(V8:V44)</f>
        <v>0</v>
      </c>
      <c r="W45" s="323">
        <f>SUM(W8:W44)</f>
        <v>0</v>
      </c>
      <c r="X45" s="325">
        <f>SUM(X8:X44)</f>
        <v>0</v>
      </c>
      <c r="Y45" s="187"/>
      <c r="Z45" s="328">
        <f>SUM(Z8:Z44)</f>
        <v>0</v>
      </c>
      <c r="AA45" s="329">
        <f t="shared" ref="AA45:AG45" si="14">SUM(AA8:AA44)</f>
        <v>0</v>
      </c>
      <c r="AB45" s="329">
        <f t="shared" si="14"/>
        <v>0</v>
      </c>
      <c r="AC45" s="330">
        <f t="shared" si="14"/>
        <v>0</v>
      </c>
      <c r="AD45" s="330">
        <f t="shared" si="14"/>
        <v>0</v>
      </c>
      <c r="AE45" s="331">
        <f t="shared" si="14"/>
        <v>0</v>
      </c>
      <c r="AF45" s="331">
        <f t="shared" si="14"/>
        <v>0</v>
      </c>
      <c r="AG45" s="332">
        <f t="shared" si="14"/>
        <v>0</v>
      </c>
      <c r="AI45" s="333">
        <f>SUM(AI8:AI44)</f>
        <v>0</v>
      </c>
      <c r="AJ45" s="334">
        <f>SUM(AJ8:AJ44)</f>
        <v>0</v>
      </c>
      <c r="AK45" s="335">
        <f t="shared" ref="AK45:AM45" si="15">SUM(AK8:AK44)</f>
        <v>0</v>
      </c>
      <c r="AL45" s="333">
        <f t="shared" si="15"/>
        <v>0</v>
      </c>
      <c r="AM45" s="336">
        <f t="shared" si="15"/>
        <v>0</v>
      </c>
      <c r="AN45" s="337"/>
      <c r="AP45" s="338"/>
      <c r="AQ45" s="339" t="s">
        <v>31</v>
      </c>
      <c r="AR45" s="340" t="e">
        <f>SUM(AR8:AR44)</f>
        <v>#N/A</v>
      </c>
      <c r="AS45" s="341" t="e">
        <f t="shared" ref="AS45:AT45" si="16">SUM(AS8:AS44)</f>
        <v>#N/A</v>
      </c>
      <c r="AT45" s="342" t="e">
        <f t="shared" si="16"/>
        <v>#N/A</v>
      </c>
      <c r="AU45" s="343"/>
      <c r="AV45" s="344" t="e">
        <f>SUM(AV8:AV44)</f>
        <v>#N/A</v>
      </c>
      <c r="AW45" s="345" t="e">
        <f>SUM(AW8:AW44)</f>
        <v>#N/A</v>
      </c>
    </row>
    <row r="46" spans="2:49" ht="19.5" customHeight="1" thickBot="1"/>
    <row r="47" spans="2:49" ht="19.5" customHeight="1" thickTop="1" thickBot="1">
      <c r="C47" s="346" t="s">
        <v>181</v>
      </c>
      <c r="D47" s="346"/>
      <c r="E47" s="346"/>
      <c r="U47" s="141" t="s">
        <v>182</v>
      </c>
      <c r="V47" s="347">
        <f>IFERROR(SUM(N45,V45)/D45,0)</f>
        <v>0</v>
      </c>
    </row>
    <row r="48" spans="2:49" ht="12.75" customHeight="1" thickTop="1"/>
  </sheetData>
  <mergeCells count="48">
    <mergeCell ref="Z5:Z7"/>
    <mergeCell ref="AA5:AA7"/>
    <mergeCell ref="AB5:AB7"/>
    <mergeCell ref="R4:R7"/>
    <mergeCell ref="S4:S7"/>
    <mergeCell ref="T4:T7"/>
    <mergeCell ref="U4:U7"/>
    <mergeCell ref="V4:V7"/>
    <mergeCell ref="AP4:AP7"/>
    <mergeCell ref="AQ4:AQ7"/>
    <mergeCell ref="AR4:AR7"/>
    <mergeCell ref="AC4:AC7"/>
    <mergeCell ref="AD4:AF4"/>
    <mergeCell ref="AG4:AG7"/>
    <mergeCell ref="AI4:AI7"/>
    <mergeCell ref="AL4:AL7"/>
    <mergeCell ref="N5:N7"/>
    <mergeCell ref="D3:P3"/>
    <mergeCell ref="R3:X3"/>
    <mergeCell ref="W5:W7"/>
    <mergeCell ref="L6:L7"/>
    <mergeCell ref="O6:O7"/>
    <mergeCell ref="B4:C7"/>
    <mergeCell ref="D4:H4"/>
    <mergeCell ref="I4:I7"/>
    <mergeCell ref="J4:J7"/>
    <mergeCell ref="K4:M4"/>
    <mergeCell ref="D5:D7"/>
    <mergeCell ref="E5:E7"/>
    <mergeCell ref="F5:F7"/>
    <mergeCell ref="G6:G7"/>
    <mergeCell ref="K5:K7"/>
    <mergeCell ref="Z3:AC3"/>
    <mergeCell ref="AD3:AG3"/>
    <mergeCell ref="AI3:AN3"/>
    <mergeCell ref="AP3:AW3"/>
    <mergeCell ref="N4:P4"/>
    <mergeCell ref="Z4:AB4"/>
    <mergeCell ref="AN4:AN7"/>
    <mergeCell ref="AD5:AD7"/>
    <mergeCell ref="AE5:AE7"/>
    <mergeCell ref="AF5:AF7"/>
    <mergeCell ref="AJ5:AJ7"/>
    <mergeCell ref="AM5:AM7"/>
    <mergeCell ref="AS5:AS7"/>
    <mergeCell ref="AW5:AW7"/>
    <mergeCell ref="AU4:AU7"/>
    <mergeCell ref="AV4:AV7"/>
  </mergeCells>
  <phoneticPr fontId="2"/>
  <pageMargins left="0.31496062992125984" right="0.31496062992125984" top="0.70866141732283472" bottom="0.74803149606299213" header="0.51181102362204722" footer="0.51181102362204722"/>
  <pageSetup paperSize="9" scale="5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Y43"/>
  <sheetViews>
    <sheetView showGridLines="0" topLeftCell="N1" zoomScaleNormal="100" workbookViewId="0">
      <pane ySplit="3" topLeftCell="A4" activePane="bottomLeft" state="frozen"/>
      <selection pane="bottomLeft" activeCell="V17" sqref="V17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23.109375" bestFit="1" customWidth="1"/>
    <col min="4" max="15" width="11.109375" customWidth="1"/>
    <col min="16" max="16" width="10.109375" bestFit="1" customWidth="1"/>
    <col min="17" max="17" width="20" bestFit="1" customWidth="1"/>
    <col min="18" max="19" width="11.109375" customWidth="1"/>
    <col min="20" max="20" width="4.109375" customWidth="1"/>
    <col min="21" max="21" width="20" bestFit="1" customWidth="1"/>
    <col min="22" max="23" width="11.109375" customWidth="1"/>
    <col min="24" max="24" width="8.109375" customWidth="1"/>
    <col min="25" max="25" width="4.6640625" customWidth="1"/>
    <col min="26" max="26" width="25.6640625" customWidth="1"/>
    <col min="27" max="63" width="12.109375" customWidth="1"/>
    <col min="64" max="64" width="8.109375" style="143" customWidth="1"/>
    <col min="65" max="65" width="4.6640625" customWidth="1"/>
    <col min="66" max="66" width="25.6640625" customWidth="1"/>
    <col min="67" max="103" width="12.109375" customWidth="1"/>
  </cols>
  <sheetData>
    <row r="1" spans="2:103" ht="22.5" customHeight="1" thickBot="1"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</row>
    <row r="2" spans="2:103" ht="19.5" customHeight="1" thickBot="1">
      <c r="B2" s="701"/>
      <c r="C2" s="703"/>
      <c r="D2" s="705" t="s">
        <v>50</v>
      </c>
      <c r="E2" s="699" t="s">
        <v>183</v>
      </c>
      <c r="F2" s="699" t="s">
        <v>184</v>
      </c>
      <c r="G2" s="699" t="s">
        <v>185</v>
      </c>
      <c r="H2" s="707" t="s">
        <v>58</v>
      </c>
      <c r="I2" s="709" t="s">
        <v>48</v>
      </c>
      <c r="J2" s="699" t="s">
        <v>223</v>
      </c>
      <c r="K2" s="699" t="s">
        <v>224</v>
      </c>
      <c r="L2" s="699" t="s">
        <v>225</v>
      </c>
      <c r="M2" s="699" t="s">
        <v>186</v>
      </c>
      <c r="N2" s="699" t="s">
        <v>220</v>
      </c>
      <c r="O2" s="719" t="s">
        <v>221</v>
      </c>
      <c r="Q2" s="349" t="s">
        <v>187</v>
      </c>
      <c r="R2" t="s">
        <v>206</v>
      </c>
      <c r="U2" s="349" t="s">
        <v>187</v>
      </c>
      <c r="V2" t="s">
        <v>207</v>
      </c>
      <c r="Y2" s="711" t="s">
        <v>188</v>
      </c>
      <c r="Z2" s="712"/>
      <c r="AA2" s="350" t="s">
        <v>107</v>
      </c>
      <c r="AB2" s="351" t="s">
        <v>109</v>
      </c>
      <c r="AC2" s="351" t="s">
        <v>111</v>
      </c>
      <c r="AD2" s="351" t="s">
        <v>113</v>
      </c>
      <c r="AE2" s="351" t="s">
        <v>115</v>
      </c>
      <c r="AF2" s="351" t="s">
        <v>117</v>
      </c>
      <c r="AG2" s="351" t="s">
        <v>119</v>
      </c>
      <c r="AH2" s="351" t="s">
        <v>121</v>
      </c>
      <c r="AI2" s="351" t="s">
        <v>123</v>
      </c>
      <c r="AJ2" s="351" t="s">
        <v>125</v>
      </c>
      <c r="AK2" s="351" t="s">
        <v>127</v>
      </c>
      <c r="AL2" s="351" t="s">
        <v>129</v>
      </c>
      <c r="AM2" s="351" t="s">
        <v>131</v>
      </c>
      <c r="AN2" s="351" t="s">
        <v>133</v>
      </c>
      <c r="AO2" s="351" t="s">
        <v>135</v>
      </c>
      <c r="AP2" s="351" t="s">
        <v>137</v>
      </c>
      <c r="AQ2" s="351" t="s">
        <v>139</v>
      </c>
      <c r="AR2" s="351" t="s">
        <v>141</v>
      </c>
      <c r="AS2" s="351" t="s">
        <v>143</v>
      </c>
      <c r="AT2" s="351" t="s">
        <v>145</v>
      </c>
      <c r="AU2" s="351" t="s">
        <v>147</v>
      </c>
      <c r="AV2" s="351" t="s">
        <v>149</v>
      </c>
      <c r="AW2" s="351" t="s">
        <v>151</v>
      </c>
      <c r="AX2" s="351" t="s">
        <v>153</v>
      </c>
      <c r="AY2" s="351" t="s">
        <v>155</v>
      </c>
      <c r="AZ2" s="351" t="s">
        <v>157</v>
      </c>
      <c r="BA2" s="351" t="s">
        <v>159</v>
      </c>
      <c r="BB2" s="351" t="s">
        <v>161</v>
      </c>
      <c r="BC2" s="351" t="s">
        <v>163</v>
      </c>
      <c r="BD2" s="351" t="s">
        <v>165</v>
      </c>
      <c r="BE2" s="351" t="s">
        <v>167</v>
      </c>
      <c r="BF2" s="351" t="s">
        <v>169</v>
      </c>
      <c r="BG2" s="351" t="s">
        <v>171</v>
      </c>
      <c r="BH2" s="351" t="s">
        <v>173</v>
      </c>
      <c r="BI2" s="351" t="s">
        <v>175</v>
      </c>
      <c r="BJ2" s="351" t="s">
        <v>177</v>
      </c>
      <c r="BK2" s="352" t="s">
        <v>179</v>
      </c>
      <c r="BM2" s="715" t="s">
        <v>59</v>
      </c>
      <c r="BN2" s="716"/>
      <c r="BO2" s="350" t="s">
        <v>107</v>
      </c>
      <c r="BP2" s="351" t="s">
        <v>109</v>
      </c>
      <c r="BQ2" s="351" t="s">
        <v>111</v>
      </c>
      <c r="BR2" s="351" t="s">
        <v>113</v>
      </c>
      <c r="BS2" s="351" t="s">
        <v>115</v>
      </c>
      <c r="BT2" s="351" t="s">
        <v>117</v>
      </c>
      <c r="BU2" s="351" t="s">
        <v>119</v>
      </c>
      <c r="BV2" s="351" t="s">
        <v>121</v>
      </c>
      <c r="BW2" s="351" t="s">
        <v>123</v>
      </c>
      <c r="BX2" s="351" t="s">
        <v>125</v>
      </c>
      <c r="BY2" s="351" t="s">
        <v>127</v>
      </c>
      <c r="BZ2" s="351" t="s">
        <v>129</v>
      </c>
      <c r="CA2" s="351" t="s">
        <v>131</v>
      </c>
      <c r="CB2" s="351" t="s">
        <v>133</v>
      </c>
      <c r="CC2" s="351" t="s">
        <v>135</v>
      </c>
      <c r="CD2" s="351" t="s">
        <v>137</v>
      </c>
      <c r="CE2" s="351" t="s">
        <v>139</v>
      </c>
      <c r="CF2" s="351" t="s">
        <v>141</v>
      </c>
      <c r="CG2" s="351" t="s">
        <v>143</v>
      </c>
      <c r="CH2" s="351" t="s">
        <v>145</v>
      </c>
      <c r="CI2" s="351" t="s">
        <v>147</v>
      </c>
      <c r="CJ2" s="351" t="s">
        <v>149</v>
      </c>
      <c r="CK2" s="351" t="s">
        <v>151</v>
      </c>
      <c r="CL2" s="351" t="s">
        <v>153</v>
      </c>
      <c r="CM2" s="351" t="s">
        <v>155</v>
      </c>
      <c r="CN2" s="351" t="s">
        <v>157</v>
      </c>
      <c r="CO2" s="351" t="s">
        <v>159</v>
      </c>
      <c r="CP2" s="351" t="s">
        <v>161</v>
      </c>
      <c r="CQ2" s="351" t="s">
        <v>163</v>
      </c>
      <c r="CR2" s="351" t="s">
        <v>165</v>
      </c>
      <c r="CS2" s="351" t="s">
        <v>167</v>
      </c>
      <c r="CT2" s="351" t="s">
        <v>169</v>
      </c>
      <c r="CU2" s="351" t="s">
        <v>171</v>
      </c>
      <c r="CV2" s="351" t="s">
        <v>173</v>
      </c>
      <c r="CW2" s="351" t="s">
        <v>175</v>
      </c>
      <c r="CX2" s="351" t="s">
        <v>177</v>
      </c>
      <c r="CY2" s="352" t="s">
        <v>179</v>
      </c>
    </row>
    <row r="3" spans="2:103" ht="45" customHeight="1" thickBot="1">
      <c r="B3" s="702"/>
      <c r="C3" s="704"/>
      <c r="D3" s="706"/>
      <c r="E3" s="700"/>
      <c r="F3" s="700"/>
      <c r="G3" s="700"/>
      <c r="H3" s="708"/>
      <c r="I3" s="710"/>
      <c r="J3" s="708"/>
      <c r="K3" s="700"/>
      <c r="L3" s="700"/>
      <c r="M3" s="700"/>
      <c r="N3" s="708"/>
      <c r="O3" s="720"/>
      <c r="Q3" s="353" t="str">
        <f>入力シート!J5</f>
        <v>令和５年（2023年）</v>
      </c>
      <c r="R3" s="354" t="str">
        <f>入力シート!K5</f>
        <v>熊本市</v>
      </c>
      <c r="S3" s="355">
        <f>INDEX($R$7:$S$16,MATCH($Q$3,$Q$7:$Q$16,0),MATCH($R$3,$R$6:$S$6,0))</f>
        <v>0.5960677179768451</v>
      </c>
      <c r="U3" s="353" t="str">
        <f>入力シート!J5</f>
        <v>令和５年（2023年）</v>
      </c>
      <c r="V3" s="354" t="str">
        <f>入力シート!K5</f>
        <v>熊本市</v>
      </c>
      <c r="W3" s="355">
        <f>INDEX($V$7:$W$16,MATCH($U$3,$U$7:$U$16,0),MATCH($V$3,$V$6:$W$6,0))</f>
        <v>0.71442369157848018</v>
      </c>
      <c r="Y3" s="713"/>
      <c r="Z3" s="714"/>
      <c r="AA3" s="356" t="s">
        <v>108</v>
      </c>
      <c r="AB3" s="357" t="s">
        <v>110</v>
      </c>
      <c r="AC3" s="357" t="s">
        <v>112</v>
      </c>
      <c r="AD3" s="357" t="s">
        <v>114</v>
      </c>
      <c r="AE3" s="357" t="s">
        <v>116</v>
      </c>
      <c r="AF3" s="357" t="s">
        <v>118</v>
      </c>
      <c r="AG3" s="357" t="s">
        <v>120</v>
      </c>
      <c r="AH3" s="357" t="s">
        <v>122</v>
      </c>
      <c r="AI3" s="357" t="s">
        <v>124</v>
      </c>
      <c r="AJ3" s="357" t="s">
        <v>126</v>
      </c>
      <c r="AK3" s="357" t="s">
        <v>128</v>
      </c>
      <c r="AL3" s="357" t="s">
        <v>130</v>
      </c>
      <c r="AM3" s="357" t="s">
        <v>189</v>
      </c>
      <c r="AN3" s="357" t="s">
        <v>190</v>
      </c>
      <c r="AO3" s="357" t="s">
        <v>191</v>
      </c>
      <c r="AP3" s="357" t="s">
        <v>138</v>
      </c>
      <c r="AQ3" s="357" t="s">
        <v>192</v>
      </c>
      <c r="AR3" s="357" t="s">
        <v>142</v>
      </c>
      <c r="AS3" s="357" t="s">
        <v>144</v>
      </c>
      <c r="AT3" s="357" t="s">
        <v>146</v>
      </c>
      <c r="AU3" s="357" t="s">
        <v>148</v>
      </c>
      <c r="AV3" s="357" t="s">
        <v>150</v>
      </c>
      <c r="AW3" s="357" t="s">
        <v>193</v>
      </c>
      <c r="AX3" s="357" t="s">
        <v>154</v>
      </c>
      <c r="AY3" s="357" t="s">
        <v>156</v>
      </c>
      <c r="AZ3" s="357" t="s">
        <v>158</v>
      </c>
      <c r="BA3" s="357" t="s">
        <v>160</v>
      </c>
      <c r="BB3" s="357" t="s">
        <v>194</v>
      </c>
      <c r="BC3" s="357" t="s">
        <v>164</v>
      </c>
      <c r="BD3" s="357" t="s">
        <v>166</v>
      </c>
      <c r="BE3" s="357" t="s">
        <v>168</v>
      </c>
      <c r="BF3" s="357" t="s">
        <v>195</v>
      </c>
      <c r="BG3" s="357" t="s">
        <v>172</v>
      </c>
      <c r="BH3" s="357" t="s">
        <v>174</v>
      </c>
      <c r="BI3" s="358" t="s">
        <v>176</v>
      </c>
      <c r="BJ3" s="358" t="s">
        <v>178</v>
      </c>
      <c r="BK3" s="359" t="s">
        <v>180</v>
      </c>
      <c r="BM3" s="717"/>
      <c r="BN3" s="718"/>
      <c r="BO3" s="356" t="s">
        <v>108</v>
      </c>
      <c r="BP3" s="357" t="s">
        <v>110</v>
      </c>
      <c r="BQ3" s="357" t="s">
        <v>112</v>
      </c>
      <c r="BR3" s="357" t="s">
        <v>114</v>
      </c>
      <c r="BS3" s="357" t="s">
        <v>116</v>
      </c>
      <c r="BT3" s="357" t="s">
        <v>118</v>
      </c>
      <c r="BU3" s="357" t="s">
        <v>120</v>
      </c>
      <c r="BV3" s="357" t="s">
        <v>122</v>
      </c>
      <c r="BW3" s="357" t="s">
        <v>124</v>
      </c>
      <c r="BX3" s="357" t="s">
        <v>126</v>
      </c>
      <c r="BY3" s="357" t="s">
        <v>128</v>
      </c>
      <c r="BZ3" s="357" t="s">
        <v>130</v>
      </c>
      <c r="CA3" s="357" t="s">
        <v>189</v>
      </c>
      <c r="CB3" s="357" t="s">
        <v>190</v>
      </c>
      <c r="CC3" s="357" t="s">
        <v>191</v>
      </c>
      <c r="CD3" s="357" t="s">
        <v>138</v>
      </c>
      <c r="CE3" s="357" t="s">
        <v>192</v>
      </c>
      <c r="CF3" s="357" t="s">
        <v>142</v>
      </c>
      <c r="CG3" s="357" t="s">
        <v>144</v>
      </c>
      <c r="CH3" s="357" t="s">
        <v>146</v>
      </c>
      <c r="CI3" s="357" t="s">
        <v>148</v>
      </c>
      <c r="CJ3" s="357" t="s">
        <v>150</v>
      </c>
      <c r="CK3" s="357" t="s">
        <v>193</v>
      </c>
      <c r="CL3" s="357" t="s">
        <v>154</v>
      </c>
      <c r="CM3" s="357" t="s">
        <v>156</v>
      </c>
      <c r="CN3" s="357" t="s">
        <v>158</v>
      </c>
      <c r="CO3" s="357" t="s">
        <v>160</v>
      </c>
      <c r="CP3" s="357" t="s">
        <v>194</v>
      </c>
      <c r="CQ3" s="357" t="s">
        <v>164</v>
      </c>
      <c r="CR3" s="357" t="s">
        <v>166</v>
      </c>
      <c r="CS3" s="357" t="s">
        <v>168</v>
      </c>
      <c r="CT3" s="357" t="s">
        <v>195</v>
      </c>
      <c r="CU3" s="357" t="s">
        <v>172</v>
      </c>
      <c r="CV3" s="357" t="s">
        <v>174</v>
      </c>
      <c r="CW3" s="358" t="s">
        <v>176</v>
      </c>
      <c r="CX3" s="358" t="s">
        <v>178</v>
      </c>
      <c r="CY3" s="359" t="s">
        <v>180</v>
      </c>
    </row>
    <row r="4" spans="2:103" ht="20.100000000000001" customHeight="1">
      <c r="B4" s="360" t="s">
        <v>107</v>
      </c>
      <c r="C4" s="361" t="s">
        <v>108</v>
      </c>
      <c r="D4" s="362">
        <v>0.79313356569721405</v>
      </c>
      <c r="E4" s="363">
        <v>0.46146021780210972</v>
      </c>
      <c r="F4" s="363">
        <v>8.9413622471601076E-2</v>
      </c>
      <c r="G4" s="364">
        <v>1.545493810247937E-2</v>
      </c>
      <c r="H4" s="363">
        <v>0.25675563532728407</v>
      </c>
      <c r="I4" s="467">
        <v>3.137099623244554E-2</v>
      </c>
      <c r="J4" s="467">
        <v>0.79313356569721405</v>
      </c>
      <c r="K4" s="363">
        <v>0.46146021780210972</v>
      </c>
      <c r="L4" s="363">
        <v>8.9413622471601076E-2</v>
      </c>
      <c r="M4" s="475">
        <v>1.8191733904258739E-2</v>
      </c>
      <c r="N4" s="363">
        <v>0.25675563532728407</v>
      </c>
      <c r="O4" s="365">
        <v>3.137099623244554E-2</v>
      </c>
      <c r="P4" s="366"/>
      <c r="Q4" s="151"/>
      <c r="R4" s="151"/>
      <c r="S4" s="450"/>
      <c r="T4" s="451"/>
      <c r="U4" s="151"/>
      <c r="V4" s="151"/>
      <c r="W4" s="450"/>
      <c r="Y4" s="367" t="s">
        <v>107</v>
      </c>
      <c r="Z4" s="368" t="s">
        <v>108</v>
      </c>
      <c r="AA4" s="369">
        <v>1.1196106488565476</v>
      </c>
      <c r="AB4" s="370">
        <v>1.5272039120342763E-4</v>
      </c>
      <c r="AC4" s="370">
        <v>0.21557103751249634</v>
      </c>
      <c r="AD4" s="370">
        <v>1.5329172033685008E-2</v>
      </c>
      <c r="AE4" s="370">
        <v>8.0376985415788429E-2</v>
      </c>
      <c r="AF4" s="370">
        <v>1.7780154336950998E-3</v>
      </c>
      <c r="AG4" s="370">
        <v>1.6356166481203407E-4</v>
      </c>
      <c r="AH4" s="370">
        <v>1.576533540466624E-2</v>
      </c>
      <c r="AI4" s="370">
        <v>2.8406599424694916E-4</v>
      </c>
      <c r="AJ4" s="370">
        <v>4.8329699149133882E-5</v>
      </c>
      <c r="AK4" s="370">
        <v>1.3755743101838487E-4</v>
      </c>
      <c r="AL4" s="370">
        <v>1.0757998602711988E-4</v>
      </c>
      <c r="AM4" s="370">
        <v>6.7485458297235999E-5</v>
      </c>
      <c r="AN4" s="370">
        <v>1.087161570729303E-4</v>
      </c>
      <c r="AO4" s="370">
        <v>1.4578569515698571E-4</v>
      </c>
      <c r="AP4" s="370">
        <v>1.5960907171873353E-4</v>
      </c>
      <c r="AQ4" s="370">
        <v>1.3124022528730088E-4</v>
      </c>
      <c r="AR4" s="370">
        <v>1.3586911463729493E-4</v>
      </c>
      <c r="AS4" s="370">
        <v>1.5644876424816324E-4</v>
      </c>
      <c r="AT4" s="370">
        <v>5.1371960396244228E-3</v>
      </c>
      <c r="AU4" s="370">
        <v>1.2396491359437528E-3</v>
      </c>
      <c r="AV4" s="370">
        <v>8.0111974559484022E-5</v>
      </c>
      <c r="AW4" s="370">
        <v>2.7535390597267339E-4</v>
      </c>
      <c r="AX4" s="370">
        <v>2.0170020811525967E-4</v>
      </c>
      <c r="AY4" s="370">
        <v>3.1014907211777905E-4</v>
      </c>
      <c r="AZ4" s="370">
        <v>1.6742520257200807E-4</v>
      </c>
      <c r="BA4" s="370">
        <v>5.1330873887486204E-5</v>
      </c>
      <c r="BB4" s="370">
        <v>2.6155135805508813E-4</v>
      </c>
      <c r="BC4" s="370">
        <v>1.0879522032033969E-3</v>
      </c>
      <c r="BD4" s="370">
        <v>1.6160499507642871E-4</v>
      </c>
      <c r="BE4" s="370">
        <v>1.0046470793280545E-3</v>
      </c>
      <c r="BF4" s="370">
        <v>3.0131786273093725E-3</v>
      </c>
      <c r="BG4" s="370">
        <v>2.1839238781576715E-3</v>
      </c>
      <c r="BH4" s="370">
        <v>2.0083345314219356E-4</v>
      </c>
      <c r="BI4" s="371">
        <v>2.4531067598883832E-2</v>
      </c>
      <c r="BJ4" s="371">
        <v>6.1237202165158452E-3</v>
      </c>
      <c r="BK4" s="372">
        <v>2.8945883957148328E-4</v>
      </c>
      <c r="BM4" s="367" t="s">
        <v>107</v>
      </c>
      <c r="BN4" s="368" t="s">
        <v>108</v>
      </c>
      <c r="BO4" s="369">
        <v>0.12700855227748548</v>
      </c>
      <c r="BP4" s="370">
        <v>0</v>
      </c>
      <c r="BQ4" s="370">
        <v>0.23189223661330802</v>
      </c>
      <c r="BR4" s="370">
        <v>1.6717779938664072E-2</v>
      </c>
      <c r="BS4" s="370">
        <v>8.5836779603141483E-2</v>
      </c>
      <c r="BT4" s="370">
        <v>1.1423892109932215E-3</v>
      </c>
      <c r="BU4" s="370">
        <v>0</v>
      </c>
      <c r="BV4" s="370">
        <v>1.7142000626814015E-2</v>
      </c>
      <c r="BW4" s="370">
        <v>1.796041524480046E-5</v>
      </c>
      <c r="BX4" s="370">
        <v>0</v>
      </c>
      <c r="BY4" s="370">
        <v>0</v>
      </c>
      <c r="BZ4" s="370">
        <v>0</v>
      </c>
      <c r="CA4" s="370">
        <v>0</v>
      </c>
      <c r="CB4" s="370">
        <v>0</v>
      </c>
      <c r="CC4" s="370">
        <v>0</v>
      </c>
      <c r="CD4" s="370">
        <v>0</v>
      </c>
      <c r="CE4" s="370">
        <v>0</v>
      </c>
      <c r="CF4" s="370">
        <v>0</v>
      </c>
      <c r="CG4" s="370">
        <v>0</v>
      </c>
      <c r="CH4" s="370">
        <v>3.8240609268103782E-3</v>
      </c>
      <c r="CI4" s="370">
        <v>6.1703070927101049E-4</v>
      </c>
      <c r="CJ4" s="370">
        <v>0</v>
      </c>
      <c r="CK4" s="370">
        <v>0</v>
      </c>
      <c r="CL4" s="370">
        <v>0</v>
      </c>
      <c r="CM4" s="370">
        <v>9.0343653358351578E-5</v>
      </c>
      <c r="CN4" s="370">
        <v>0</v>
      </c>
      <c r="CO4" s="370">
        <v>3.855738817393495E-6</v>
      </c>
      <c r="CP4" s="370">
        <v>8.4668666288359863E-5</v>
      </c>
      <c r="CQ4" s="370">
        <v>0</v>
      </c>
      <c r="CR4" s="370">
        <v>3.7971521358980767E-5</v>
      </c>
      <c r="CS4" s="370">
        <v>7.4664011946241914E-4</v>
      </c>
      <c r="CT4" s="370">
        <v>2.3787646575332633E-3</v>
      </c>
      <c r="CU4" s="370">
        <v>1.8338246383766367E-3</v>
      </c>
      <c r="CV4" s="370">
        <v>6.7074929403636803E-6</v>
      </c>
      <c r="CW4" s="371">
        <v>1.9652397401410192E-2</v>
      </c>
      <c r="CX4" s="371">
        <v>0</v>
      </c>
      <c r="CY4" s="372">
        <v>0</v>
      </c>
    </row>
    <row r="5" spans="2:103" ht="20.100000000000001" customHeight="1" thickBot="1">
      <c r="B5" s="373" t="s">
        <v>109</v>
      </c>
      <c r="C5" s="374" t="s">
        <v>110</v>
      </c>
      <c r="D5" s="375">
        <v>6.0967097273883386E-2</v>
      </c>
      <c r="E5" s="376">
        <v>0.38227848101265821</v>
      </c>
      <c r="F5" s="376">
        <v>0.18499765588373182</v>
      </c>
      <c r="G5" s="377">
        <v>-1.8245620751911003E-5</v>
      </c>
      <c r="H5" s="376">
        <v>5.0257852789498361E-2</v>
      </c>
      <c r="I5" s="468">
        <v>4.9695264885138306E-2</v>
      </c>
      <c r="J5" s="468">
        <v>6.0967097273883386E-2</v>
      </c>
      <c r="K5" s="376">
        <v>0.38227848101265821</v>
      </c>
      <c r="L5" s="376">
        <v>0.18499765588373182</v>
      </c>
      <c r="M5" s="476">
        <v>-2.1476597022639502E-5</v>
      </c>
      <c r="N5" s="376">
        <v>5.0257852789498361E-2</v>
      </c>
      <c r="O5" s="378">
        <v>4.9695264885138306E-2</v>
      </c>
      <c r="P5" s="366"/>
      <c r="Q5" t="s">
        <v>8</v>
      </c>
      <c r="T5" s="366"/>
      <c r="U5" t="s">
        <v>8</v>
      </c>
      <c r="Y5" s="381" t="s">
        <v>109</v>
      </c>
      <c r="Z5" s="382" t="s">
        <v>110</v>
      </c>
      <c r="AA5" s="383">
        <v>3.6490049331733531E-4</v>
      </c>
      <c r="AB5" s="384">
        <v>1.0004174202415856</v>
      </c>
      <c r="AC5" s="384">
        <v>4.9841138768628144E-4</v>
      </c>
      <c r="AD5" s="384">
        <v>7.8644103514947581E-4</v>
      </c>
      <c r="AE5" s="384">
        <v>1.8685458742308024E-3</v>
      </c>
      <c r="AF5" s="384">
        <v>1.200016329757187E-3</v>
      </c>
      <c r="AG5" s="384">
        <v>1.3981312970462786E-2</v>
      </c>
      <c r="AH5" s="384">
        <v>1.3405509046234877E-3</v>
      </c>
      <c r="AI5" s="384">
        <v>4.8438450103952474E-3</v>
      </c>
      <c r="AJ5" s="384">
        <v>9.6666335643128703E-4</v>
      </c>
      <c r="AK5" s="384">
        <v>7.3976272122975E-4</v>
      </c>
      <c r="AL5" s="384">
        <v>7.1824057894962141E-4</v>
      </c>
      <c r="AM5" s="384">
        <v>4.0346188878841161E-4</v>
      </c>
      <c r="AN5" s="384">
        <v>3.0000701267948033E-4</v>
      </c>
      <c r="AO5" s="384">
        <v>4.6464005097566276E-4</v>
      </c>
      <c r="AP5" s="384">
        <v>9.2324503372407329E-4</v>
      </c>
      <c r="AQ5" s="384">
        <v>3.6506461343659299E-4</v>
      </c>
      <c r="AR5" s="384">
        <v>2.1175628256613348E-4</v>
      </c>
      <c r="AS5" s="384">
        <v>3.4616359249671003E-4</v>
      </c>
      <c r="AT5" s="384">
        <v>5.5366087684068023E-4</v>
      </c>
      <c r="AU5" s="384">
        <v>7.7491010513795343E-4</v>
      </c>
      <c r="AV5" s="384">
        <v>2.0628053756894547E-2</v>
      </c>
      <c r="AW5" s="384">
        <v>1.0075987484819326E-3</v>
      </c>
      <c r="AX5" s="384">
        <v>1.1812657759653364E-3</v>
      </c>
      <c r="AY5" s="384">
        <v>5.7379627647276255E-4</v>
      </c>
      <c r="AZ5" s="384">
        <v>1.1478563284957824E-4</v>
      </c>
      <c r="BA5" s="384">
        <v>8.3518893583123792E-5</v>
      </c>
      <c r="BB5" s="384">
        <v>2.9335070809228891E-4</v>
      </c>
      <c r="BC5" s="384">
        <v>2.2567491558580521E-4</v>
      </c>
      <c r="BD5" s="384">
        <v>2.5786592139180576E-4</v>
      </c>
      <c r="BE5" s="384">
        <v>4.8092994251916824E-4</v>
      </c>
      <c r="BF5" s="384">
        <v>3.0108999115132485E-4</v>
      </c>
      <c r="BG5" s="384">
        <v>1.6169773899468327E-4</v>
      </c>
      <c r="BH5" s="384">
        <v>1.8552158178091358E-4</v>
      </c>
      <c r="BI5" s="385">
        <v>7.2403293323615588E-4</v>
      </c>
      <c r="BJ5" s="385">
        <v>3.0821250183578623E-4</v>
      </c>
      <c r="BK5" s="386">
        <v>3.6188575391332944E-4</v>
      </c>
      <c r="BM5" s="381" t="s">
        <v>109</v>
      </c>
      <c r="BN5" s="382" t="s">
        <v>110</v>
      </c>
      <c r="BO5" s="383">
        <v>1.8968178509527952E-5</v>
      </c>
      <c r="BP5" s="384">
        <v>2.8129395218002813E-4</v>
      </c>
      <c r="BQ5" s="384">
        <v>3.2116131933069981E-5</v>
      </c>
      <c r="BR5" s="384">
        <v>0</v>
      </c>
      <c r="BS5" s="384">
        <v>1.114694388587472E-2</v>
      </c>
      <c r="BT5" s="384">
        <v>2.8509182079653845E-3</v>
      </c>
      <c r="BU5" s="384">
        <v>0.211328320802005</v>
      </c>
      <c r="BV5" s="384">
        <v>6.8131957976208318E-5</v>
      </c>
      <c r="BW5" s="384">
        <v>5.9592657782247926E-2</v>
      </c>
      <c r="BX5" s="384">
        <v>1.1435608726249121E-3</v>
      </c>
      <c r="BY5" s="384">
        <v>3.8356608411442153E-3</v>
      </c>
      <c r="BZ5" s="384">
        <v>1.3449798626626118E-4</v>
      </c>
      <c r="CA5" s="384">
        <v>0</v>
      </c>
      <c r="CB5" s="384">
        <v>1.1551445807835924E-5</v>
      </c>
      <c r="CC5" s="384">
        <v>0</v>
      </c>
      <c r="CD5" s="384">
        <v>1.9911526450803594E-5</v>
      </c>
      <c r="CE5" s="384">
        <v>6.9335145291796958E-6</v>
      </c>
      <c r="CF5" s="384">
        <v>0</v>
      </c>
      <c r="CG5" s="384">
        <v>2.4080428631629644E-5</v>
      </c>
      <c r="CH5" s="384">
        <v>2.4202917258293533E-4</v>
      </c>
      <c r="CI5" s="384">
        <v>7.4391075056078658E-3</v>
      </c>
      <c r="CJ5" s="384">
        <v>0.31860516457512644</v>
      </c>
      <c r="CK5" s="384">
        <v>0</v>
      </c>
      <c r="CL5" s="384">
        <v>0</v>
      </c>
      <c r="CM5" s="384">
        <v>0</v>
      </c>
      <c r="CN5" s="384">
        <v>0</v>
      </c>
      <c r="CO5" s="384">
        <v>0</v>
      </c>
      <c r="CP5" s="384">
        <v>0</v>
      </c>
      <c r="CQ5" s="384">
        <v>0</v>
      </c>
      <c r="CR5" s="384">
        <v>5.9955033724706466E-6</v>
      </c>
      <c r="CS5" s="384">
        <v>3.5053526735324843E-5</v>
      </c>
      <c r="CT5" s="384">
        <v>0</v>
      </c>
      <c r="CU5" s="384">
        <v>0</v>
      </c>
      <c r="CV5" s="384">
        <v>0</v>
      </c>
      <c r="CW5" s="385">
        <v>-1.4986100391886526E-5</v>
      </c>
      <c r="CX5" s="385">
        <v>0</v>
      </c>
      <c r="CY5" s="386">
        <v>6.2136244071166709E-5</v>
      </c>
    </row>
    <row r="6" spans="2:103" ht="20.100000000000001" customHeight="1" thickBot="1">
      <c r="B6" s="373" t="s">
        <v>111</v>
      </c>
      <c r="C6" s="374" t="s">
        <v>112</v>
      </c>
      <c r="D6" s="375">
        <v>0.26220745237212684</v>
      </c>
      <c r="E6" s="376">
        <v>0.38829091709908742</v>
      </c>
      <c r="F6" s="376">
        <v>0.16024802829890025</v>
      </c>
      <c r="G6" s="377">
        <v>0.10255803602941792</v>
      </c>
      <c r="H6" s="376">
        <v>5.1461513403897062E-2</v>
      </c>
      <c r="I6" s="468">
        <v>4.9488665299437053E-2</v>
      </c>
      <c r="J6" s="468">
        <v>0.26220745237212684</v>
      </c>
      <c r="K6" s="376">
        <v>0.38829091709908742</v>
      </c>
      <c r="L6" s="376">
        <v>0.16024802829890025</v>
      </c>
      <c r="M6" s="476">
        <v>0.12071924771353458</v>
      </c>
      <c r="N6" s="376">
        <v>5.1461513403897062E-2</v>
      </c>
      <c r="O6" s="378">
        <v>4.9488665299437053E-2</v>
      </c>
      <c r="P6" s="366"/>
      <c r="Q6" s="379"/>
      <c r="R6" s="455" t="s">
        <v>9</v>
      </c>
      <c r="S6" s="380" t="s">
        <v>6</v>
      </c>
      <c r="T6" s="366"/>
      <c r="U6" s="379"/>
      <c r="V6" s="455" t="s">
        <v>9</v>
      </c>
      <c r="W6" s="380" t="s">
        <v>6</v>
      </c>
      <c r="Y6" s="381" t="s">
        <v>111</v>
      </c>
      <c r="Z6" s="382" t="s">
        <v>112</v>
      </c>
      <c r="AA6" s="383">
        <v>3.454830169961149E-2</v>
      </c>
      <c r="AB6" s="384">
        <v>5.535818455793938E-5</v>
      </c>
      <c r="AC6" s="384">
        <v>1.052175381309127</v>
      </c>
      <c r="AD6" s="384">
        <v>1.0563693486538366E-3</v>
      </c>
      <c r="AE6" s="384">
        <v>3.273597886789562E-3</v>
      </c>
      <c r="AF6" s="384">
        <v>1.8911462947011307E-3</v>
      </c>
      <c r="AG6" s="384">
        <v>1.2683345338897938E-4</v>
      </c>
      <c r="AH6" s="384">
        <v>5.8395152506944754E-4</v>
      </c>
      <c r="AI6" s="384">
        <v>1.8786094378711121E-4</v>
      </c>
      <c r="AJ6" s="384">
        <v>9.302355094454927E-6</v>
      </c>
      <c r="AK6" s="384">
        <v>2.5831175379631947E-5</v>
      </c>
      <c r="AL6" s="384">
        <v>2.0232100905362915E-5</v>
      </c>
      <c r="AM6" s="384">
        <v>1.7164781344954679E-5</v>
      </c>
      <c r="AN6" s="384">
        <v>1.8886202424905358E-5</v>
      </c>
      <c r="AO6" s="384">
        <v>1.892936570824814E-5</v>
      </c>
      <c r="AP6" s="384">
        <v>3.350198604278377E-5</v>
      </c>
      <c r="AQ6" s="384">
        <v>2.6508475809169135E-5</v>
      </c>
      <c r="AR6" s="384">
        <v>1.3919254180466763E-5</v>
      </c>
      <c r="AS6" s="384">
        <v>2.3684038636750163E-5</v>
      </c>
      <c r="AT6" s="384">
        <v>2.80821218442282E-4</v>
      </c>
      <c r="AU6" s="384">
        <v>7.5287132239941002E-5</v>
      </c>
      <c r="AV6" s="384">
        <v>1.9905645764540196E-5</v>
      </c>
      <c r="AW6" s="384">
        <v>5.5742226499222775E-5</v>
      </c>
      <c r="AX6" s="384">
        <v>3.7861631093156712E-5</v>
      </c>
      <c r="AY6" s="384">
        <v>9.2716748483907772E-5</v>
      </c>
      <c r="AZ6" s="384">
        <v>3.2751346916023745E-5</v>
      </c>
      <c r="BA6" s="384">
        <v>1.4926081795308508E-5</v>
      </c>
      <c r="BB6" s="384">
        <v>1.1510768052528607E-4</v>
      </c>
      <c r="BC6" s="384">
        <v>3.565461518494279E-4</v>
      </c>
      <c r="BD6" s="384">
        <v>8.5176076394358896E-5</v>
      </c>
      <c r="BE6" s="384">
        <v>6.0449773325370315E-4</v>
      </c>
      <c r="BF6" s="384">
        <v>2.4000366967354882E-3</v>
      </c>
      <c r="BG6" s="384">
        <v>6.118663812577313E-4</v>
      </c>
      <c r="BH6" s="384">
        <v>6.2022453859052361E-5</v>
      </c>
      <c r="BI6" s="385">
        <v>3.3492902919133004E-2</v>
      </c>
      <c r="BJ6" s="385">
        <v>2.7821651631403121E-4</v>
      </c>
      <c r="BK6" s="386">
        <v>4.623623581445468E-4</v>
      </c>
      <c r="BM6" s="381" t="s">
        <v>111</v>
      </c>
      <c r="BN6" s="382" t="s">
        <v>112</v>
      </c>
      <c r="BO6" s="383">
        <v>0.11238882869126682</v>
      </c>
      <c r="BP6" s="384">
        <v>0</v>
      </c>
      <c r="BQ6" s="384">
        <v>0.16598075784895325</v>
      </c>
      <c r="BR6" s="384">
        <v>1.9073977111227468E-3</v>
      </c>
      <c r="BS6" s="384">
        <v>2.6634290700762605E-3</v>
      </c>
      <c r="BT6" s="384">
        <v>6.1972087286623432E-3</v>
      </c>
      <c r="BU6" s="384">
        <v>1.0025062656641604E-4</v>
      </c>
      <c r="BV6" s="384">
        <v>6.8131957976208321E-6</v>
      </c>
      <c r="BW6" s="384">
        <v>4.849312116096124E-4</v>
      </c>
      <c r="BX6" s="384">
        <v>0</v>
      </c>
      <c r="BY6" s="384">
        <v>0</v>
      </c>
      <c r="BZ6" s="384">
        <v>0</v>
      </c>
      <c r="CA6" s="384">
        <v>0</v>
      </c>
      <c r="CB6" s="384">
        <v>0</v>
      </c>
      <c r="CC6" s="384">
        <v>0</v>
      </c>
      <c r="CD6" s="384">
        <v>0</v>
      </c>
      <c r="CE6" s="384">
        <v>0</v>
      </c>
      <c r="CF6" s="384">
        <v>0</v>
      </c>
      <c r="CG6" s="384">
        <v>0</v>
      </c>
      <c r="CH6" s="384">
        <v>2.5816445075513099E-4</v>
      </c>
      <c r="CI6" s="384">
        <v>0</v>
      </c>
      <c r="CJ6" s="384">
        <v>0</v>
      </c>
      <c r="CK6" s="384">
        <v>0</v>
      </c>
      <c r="CL6" s="384">
        <v>0</v>
      </c>
      <c r="CM6" s="384">
        <v>1.2972422020686379E-4</v>
      </c>
      <c r="CN6" s="384">
        <v>0</v>
      </c>
      <c r="CO6" s="384">
        <v>0</v>
      </c>
      <c r="CP6" s="384">
        <v>2.5760892083479702E-4</v>
      </c>
      <c r="CQ6" s="384">
        <v>0</v>
      </c>
      <c r="CR6" s="384">
        <v>1.9385460904321758E-4</v>
      </c>
      <c r="CS6" s="384">
        <v>1.8701056513295803E-3</v>
      </c>
      <c r="CT6" s="384">
        <v>6.624828165434961E-3</v>
      </c>
      <c r="CU6" s="384">
        <v>1.5767464180434633E-3</v>
      </c>
      <c r="CV6" s="384">
        <v>6.7074929403636803E-6</v>
      </c>
      <c r="CW6" s="385">
        <v>0.1183040230186502</v>
      </c>
      <c r="CX6" s="385">
        <v>0</v>
      </c>
      <c r="CY6" s="386">
        <v>1.2013007187092232E-3</v>
      </c>
    </row>
    <row r="7" spans="2:103" ht="20.100000000000001" customHeight="1">
      <c r="B7" s="373" t="s">
        <v>113</v>
      </c>
      <c r="C7" s="374" t="s">
        <v>114</v>
      </c>
      <c r="D7" s="375">
        <v>5.5474285951425006E-2</v>
      </c>
      <c r="E7" s="376">
        <v>0.45037025955568855</v>
      </c>
      <c r="F7" s="376">
        <v>0.34860498167402199</v>
      </c>
      <c r="G7" s="377">
        <v>1.714520044459493E-2</v>
      </c>
      <c r="H7" s="376">
        <v>0.16669159997008004</v>
      </c>
      <c r="I7" s="468">
        <v>0.1425686289176453</v>
      </c>
      <c r="J7" s="468">
        <v>5.5474285951425006E-2</v>
      </c>
      <c r="K7" s="376">
        <v>0.45037025955568855</v>
      </c>
      <c r="L7" s="376">
        <v>0.34860498167402199</v>
      </c>
      <c r="M7" s="476">
        <v>2.0181311769421621E-2</v>
      </c>
      <c r="N7" s="376">
        <v>0.16669159997008004</v>
      </c>
      <c r="O7" s="378">
        <v>0.1425686289176453</v>
      </c>
      <c r="P7" s="366"/>
      <c r="Q7" s="387" t="str">
        <f>IF(ISBLANK(Q20),"",Q20)</f>
        <v>平成27年（2015年）</v>
      </c>
      <c r="R7" s="456">
        <f t="shared" ref="R7:S15" si="0">IFERROR(R20/R32,"")</f>
        <v>0.62467945406212722</v>
      </c>
      <c r="S7" s="388">
        <f t="shared" si="0"/>
        <v>0.66061543883874363</v>
      </c>
      <c r="T7" s="366"/>
      <c r="U7" s="387" t="str">
        <f t="shared" ref="U7:U15" si="1">IF(ISBLANK(U20),"",U20)</f>
        <v>平成27年（2015年）</v>
      </c>
      <c r="V7" s="456">
        <f t="shared" ref="V7:W15" si="2">IFERROR(V20/V32,"")</f>
        <v>0.75847330769077237</v>
      </c>
      <c r="W7" s="388">
        <f t="shared" si="2"/>
        <v>0.78025455914052078</v>
      </c>
      <c r="Y7" s="381" t="s">
        <v>113</v>
      </c>
      <c r="Z7" s="382" t="s">
        <v>114</v>
      </c>
      <c r="AA7" s="383">
        <v>2.4874083490905818E-4</v>
      </c>
      <c r="AB7" s="384">
        <v>2.2116462532349455E-4</v>
      </c>
      <c r="AC7" s="384">
        <v>1.3665314962170043E-4</v>
      </c>
      <c r="AD7" s="384">
        <v>1.0115148295147478</v>
      </c>
      <c r="AE7" s="384">
        <v>1.6058013524309611E-4</v>
      </c>
      <c r="AF7" s="384">
        <v>8.685838282379312E-5</v>
      </c>
      <c r="AG7" s="384">
        <v>1.2609226669556514E-4</v>
      </c>
      <c r="AH7" s="384">
        <v>4.8799976418891666E-4</v>
      </c>
      <c r="AI7" s="384">
        <v>1.805585419716973E-4</v>
      </c>
      <c r="AJ7" s="384">
        <v>3.2921748124739301E-5</v>
      </c>
      <c r="AK7" s="384">
        <v>8.4914150527499449E-5</v>
      </c>
      <c r="AL7" s="384">
        <v>8.8874936527564175E-5</v>
      </c>
      <c r="AM7" s="384">
        <v>5.3215570992438998E-5</v>
      </c>
      <c r="AN7" s="384">
        <v>2.0354651614376535E-4</v>
      </c>
      <c r="AO7" s="384">
        <v>6.3170989250949081E-5</v>
      </c>
      <c r="AP7" s="384">
        <v>3.5940096035584943E-4</v>
      </c>
      <c r="AQ7" s="384">
        <v>1.4743319664268018E-4</v>
      </c>
      <c r="AR7" s="384">
        <v>1.735352661676878E-4</v>
      </c>
      <c r="AS7" s="384">
        <v>1.2511413218899357E-4</v>
      </c>
      <c r="AT7" s="384">
        <v>4.2209770743256394E-4</v>
      </c>
      <c r="AU7" s="384">
        <v>1.7095552072393861E-4</v>
      </c>
      <c r="AV7" s="384">
        <v>4.0127864462513397E-5</v>
      </c>
      <c r="AW7" s="384">
        <v>1.172725535459205E-4</v>
      </c>
      <c r="AX7" s="384">
        <v>1.9297556134983677E-4</v>
      </c>
      <c r="AY7" s="384">
        <v>2.5223946580929654E-4</v>
      </c>
      <c r="AZ7" s="384">
        <v>1.225957436312039E-4</v>
      </c>
      <c r="BA7" s="384">
        <v>1.6132375439401096E-5</v>
      </c>
      <c r="BB7" s="384">
        <v>1.2853578945096222E-4</v>
      </c>
      <c r="BC7" s="384">
        <v>2.6294762657086776E-4</v>
      </c>
      <c r="BD7" s="384">
        <v>2.3368807097577177E-4</v>
      </c>
      <c r="BE7" s="384">
        <v>5.9176359415400576E-5</v>
      </c>
      <c r="BF7" s="384">
        <v>2.2663665880025654E-4</v>
      </c>
      <c r="BG7" s="384">
        <v>1.305988543060282E-3</v>
      </c>
      <c r="BH7" s="384">
        <v>1.6759157552206235E-4</v>
      </c>
      <c r="BI7" s="385">
        <v>2.9395819577829937E-4</v>
      </c>
      <c r="BJ7" s="385">
        <v>1.0522541099133914E-3</v>
      </c>
      <c r="BK7" s="386">
        <v>1.2918657017542136E-4</v>
      </c>
      <c r="BM7" s="381" t="s">
        <v>113</v>
      </c>
      <c r="BN7" s="382" t="s">
        <v>114</v>
      </c>
      <c r="BO7" s="383">
        <v>3.4142721317150316E-3</v>
      </c>
      <c r="BP7" s="384">
        <v>2.8129395218002813E-3</v>
      </c>
      <c r="BQ7" s="384">
        <v>1.0988305139957514E-3</v>
      </c>
      <c r="BR7" s="384">
        <v>0.2045777545066946</v>
      </c>
      <c r="BS7" s="384">
        <v>2.0639678263838826E-3</v>
      </c>
      <c r="BT7" s="384">
        <v>9.5536088883946399E-4</v>
      </c>
      <c r="BU7" s="384">
        <v>1.6040100250626567E-3</v>
      </c>
      <c r="BV7" s="384">
        <v>8.1077029991687907E-3</v>
      </c>
      <c r="BW7" s="384">
        <v>2.4246560580480619E-3</v>
      </c>
      <c r="BX7" s="384">
        <v>3.2254281022753929E-4</v>
      </c>
      <c r="BY7" s="384">
        <v>8.6437427406066826E-4</v>
      </c>
      <c r="BZ7" s="384">
        <v>1.0984002211744664E-3</v>
      </c>
      <c r="CA7" s="384">
        <v>4.7281323877068556E-4</v>
      </c>
      <c r="CB7" s="384">
        <v>3.0928996150480685E-3</v>
      </c>
      <c r="CC7" s="384">
        <v>3.4217279726261765E-4</v>
      </c>
      <c r="CD7" s="384">
        <v>5.4026608436513754E-3</v>
      </c>
      <c r="CE7" s="384">
        <v>1.6917775451198457E-3</v>
      </c>
      <c r="CF7" s="384">
        <v>2.0785550458715597E-3</v>
      </c>
      <c r="CG7" s="384">
        <v>1.7157305400036121E-3</v>
      </c>
      <c r="CH7" s="384">
        <v>6.8090873886665808E-3</v>
      </c>
      <c r="CI7" s="384">
        <v>2.2398380170320325E-3</v>
      </c>
      <c r="CJ7" s="384">
        <v>1.4832803261836922E-4</v>
      </c>
      <c r="CK7" s="384">
        <v>8.2559339525283795E-4</v>
      </c>
      <c r="CL7" s="384">
        <v>2.7490491759524921E-3</v>
      </c>
      <c r="CM7" s="384">
        <v>3.8488712834590035E-3</v>
      </c>
      <c r="CN7" s="384">
        <v>1.4719867083972469E-3</v>
      </c>
      <c r="CO7" s="384">
        <v>2.8275417994218962E-5</v>
      </c>
      <c r="CP7" s="384">
        <v>1.4411687878869764E-3</v>
      </c>
      <c r="CQ7" s="384">
        <v>3.5310140736132365E-3</v>
      </c>
      <c r="CR7" s="384">
        <v>3.5473394953784662E-3</v>
      </c>
      <c r="CS7" s="384">
        <v>4.136316154768331E-4</v>
      </c>
      <c r="CT7" s="384">
        <v>3.38016086945598E-3</v>
      </c>
      <c r="CU7" s="384">
        <v>2.2331528072941659E-2</v>
      </c>
      <c r="CV7" s="384">
        <v>2.2704863603131057E-3</v>
      </c>
      <c r="CW7" s="385">
        <v>4.265418824040702E-3</v>
      </c>
      <c r="CX7" s="385">
        <v>1.7269050523207295E-2</v>
      </c>
      <c r="CY7" s="386">
        <v>6.8349868478283378E-4</v>
      </c>
    </row>
    <row r="8" spans="2:103" ht="20.100000000000001" customHeight="1">
      <c r="B8" s="391" t="s">
        <v>115</v>
      </c>
      <c r="C8" s="392" t="s">
        <v>116</v>
      </c>
      <c r="D8" s="393">
        <v>0.16621445523736378</v>
      </c>
      <c r="E8" s="394">
        <v>0.38257768334787723</v>
      </c>
      <c r="F8" s="394">
        <v>0.14245172060553174</v>
      </c>
      <c r="G8" s="395">
        <v>1.3241534929296723E-3</v>
      </c>
      <c r="H8" s="394">
        <v>4.4071783586902911E-2</v>
      </c>
      <c r="I8" s="469">
        <v>3.8403460181355993E-2</v>
      </c>
      <c r="J8" s="469">
        <v>0.16621445523736378</v>
      </c>
      <c r="K8" s="394">
        <v>0.38257768334787723</v>
      </c>
      <c r="L8" s="394">
        <v>0.14245172060553174</v>
      </c>
      <c r="M8" s="477">
        <v>1.5586376232659849E-3</v>
      </c>
      <c r="N8" s="394">
        <v>4.4071783586902911E-2</v>
      </c>
      <c r="O8" s="396">
        <v>3.8403460181355993E-2</v>
      </c>
      <c r="P8" s="366"/>
      <c r="Q8" s="389" t="str">
        <f t="shared" ref="Q8:Q15" si="3">IF(ISBLANK(Q21),"",Q21)</f>
        <v>平成28年（2016年）</v>
      </c>
      <c r="R8" s="457">
        <f t="shared" si="0"/>
        <v>0.59904499943021727</v>
      </c>
      <c r="S8" s="390">
        <f t="shared" si="0"/>
        <v>0.66163167733302597</v>
      </c>
      <c r="T8" s="366"/>
      <c r="U8" s="389" t="str">
        <f t="shared" si="1"/>
        <v>平成28年（2016年）</v>
      </c>
      <c r="V8" s="457">
        <f t="shared" si="2"/>
        <v>0.72868410895906155</v>
      </c>
      <c r="W8" s="390">
        <f t="shared" si="2"/>
        <v>0.79371616320420368</v>
      </c>
      <c r="Y8" s="398" t="s">
        <v>115</v>
      </c>
      <c r="Z8" s="399" t="s">
        <v>116</v>
      </c>
      <c r="AA8" s="400">
        <v>6.0090627515267739E-3</v>
      </c>
      <c r="AB8" s="401">
        <v>9.4731312113806722E-4</v>
      </c>
      <c r="AC8" s="401">
        <v>3.9953071938091606E-3</v>
      </c>
      <c r="AD8" s="401">
        <v>1.6902654838654592E-3</v>
      </c>
      <c r="AE8" s="401">
        <v>1.0521921681016784</v>
      </c>
      <c r="AF8" s="401">
        <v>3.2535090690388735E-3</v>
      </c>
      <c r="AG8" s="401">
        <v>6.4674320143255886E-4</v>
      </c>
      <c r="AH8" s="401">
        <v>1.7972513437253688E-3</v>
      </c>
      <c r="AI8" s="401">
        <v>2.3360323600197532E-3</v>
      </c>
      <c r="AJ8" s="401">
        <v>2.7661331795296858E-4</v>
      </c>
      <c r="AK8" s="401">
        <v>1.0004773432632252E-3</v>
      </c>
      <c r="AL8" s="401">
        <v>9.414201951098663E-4</v>
      </c>
      <c r="AM8" s="401">
        <v>3.1966936021270766E-4</v>
      </c>
      <c r="AN8" s="401">
        <v>4.5867187001159273E-4</v>
      </c>
      <c r="AO8" s="401">
        <v>9.1951357202602849E-4</v>
      </c>
      <c r="AP8" s="401">
        <v>1.0574720643395524E-3</v>
      </c>
      <c r="AQ8" s="401">
        <v>9.2251431924205102E-4</v>
      </c>
      <c r="AR8" s="401">
        <v>8.9823164291978955E-4</v>
      </c>
      <c r="AS8" s="401">
        <v>8.522531652217244E-4</v>
      </c>
      <c r="AT8" s="401">
        <v>2.0318358978054566E-2</v>
      </c>
      <c r="AU8" s="401">
        <v>8.0442609278076754E-3</v>
      </c>
      <c r="AV8" s="401">
        <v>5.48113035476474E-4</v>
      </c>
      <c r="AW8" s="401">
        <v>1.4976635034371344E-3</v>
      </c>
      <c r="AX8" s="401">
        <v>1.6272606890664358E-3</v>
      </c>
      <c r="AY8" s="401">
        <v>2.0364424680195752E-3</v>
      </c>
      <c r="AZ8" s="401">
        <v>1.5103102455680981E-3</v>
      </c>
      <c r="BA8" s="401">
        <v>3.361785811835193E-4</v>
      </c>
      <c r="BB8" s="401">
        <v>1.4644020983871895E-3</v>
      </c>
      <c r="BC8" s="401">
        <v>1.0025094111717616E-2</v>
      </c>
      <c r="BD8" s="401">
        <v>9.0653081640344377E-4</v>
      </c>
      <c r="BE8" s="401">
        <v>1.9390058553975021E-3</v>
      </c>
      <c r="BF8" s="401">
        <v>1.5670345940716804E-3</v>
      </c>
      <c r="BG8" s="401">
        <v>3.9047853881509493E-3</v>
      </c>
      <c r="BH8" s="401">
        <v>1.307320552000152E-3</v>
      </c>
      <c r="BI8" s="402">
        <v>1.9086728661013267E-3</v>
      </c>
      <c r="BJ8" s="402">
        <v>7.6933509185579549E-2</v>
      </c>
      <c r="BK8" s="403">
        <v>1.1159581112089054E-3</v>
      </c>
      <c r="BM8" s="398" t="s">
        <v>115</v>
      </c>
      <c r="BN8" s="399" t="s">
        <v>116</v>
      </c>
      <c r="BO8" s="400">
        <v>2.8272070068451415E-2</v>
      </c>
      <c r="BP8" s="401">
        <v>1.1251758087201125E-3</v>
      </c>
      <c r="BQ8" s="401">
        <v>1.399804550397093E-2</v>
      </c>
      <c r="BR8" s="401">
        <v>6.4327922806492631E-3</v>
      </c>
      <c r="BS8" s="401">
        <v>0.29448723299313273</v>
      </c>
      <c r="BT8" s="401">
        <v>1.5407089889855483E-2</v>
      </c>
      <c r="BU8" s="401">
        <v>8.0200501253132835E-4</v>
      </c>
      <c r="BV8" s="401">
        <v>7.61715290174009E-3</v>
      </c>
      <c r="BW8" s="401">
        <v>9.8961887998850525E-3</v>
      </c>
      <c r="BX8" s="401">
        <v>2.9322073657049027E-4</v>
      </c>
      <c r="BY8" s="401">
        <v>2.7822046946327761E-3</v>
      </c>
      <c r="BZ8" s="401">
        <v>3.5417803050115442E-3</v>
      </c>
      <c r="CA8" s="401">
        <v>1.8185124568103291E-4</v>
      </c>
      <c r="CB8" s="401">
        <v>6.9886247137407331E-4</v>
      </c>
      <c r="CC8" s="401">
        <v>3.0795551753635586E-3</v>
      </c>
      <c r="CD8" s="401">
        <v>3.4413754882472217E-3</v>
      </c>
      <c r="CE8" s="401">
        <v>2.641669035617464E-3</v>
      </c>
      <c r="CF8" s="401">
        <v>3.5837155963302754E-3</v>
      </c>
      <c r="CG8" s="401">
        <v>3.3050388296911684E-3</v>
      </c>
      <c r="CH8" s="401">
        <v>0.11286627081450884</v>
      </c>
      <c r="CI8" s="401">
        <v>4.3127634373738642E-2</v>
      </c>
      <c r="CJ8" s="401">
        <v>9.106651304941738E-4</v>
      </c>
      <c r="CK8" s="401">
        <v>2.373581011351909E-3</v>
      </c>
      <c r="CL8" s="401">
        <v>5.1110962834456531E-3</v>
      </c>
      <c r="CM8" s="401">
        <v>7.4313446147074831E-3</v>
      </c>
      <c r="CN8" s="401">
        <v>3.927726910030278E-3</v>
      </c>
      <c r="CO8" s="401">
        <v>4.0742306837124597E-4</v>
      </c>
      <c r="CP8" s="401">
        <v>4.7864818367696202E-3</v>
      </c>
      <c r="CQ8" s="401">
        <v>4.7302137104232173E-2</v>
      </c>
      <c r="CR8" s="401">
        <v>1.2430676992255809E-3</v>
      </c>
      <c r="CS8" s="401">
        <v>5.8995085495551708E-3</v>
      </c>
      <c r="CT8" s="401">
        <v>5.4008994619738635E-3</v>
      </c>
      <c r="CU8" s="401">
        <v>1.463632001096867E-2</v>
      </c>
      <c r="CV8" s="401">
        <v>3.4325595122311134E-3</v>
      </c>
      <c r="CW8" s="402">
        <v>6.005679732048525E-3</v>
      </c>
      <c r="CX8" s="402">
        <v>0.43390896835077358</v>
      </c>
      <c r="CY8" s="403">
        <v>2.1747685424908349E-3</v>
      </c>
    </row>
    <row r="9" spans="2:103" ht="20.100000000000001" customHeight="1">
      <c r="B9" s="404" t="s">
        <v>117</v>
      </c>
      <c r="C9" s="405" t="s">
        <v>118</v>
      </c>
      <c r="D9" s="406">
        <v>0.24699347832870466</v>
      </c>
      <c r="E9" s="407">
        <v>0.46165161172920322</v>
      </c>
      <c r="F9" s="407">
        <v>0.10711162557940869</v>
      </c>
      <c r="G9" s="408">
        <v>1.072064818016384E-2</v>
      </c>
      <c r="H9" s="407">
        <v>2.1093761847233244E-2</v>
      </c>
      <c r="I9" s="470">
        <v>2.1038158832538883E-2</v>
      </c>
      <c r="J9" s="470">
        <v>0.24699347832870466</v>
      </c>
      <c r="K9" s="407">
        <v>0.46165161172920322</v>
      </c>
      <c r="L9" s="407">
        <v>0.10711162557940869</v>
      </c>
      <c r="M9" s="478">
        <v>1.2619085089925328E-2</v>
      </c>
      <c r="N9" s="407">
        <v>2.1093761847233244E-2</v>
      </c>
      <c r="O9" s="409">
        <v>2.1038158832538883E-2</v>
      </c>
      <c r="P9" s="366"/>
      <c r="Q9" s="397" t="str">
        <f t="shared" si="3"/>
        <v>平成29年（2017年）</v>
      </c>
      <c r="R9" s="457">
        <f t="shared" si="0"/>
        <v>0.59507024568869082</v>
      </c>
      <c r="S9" s="390">
        <f t="shared" si="0"/>
        <v>0.63798987150944986</v>
      </c>
      <c r="T9" s="366"/>
      <c r="U9" s="397" t="str">
        <f t="shared" si="1"/>
        <v>平成29年（2017年）</v>
      </c>
      <c r="V9" s="457">
        <f t="shared" si="2"/>
        <v>0.72768462839818426</v>
      </c>
      <c r="W9" s="390">
        <f t="shared" si="2"/>
        <v>0.77238172411643713</v>
      </c>
      <c r="X9" s="411"/>
      <c r="Y9" s="412" t="s">
        <v>117</v>
      </c>
      <c r="Z9" s="413" t="s">
        <v>118</v>
      </c>
      <c r="AA9" s="414">
        <v>1.5469280603964649E-2</v>
      </c>
      <c r="AB9" s="415">
        <v>1.8821636454216294E-3</v>
      </c>
      <c r="AC9" s="415">
        <v>5.6471816541071645E-3</v>
      </c>
      <c r="AD9" s="415">
        <v>2.4311904255624149E-2</v>
      </c>
      <c r="AE9" s="415">
        <v>1.0361842939392907E-2</v>
      </c>
      <c r="AF9" s="415">
        <v>1.0712553254897494</v>
      </c>
      <c r="AG9" s="415">
        <v>4.4474245247796952E-2</v>
      </c>
      <c r="AH9" s="415">
        <v>5.0903309366854332E-2</v>
      </c>
      <c r="AI9" s="415">
        <v>1.0678457523958799E-2</v>
      </c>
      <c r="AJ9" s="415">
        <v>6.765810357238104E-4</v>
      </c>
      <c r="AK9" s="415">
        <v>1.4558317925321455E-3</v>
      </c>
      <c r="AL9" s="415">
        <v>1.8511325767624426E-3</v>
      </c>
      <c r="AM9" s="415">
        <v>4.9353169862622378E-4</v>
      </c>
      <c r="AN9" s="415">
        <v>1.2801822229559284E-3</v>
      </c>
      <c r="AO9" s="415">
        <v>1.7692903714268515E-3</v>
      </c>
      <c r="AP9" s="415">
        <v>3.8913395070631447E-3</v>
      </c>
      <c r="AQ9" s="415">
        <v>2.0873105540853191E-3</v>
      </c>
      <c r="AR9" s="415">
        <v>1.5254801441900898E-3</v>
      </c>
      <c r="AS9" s="415">
        <v>4.1497377212310459E-3</v>
      </c>
      <c r="AT9" s="415">
        <v>1.0655035080824958E-2</v>
      </c>
      <c r="AU9" s="415">
        <v>1.7740055181577738E-3</v>
      </c>
      <c r="AV9" s="415">
        <v>5.0427087391638015E-4</v>
      </c>
      <c r="AW9" s="415">
        <v>4.2572605999356521E-3</v>
      </c>
      <c r="AX9" s="415">
        <v>5.4869979401384337E-3</v>
      </c>
      <c r="AY9" s="415">
        <v>3.3574346817000212E-4</v>
      </c>
      <c r="AZ9" s="415">
        <v>3.284961738971121E-4</v>
      </c>
      <c r="BA9" s="415">
        <v>1.08204135517646E-4</v>
      </c>
      <c r="BB9" s="415">
        <v>7.4665246093112182E-4</v>
      </c>
      <c r="BC9" s="415">
        <v>1.8531216426789729E-3</v>
      </c>
      <c r="BD9" s="415">
        <v>6.2529443984746637E-4</v>
      </c>
      <c r="BE9" s="415">
        <v>2.6809763499007887E-3</v>
      </c>
      <c r="BF9" s="415">
        <v>3.2197557168298953E-2</v>
      </c>
      <c r="BG9" s="415">
        <v>1.0860306632816362E-3</v>
      </c>
      <c r="BH9" s="415">
        <v>1.5297055744295932E-3</v>
      </c>
      <c r="BI9" s="416">
        <v>2.4594230563617916E-3</v>
      </c>
      <c r="BJ9" s="416">
        <v>5.1962397032155076E-3</v>
      </c>
      <c r="BK9" s="417">
        <v>3.9468378794584461E-3</v>
      </c>
      <c r="BL9" s="411"/>
      <c r="BM9" s="412" t="s">
        <v>117</v>
      </c>
      <c r="BN9" s="413" t="s">
        <v>118</v>
      </c>
      <c r="BO9" s="414">
        <v>5.0784926936947403E-2</v>
      </c>
      <c r="BP9" s="415">
        <v>5.5321143928738865E-3</v>
      </c>
      <c r="BQ9" s="415">
        <v>8.6346514711482438E-3</v>
      </c>
      <c r="BR9" s="415">
        <v>8.9273692871568555E-2</v>
      </c>
      <c r="BS9" s="415">
        <v>3.2590962552642565E-2</v>
      </c>
      <c r="BT9" s="415">
        <v>0.2678498314217691</v>
      </c>
      <c r="BU9" s="415">
        <v>0.1657142857142857</v>
      </c>
      <c r="BV9" s="415">
        <v>0.18711079619006091</v>
      </c>
      <c r="BW9" s="415">
        <v>3.6297999209741728E-2</v>
      </c>
      <c r="BX9" s="415">
        <v>1.8472906403940886E-3</v>
      </c>
      <c r="BY9" s="415">
        <v>4.1327894978525704E-3</v>
      </c>
      <c r="BZ9" s="415">
        <v>6.1570189268555118E-3</v>
      </c>
      <c r="CA9" s="415">
        <v>9.0925622840516457E-4</v>
      </c>
      <c r="CB9" s="415">
        <v>3.5145273870340796E-3</v>
      </c>
      <c r="CC9" s="415">
        <v>4.5052751639577983E-3</v>
      </c>
      <c r="CD9" s="415">
        <v>1.2026561976285372E-2</v>
      </c>
      <c r="CE9" s="415">
        <v>5.8102851754525849E-3</v>
      </c>
      <c r="CF9" s="415">
        <v>2.9386467889908259E-3</v>
      </c>
      <c r="CG9" s="415">
        <v>1.3482029980133646E-2</v>
      </c>
      <c r="CH9" s="415">
        <v>3.7111139796050081E-2</v>
      </c>
      <c r="CI9" s="415">
        <v>3.4358519655653852E-3</v>
      </c>
      <c r="CJ9" s="415">
        <v>5.0017592394566363E-4</v>
      </c>
      <c r="CK9" s="415">
        <v>1.2108703130374958E-2</v>
      </c>
      <c r="CL9" s="415">
        <v>1.9229999332755054E-2</v>
      </c>
      <c r="CM9" s="415">
        <v>6.9495117967962755E-6</v>
      </c>
      <c r="CN9" s="415">
        <v>1.4574125825715317E-5</v>
      </c>
      <c r="CO9" s="415">
        <v>2.3134432904360968E-5</v>
      </c>
      <c r="CP9" s="415">
        <v>4.1613748750236439E-4</v>
      </c>
      <c r="CQ9" s="415">
        <v>4.099339195937652E-3</v>
      </c>
      <c r="CR9" s="415">
        <v>8.3137646764926305E-4</v>
      </c>
      <c r="CS9" s="415">
        <v>8.656468427288469E-3</v>
      </c>
      <c r="CT9" s="415">
        <v>0.11876953889114213</v>
      </c>
      <c r="CU9" s="415">
        <v>2.0394872146431756E-3</v>
      </c>
      <c r="CV9" s="415">
        <v>4.0680944683305718E-3</v>
      </c>
      <c r="CW9" s="416">
        <v>6.2885423769453832E-3</v>
      </c>
      <c r="CX9" s="416">
        <v>1.386659818963857E-2</v>
      </c>
      <c r="CY9" s="417">
        <v>1.2447960895590398E-2</v>
      </c>
    </row>
    <row r="10" spans="2:103" ht="20.100000000000001" customHeight="1">
      <c r="B10" s="373" t="s">
        <v>119</v>
      </c>
      <c r="C10" s="374" t="s">
        <v>120</v>
      </c>
      <c r="D10" s="375">
        <v>3.5511424402161818E-2</v>
      </c>
      <c r="E10" s="376">
        <v>0.3130827067669173</v>
      </c>
      <c r="F10" s="376">
        <v>6.1553884711779451E-2</v>
      </c>
      <c r="G10" s="377">
        <v>2.0764712849822391E-2</v>
      </c>
      <c r="H10" s="376">
        <v>1.6641604010025061E-2</v>
      </c>
      <c r="I10" s="468">
        <v>1.6641604010025061E-2</v>
      </c>
      <c r="J10" s="468">
        <v>3.5511424402161818E-2</v>
      </c>
      <c r="K10" s="376">
        <v>0.3130827067669173</v>
      </c>
      <c r="L10" s="376">
        <v>6.1553884711779451E-2</v>
      </c>
      <c r="M10" s="476">
        <v>2.444177571320786E-2</v>
      </c>
      <c r="N10" s="376">
        <v>1.6641604010025061E-2</v>
      </c>
      <c r="O10" s="378">
        <v>1.6641604010025061E-2</v>
      </c>
      <c r="P10" s="366"/>
      <c r="Q10" s="410" t="str">
        <f t="shared" si="3"/>
        <v>平成30年（2018年）</v>
      </c>
      <c r="R10" s="457">
        <f t="shared" si="0"/>
        <v>0.58948526099131648</v>
      </c>
      <c r="S10" s="390">
        <f t="shared" si="0"/>
        <v>0.5401184019760511</v>
      </c>
      <c r="T10" s="366"/>
      <c r="U10" s="410" t="str">
        <f t="shared" si="1"/>
        <v>平成30年（2018年）</v>
      </c>
      <c r="V10" s="457">
        <f t="shared" si="2"/>
        <v>0.71667991236360518</v>
      </c>
      <c r="W10" s="390">
        <f t="shared" si="2"/>
        <v>0.66050414649962108</v>
      </c>
      <c r="Y10" s="381" t="s">
        <v>119</v>
      </c>
      <c r="Z10" s="382" t="s">
        <v>120</v>
      </c>
      <c r="AA10" s="383">
        <v>1.1643040797222211E-3</v>
      </c>
      <c r="AB10" s="384">
        <v>2.8664028563221491E-3</v>
      </c>
      <c r="AC10" s="384">
        <v>5.9710924365475465E-4</v>
      </c>
      <c r="AD10" s="384">
        <v>4.8253399814769714E-4</v>
      </c>
      <c r="AE10" s="384">
        <v>6.993084675169383E-4</v>
      </c>
      <c r="AF10" s="384">
        <v>4.1045443453494344E-4</v>
      </c>
      <c r="AG10" s="384">
        <v>1.0013616867768207</v>
      </c>
      <c r="AH10" s="384">
        <v>4.9393840025163433E-4</v>
      </c>
      <c r="AI10" s="384">
        <v>1.164333128016928E-3</v>
      </c>
      <c r="AJ10" s="384">
        <v>5.847925780915475E-4</v>
      </c>
      <c r="AK10" s="384">
        <v>6.1431686590402888E-4</v>
      </c>
      <c r="AL10" s="384">
        <v>4.8832594058266857E-4</v>
      </c>
      <c r="AM10" s="384">
        <v>2.6178662184788489E-4</v>
      </c>
      <c r="AN10" s="384">
        <v>1.8138260715269938E-4</v>
      </c>
      <c r="AO10" s="384">
        <v>1.8771104052459656E-4</v>
      </c>
      <c r="AP10" s="384">
        <v>3.4989389120183671E-4</v>
      </c>
      <c r="AQ10" s="384">
        <v>2.1525022377011447E-4</v>
      </c>
      <c r="AR10" s="384">
        <v>9.8831147279598635E-5</v>
      </c>
      <c r="AS10" s="384">
        <v>2.496714972015167E-4</v>
      </c>
      <c r="AT10" s="384">
        <v>6.3933311467204721E-4</v>
      </c>
      <c r="AU10" s="384">
        <v>8.4116970135049082E-4</v>
      </c>
      <c r="AV10" s="384">
        <v>2.4684069735317589E-3</v>
      </c>
      <c r="AW10" s="384">
        <v>8.0768173798900322E-4</v>
      </c>
      <c r="AX10" s="384">
        <v>1.1012064903702765E-3</v>
      </c>
      <c r="AY10" s="384">
        <v>5.1902632821539498E-4</v>
      </c>
      <c r="AZ10" s="384">
        <v>2.703886073473858E-4</v>
      </c>
      <c r="BA10" s="384">
        <v>7.5966758216165686E-5</v>
      </c>
      <c r="BB10" s="384">
        <v>5.6158744682177405E-3</v>
      </c>
      <c r="BC10" s="384">
        <v>5.5815699315038916E-4</v>
      </c>
      <c r="BD10" s="384">
        <v>5.3102163975713313E-4</v>
      </c>
      <c r="BE10" s="384">
        <v>4.4083924358707802E-4</v>
      </c>
      <c r="BF10" s="384">
        <v>2.7766487908522649E-4</v>
      </c>
      <c r="BG10" s="384">
        <v>4.9102206319127798E-4</v>
      </c>
      <c r="BH10" s="384">
        <v>2.4666044951172092E-4</v>
      </c>
      <c r="BI10" s="385">
        <v>6.6291052602237264E-4</v>
      </c>
      <c r="BJ10" s="385">
        <v>4.2069077453500052E-4</v>
      </c>
      <c r="BK10" s="386">
        <v>1.4825169303187497E-3</v>
      </c>
      <c r="BM10" s="381" t="s">
        <v>119</v>
      </c>
      <c r="BN10" s="382" t="s">
        <v>120</v>
      </c>
      <c r="BO10" s="383">
        <v>1.6288923295057128E-2</v>
      </c>
      <c r="BP10" s="384">
        <v>1.5283638068448195E-2</v>
      </c>
      <c r="BQ10" s="384">
        <v>3.9525782371913985E-3</v>
      </c>
      <c r="BR10" s="384">
        <v>5.1611938065674323E-3</v>
      </c>
      <c r="BS10" s="384">
        <v>8.8553325492279084E-3</v>
      </c>
      <c r="BT10" s="384">
        <v>3.2906875060025984E-3</v>
      </c>
      <c r="BU10" s="384">
        <v>2.5463659147869674E-2</v>
      </c>
      <c r="BV10" s="384">
        <v>6.4657228119421699E-3</v>
      </c>
      <c r="BW10" s="384">
        <v>1.8086138151514063E-2</v>
      </c>
      <c r="BX10" s="384">
        <v>1.0086793338024865E-2</v>
      </c>
      <c r="BY10" s="384">
        <v>8.346614083898328E-3</v>
      </c>
      <c r="BZ10" s="384">
        <v>5.4023357816948238E-3</v>
      </c>
      <c r="CA10" s="384">
        <v>1.5275504637206766E-3</v>
      </c>
      <c r="CB10" s="384">
        <v>4.2162777198601119E-4</v>
      </c>
      <c r="CC10" s="384">
        <v>0</v>
      </c>
      <c r="CD10" s="384">
        <v>1.622789405740493E-3</v>
      </c>
      <c r="CE10" s="384">
        <v>2.0107192134621117E-4</v>
      </c>
      <c r="CF10" s="384">
        <v>0</v>
      </c>
      <c r="CG10" s="384">
        <v>2.0739269158991029E-3</v>
      </c>
      <c r="CH10" s="384">
        <v>3.0657028527171807E-3</v>
      </c>
      <c r="CI10" s="384">
        <v>1.3419177248274629E-2</v>
      </c>
      <c r="CJ10" s="384">
        <v>5.6109390199311479E-2</v>
      </c>
      <c r="CK10" s="384">
        <v>1.2039903680770554E-2</v>
      </c>
      <c r="CL10" s="384">
        <v>1.3291519316741175E-2</v>
      </c>
      <c r="CM10" s="384">
        <v>1.9852438699514692E-3</v>
      </c>
      <c r="CN10" s="384">
        <v>3.7164020855574056E-4</v>
      </c>
      <c r="CO10" s="384">
        <v>3.4187550847555653E-4</v>
      </c>
      <c r="CP10" s="384">
        <v>0.14227398420118717</v>
      </c>
      <c r="CQ10" s="384">
        <v>7.916197265986245E-3</v>
      </c>
      <c r="CR10" s="384">
        <v>6.5470896827379468E-3</v>
      </c>
      <c r="CS10" s="384">
        <v>4.3711747838950073E-3</v>
      </c>
      <c r="CT10" s="384">
        <v>2.5214366984792416E-3</v>
      </c>
      <c r="CU10" s="384">
        <v>4.6788236100637551E-3</v>
      </c>
      <c r="CV10" s="384">
        <v>1.9585879385861948E-3</v>
      </c>
      <c r="CW10" s="385">
        <v>6.6987868751732767E-3</v>
      </c>
      <c r="CX10" s="385">
        <v>0</v>
      </c>
      <c r="CY10" s="386">
        <v>2.4668088896253184E-2</v>
      </c>
    </row>
    <row r="11" spans="2:103" ht="20.100000000000001" customHeight="1">
      <c r="B11" s="373" t="s">
        <v>121</v>
      </c>
      <c r="C11" s="374" t="s">
        <v>122</v>
      </c>
      <c r="D11" s="375">
        <v>0.11921216052005756</v>
      </c>
      <c r="E11" s="376">
        <v>0.42520473653371849</v>
      </c>
      <c r="F11" s="376">
        <v>0.25604671127038847</v>
      </c>
      <c r="G11" s="377">
        <v>3.454703601386428E-3</v>
      </c>
      <c r="H11" s="376">
        <v>5.4137653807895134E-2</v>
      </c>
      <c r="I11" s="468">
        <v>5.3483587011323531E-2</v>
      </c>
      <c r="J11" s="468">
        <v>0.11921216052005756</v>
      </c>
      <c r="K11" s="376">
        <v>0.42520473653371849</v>
      </c>
      <c r="L11" s="376">
        <v>0.25604671127038847</v>
      </c>
      <c r="M11" s="476">
        <v>4.0664704198604303E-3</v>
      </c>
      <c r="N11" s="376">
        <v>5.4137653807895134E-2</v>
      </c>
      <c r="O11" s="378">
        <v>5.3483587011323531E-2</v>
      </c>
      <c r="P11" s="366"/>
      <c r="Q11" s="410" t="str">
        <f t="shared" si="3"/>
        <v>令和元年（2019年）</v>
      </c>
      <c r="R11" s="457">
        <f t="shared" si="0"/>
        <v>0.57400213005402745</v>
      </c>
      <c r="S11" s="390">
        <f t="shared" si="0"/>
        <v>0.58761073014152609</v>
      </c>
      <c r="T11" s="366"/>
      <c r="U11" s="410" t="str">
        <f t="shared" si="1"/>
        <v>令和元年（2019年）</v>
      </c>
      <c r="V11" s="457">
        <f t="shared" si="2"/>
        <v>0.69325889799946361</v>
      </c>
      <c r="W11" s="390">
        <f t="shared" si="2"/>
        <v>0.70628526190261454</v>
      </c>
      <c r="Y11" s="381" t="s">
        <v>121</v>
      </c>
      <c r="Z11" s="382" t="s">
        <v>122</v>
      </c>
      <c r="AA11" s="383">
        <v>1.8254987360343414E-3</v>
      </c>
      <c r="AB11" s="384">
        <v>7.8030468374817733E-4</v>
      </c>
      <c r="AC11" s="384">
        <v>2.67330193817525E-3</v>
      </c>
      <c r="AD11" s="384">
        <v>1.3412296227999327E-3</v>
      </c>
      <c r="AE11" s="384">
        <v>1.1419392617878614E-3</v>
      </c>
      <c r="AF11" s="384">
        <v>2.939877769234807E-3</v>
      </c>
      <c r="AG11" s="384">
        <v>1.2904015299468163E-3</v>
      </c>
      <c r="AH11" s="384">
        <v>1.0209667781006784</v>
      </c>
      <c r="AI11" s="384">
        <v>7.0949267266933467E-4</v>
      </c>
      <c r="AJ11" s="384">
        <v>2.6393403754985711E-4</v>
      </c>
      <c r="AK11" s="384">
        <v>5.9386375720958315E-4</v>
      </c>
      <c r="AL11" s="384">
        <v>7.7621987908000451E-4</v>
      </c>
      <c r="AM11" s="384">
        <v>1.5351869053236329E-3</v>
      </c>
      <c r="AN11" s="384">
        <v>3.3231693160034347E-3</v>
      </c>
      <c r="AO11" s="384">
        <v>3.6385874193682792E-3</v>
      </c>
      <c r="AP11" s="384">
        <v>2.6947275396230759E-3</v>
      </c>
      <c r="AQ11" s="384">
        <v>2.1124459042996197E-3</v>
      </c>
      <c r="AR11" s="384">
        <v>3.3422006652884155E-3</v>
      </c>
      <c r="AS11" s="384">
        <v>4.5314437396040659E-3</v>
      </c>
      <c r="AT11" s="384">
        <v>6.6569877617001973E-3</v>
      </c>
      <c r="AU11" s="384">
        <v>2.8912733754338595E-3</v>
      </c>
      <c r="AV11" s="384">
        <v>2.7704079577056597E-4</v>
      </c>
      <c r="AW11" s="384">
        <v>5.1812360253292158E-3</v>
      </c>
      <c r="AX11" s="384">
        <v>2.1663486474836828E-3</v>
      </c>
      <c r="AY11" s="384">
        <v>1.0067567568124234E-3</v>
      </c>
      <c r="AZ11" s="384">
        <v>6.431113505044096E-4</v>
      </c>
      <c r="BA11" s="384">
        <v>2.0766722472578757E-4</v>
      </c>
      <c r="BB11" s="384">
        <v>1.0011467359662253E-3</v>
      </c>
      <c r="BC11" s="384">
        <v>1.4237134539802946E-3</v>
      </c>
      <c r="BD11" s="384">
        <v>6.0643709145340695E-4</v>
      </c>
      <c r="BE11" s="384">
        <v>1.0568386102761925E-3</v>
      </c>
      <c r="BF11" s="384">
        <v>5.87589340318619E-4</v>
      </c>
      <c r="BG11" s="384">
        <v>1.6834843334609785E-3</v>
      </c>
      <c r="BH11" s="384">
        <v>2.4986723997896718E-3</v>
      </c>
      <c r="BI11" s="385">
        <v>8.0383150951801824E-4</v>
      </c>
      <c r="BJ11" s="385">
        <v>6.5438006640447365E-3</v>
      </c>
      <c r="BK11" s="386">
        <v>1.3712458712916448E-3</v>
      </c>
      <c r="BM11" s="381" t="s">
        <v>121</v>
      </c>
      <c r="BN11" s="382" t="s">
        <v>122</v>
      </c>
      <c r="BO11" s="383">
        <v>1.1084529316505397E-2</v>
      </c>
      <c r="BP11" s="384">
        <v>2.3441162681669013E-3</v>
      </c>
      <c r="BQ11" s="384">
        <v>1.6870145302556903E-2</v>
      </c>
      <c r="BR11" s="384">
        <v>8.6393896327324401E-3</v>
      </c>
      <c r="BS11" s="384">
        <v>6.6699548507037978E-3</v>
      </c>
      <c r="BT11" s="384">
        <v>2.0835966051832119E-2</v>
      </c>
      <c r="BU11" s="384">
        <v>7.1177944862155385E-3</v>
      </c>
      <c r="BV11" s="384">
        <v>0.17000286154223501</v>
      </c>
      <c r="BW11" s="384">
        <v>3.0173497611264773E-3</v>
      </c>
      <c r="BX11" s="384">
        <v>1.2315270935960591E-3</v>
      </c>
      <c r="BY11" s="384">
        <v>2.7822046946327761E-3</v>
      </c>
      <c r="BZ11" s="384">
        <v>4.8942322780222815E-3</v>
      </c>
      <c r="CA11" s="384">
        <v>1.1020185488270594E-2</v>
      </c>
      <c r="CB11" s="384">
        <v>2.5294778457708712E-2</v>
      </c>
      <c r="CC11" s="384">
        <v>2.7373823781009408E-2</v>
      </c>
      <c r="CD11" s="384">
        <v>1.8604002880534161E-2</v>
      </c>
      <c r="CE11" s="384">
        <v>1.4040366921588884E-2</v>
      </c>
      <c r="CF11" s="384">
        <v>2.3939220183486237E-2</v>
      </c>
      <c r="CG11" s="384">
        <v>3.3893203299018723E-2</v>
      </c>
      <c r="CH11" s="384">
        <v>5.2036272105331093E-2</v>
      </c>
      <c r="CI11" s="384">
        <v>2.056713889642486E-2</v>
      </c>
      <c r="CJ11" s="384">
        <v>0</v>
      </c>
      <c r="CK11" s="384">
        <v>3.4348125214998283E-2</v>
      </c>
      <c r="CL11" s="384">
        <v>1.4866217388403283E-2</v>
      </c>
      <c r="CM11" s="384">
        <v>5.5607676894031529E-3</v>
      </c>
      <c r="CN11" s="384">
        <v>2.3355036635708793E-3</v>
      </c>
      <c r="CO11" s="384">
        <v>5.7579033006409527E-4</v>
      </c>
      <c r="CP11" s="384">
        <v>4.2658596121454501E-3</v>
      </c>
      <c r="CQ11" s="384">
        <v>7.1629142636154223E-3</v>
      </c>
      <c r="CR11" s="384">
        <v>2.086435173619785E-3</v>
      </c>
      <c r="CS11" s="384">
        <v>5.9415727816375602E-3</v>
      </c>
      <c r="CT11" s="384">
        <v>1.9911274142083405E-3</v>
      </c>
      <c r="CU11" s="384">
        <v>1.0128881881127032E-2</v>
      </c>
      <c r="CV11" s="384">
        <v>1.7308685532608475E-2</v>
      </c>
      <c r="CW11" s="385">
        <v>2.9897270281813619E-3</v>
      </c>
      <c r="CX11" s="385">
        <v>4.9303460229826027E-2</v>
      </c>
      <c r="CY11" s="386">
        <v>7.7877425902528946E-3</v>
      </c>
    </row>
    <row r="12" spans="2:103" ht="20.100000000000001" customHeight="1">
      <c r="B12" s="373" t="s">
        <v>123</v>
      </c>
      <c r="C12" s="374" t="s">
        <v>124</v>
      </c>
      <c r="D12" s="375">
        <v>0.56868682089858225</v>
      </c>
      <c r="E12" s="376">
        <v>0.45136319551708037</v>
      </c>
      <c r="F12" s="376">
        <v>0.21530945795466791</v>
      </c>
      <c r="G12" s="377">
        <v>6.3381098972621998E-4</v>
      </c>
      <c r="H12" s="376">
        <v>6.7279715507022525E-2</v>
      </c>
      <c r="I12" s="468">
        <v>5.8568914113294297E-2</v>
      </c>
      <c r="J12" s="468">
        <v>0.56868682089858225</v>
      </c>
      <c r="K12" s="376">
        <v>0.45136319551708037</v>
      </c>
      <c r="L12" s="376">
        <v>0.21530945795466791</v>
      </c>
      <c r="M12" s="476">
        <v>7.4604769001595259E-4</v>
      </c>
      <c r="N12" s="376">
        <v>6.7279715507022525E-2</v>
      </c>
      <c r="O12" s="378">
        <v>5.8568914113294297E-2</v>
      </c>
      <c r="P12" s="366"/>
      <c r="Q12" s="410" t="str">
        <f t="shared" si="3"/>
        <v>令和２年（2020年）</v>
      </c>
      <c r="R12" s="457">
        <f t="shared" si="0"/>
        <v>0.53516732899992814</v>
      </c>
      <c r="S12" s="390">
        <f t="shared" si="0"/>
        <v>0.56758391640723727</v>
      </c>
      <c r="T12" s="366"/>
      <c r="U12" s="410" t="str">
        <f t="shared" si="1"/>
        <v>令和２年（2020年）</v>
      </c>
      <c r="V12" s="457">
        <f t="shared" si="2"/>
        <v>0.64863095534425252</v>
      </c>
      <c r="W12" s="390">
        <f t="shared" si="2"/>
        <v>0.68190676338118139</v>
      </c>
      <c r="Y12" s="381" t="s">
        <v>123</v>
      </c>
      <c r="Z12" s="382" t="s">
        <v>124</v>
      </c>
      <c r="AA12" s="383">
        <v>1.869115844377998E-3</v>
      </c>
      <c r="AB12" s="384">
        <v>4.1283778078137124E-4</v>
      </c>
      <c r="AC12" s="384">
        <v>1.9227677421052984E-3</v>
      </c>
      <c r="AD12" s="384">
        <v>4.8531407652291082E-4</v>
      </c>
      <c r="AE12" s="384">
        <v>1.7908619733026407E-3</v>
      </c>
      <c r="AF12" s="384">
        <v>4.3609536021545943E-3</v>
      </c>
      <c r="AG12" s="384">
        <v>2.9390461836102322E-2</v>
      </c>
      <c r="AH12" s="384">
        <v>2.3136322786758813E-3</v>
      </c>
      <c r="AI12" s="384">
        <v>1.0797343778517914</v>
      </c>
      <c r="AJ12" s="384">
        <v>3.5949232993734473E-3</v>
      </c>
      <c r="AK12" s="384">
        <v>8.7896568512160801E-3</v>
      </c>
      <c r="AL12" s="384">
        <v>2.6441110355697604E-3</v>
      </c>
      <c r="AM12" s="384">
        <v>2.3165953115548343E-3</v>
      </c>
      <c r="AN12" s="384">
        <v>2.0606279617281171E-3</v>
      </c>
      <c r="AO12" s="384">
        <v>8.3873121209549536E-3</v>
      </c>
      <c r="AP12" s="384">
        <v>1.3777338450895996E-2</v>
      </c>
      <c r="AQ12" s="384">
        <v>3.6295921092473647E-3</v>
      </c>
      <c r="AR12" s="384">
        <v>3.1596294155854915E-3</v>
      </c>
      <c r="AS12" s="384">
        <v>1.3322633695113952E-3</v>
      </c>
      <c r="AT12" s="384">
        <v>2.6241273936325926E-3</v>
      </c>
      <c r="AU12" s="384">
        <v>3.5260990336447348E-2</v>
      </c>
      <c r="AV12" s="384">
        <v>4.6329464358233418E-4</v>
      </c>
      <c r="AW12" s="384">
        <v>4.5497045400209046E-3</v>
      </c>
      <c r="AX12" s="384">
        <v>7.5819007049385842E-4</v>
      </c>
      <c r="AY12" s="384">
        <v>4.6377537757758615E-4</v>
      </c>
      <c r="AZ12" s="384">
        <v>2.7959981052599588E-4</v>
      </c>
      <c r="BA12" s="384">
        <v>5.6657135029673279E-4</v>
      </c>
      <c r="BB12" s="384">
        <v>6.3017542208963274E-4</v>
      </c>
      <c r="BC12" s="384">
        <v>4.4240716162178911E-4</v>
      </c>
      <c r="BD12" s="384">
        <v>5.3741880436203792E-4</v>
      </c>
      <c r="BE12" s="384">
        <v>1.5846214285306964E-3</v>
      </c>
      <c r="BF12" s="384">
        <v>7.8361333346119806E-4</v>
      </c>
      <c r="BG12" s="384">
        <v>5.5615654472296284E-4</v>
      </c>
      <c r="BH12" s="384">
        <v>1.6178559225333764E-3</v>
      </c>
      <c r="BI12" s="385">
        <v>1.2401289458522685E-3</v>
      </c>
      <c r="BJ12" s="385">
        <v>3.9442537468835836E-3</v>
      </c>
      <c r="BK12" s="386">
        <v>5.0191407565538778E-3</v>
      </c>
      <c r="BM12" s="381" t="s">
        <v>123</v>
      </c>
      <c r="BN12" s="382" t="s">
        <v>124</v>
      </c>
      <c r="BO12" s="383">
        <v>2.1528882608314228E-3</v>
      </c>
      <c r="BP12" s="384">
        <v>0</v>
      </c>
      <c r="BQ12" s="384">
        <v>2.1953670185677122E-3</v>
      </c>
      <c r="BR12" s="384">
        <v>2.9919964096043083E-4</v>
      </c>
      <c r="BS12" s="384">
        <v>2.2233182835679328E-3</v>
      </c>
      <c r="BT12" s="384">
        <v>6.3084147580510638E-3</v>
      </c>
      <c r="BU12" s="384">
        <v>4.7017543859649125E-2</v>
      </c>
      <c r="BV12" s="384">
        <v>3.0659381089293745E-3</v>
      </c>
      <c r="BW12" s="384">
        <v>0.12911742519487052</v>
      </c>
      <c r="BX12" s="384">
        <v>5.3366174055829232E-3</v>
      </c>
      <c r="BY12" s="384">
        <v>1.3208719375489586E-2</v>
      </c>
      <c r="BZ12" s="384">
        <v>3.706166732670308E-3</v>
      </c>
      <c r="CA12" s="384">
        <v>3.2733224222585926E-3</v>
      </c>
      <c r="CB12" s="384">
        <v>2.8589828374393912E-3</v>
      </c>
      <c r="CC12" s="384">
        <v>1.2033076703735386E-2</v>
      </c>
      <c r="CD12" s="384">
        <v>2.0372810146913879E-2</v>
      </c>
      <c r="CE12" s="384">
        <v>3.9798373397491454E-3</v>
      </c>
      <c r="CF12" s="384">
        <v>2.0068807339449542E-3</v>
      </c>
      <c r="CG12" s="384">
        <v>1.6314490397929082E-3</v>
      </c>
      <c r="CH12" s="384">
        <v>3.7917903704659866E-3</v>
      </c>
      <c r="CI12" s="384">
        <v>5.6828032052512127E-2</v>
      </c>
      <c r="CJ12" s="384">
        <v>4.1393869567916989E-5</v>
      </c>
      <c r="CK12" s="384">
        <v>4.2483660130718951E-3</v>
      </c>
      <c r="CL12" s="384">
        <v>6.5390004670714619E-4</v>
      </c>
      <c r="CM12" s="384">
        <v>2.1080185783615366E-4</v>
      </c>
      <c r="CN12" s="384">
        <v>1.4574125825715317E-5</v>
      </c>
      <c r="CO12" s="384">
        <v>7.1973791258011908E-5</v>
      </c>
      <c r="CP12" s="384">
        <v>1.8014609848587205E-5</v>
      </c>
      <c r="CQ12" s="384">
        <v>2.690296437038656E-5</v>
      </c>
      <c r="CR12" s="384">
        <v>2.0184861353984512E-4</v>
      </c>
      <c r="CS12" s="384">
        <v>1.9647501735149575E-3</v>
      </c>
      <c r="CT12" s="384">
        <v>6.2901321196937661E-4</v>
      </c>
      <c r="CU12" s="384">
        <v>3.9418660451086583E-4</v>
      </c>
      <c r="CV12" s="384">
        <v>2.1011221635689227E-3</v>
      </c>
      <c r="CW12" s="385">
        <v>1.3974538615434185E-3</v>
      </c>
      <c r="CX12" s="385">
        <v>5.6493548180008984E-3</v>
      </c>
      <c r="CY12" s="386">
        <v>7.5806217766823392E-3</v>
      </c>
    </row>
    <row r="13" spans="2:103" ht="20.100000000000001" customHeight="1">
      <c r="B13" s="391" t="s">
        <v>125</v>
      </c>
      <c r="C13" s="392" t="s">
        <v>126</v>
      </c>
      <c r="D13" s="393">
        <v>8.1026437311465305E-2</v>
      </c>
      <c r="E13" s="394">
        <v>0.25448627726952849</v>
      </c>
      <c r="F13" s="394">
        <v>9.362538118695754E-2</v>
      </c>
      <c r="G13" s="395">
        <v>-1.2323271720962841E-4</v>
      </c>
      <c r="H13" s="394">
        <v>2.9908515130190008E-2</v>
      </c>
      <c r="I13" s="469">
        <v>2.712291813277035E-2</v>
      </c>
      <c r="J13" s="469">
        <v>8.1026437311465305E-2</v>
      </c>
      <c r="K13" s="394">
        <v>0.25448627726952849</v>
      </c>
      <c r="L13" s="394">
        <v>9.362538118695754E-2</v>
      </c>
      <c r="M13" s="477">
        <v>-1.4505504874307335E-4</v>
      </c>
      <c r="N13" s="394">
        <v>2.9908515130190008E-2</v>
      </c>
      <c r="O13" s="396">
        <v>2.712291813277035E-2</v>
      </c>
      <c r="P13" s="366"/>
      <c r="Q13" s="410" t="str">
        <f t="shared" si="3"/>
        <v>令和３年（2021年）</v>
      </c>
      <c r="R13" s="457">
        <f t="shared" si="0"/>
        <v>0.51510149141910211</v>
      </c>
      <c r="S13" s="390">
        <f t="shared" si="0"/>
        <v>0.55742170177227612</v>
      </c>
      <c r="T13" s="366"/>
      <c r="U13" s="410" t="str">
        <f t="shared" si="1"/>
        <v>令和３年（2021年）</v>
      </c>
      <c r="V13" s="457">
        <f t="shared" si="2"/>
        <v>0.6277876654027702</v>
      </c>
      <c r="W13" s="390">
        <f t="shared" si="2"/>
        <v>0.66989679286883363</v>
      </c>
      <c r="Y13" s="398" t="s">
        <v>125</v>
      </c>
      <c r="Z13" s="399" t="s">
        <v>126</v>
      </c>
      <c r="AA13" s="400">
        <v>5.3527978718823201E-5</v>
      </c>
      <c r="AB13" s="401">
        <v>1.2312908598735347E-4</v>
      </c>
      <c r="AC13" s="401">
        <v>8.9638364331396606E-5</v>
      </c>
      <c r="AD13" s="401">
        <v>3.6015607164293533E-5</v>
      </c>
      <c r="AE13" s="401">
        <v>3.4806480440199335E-4</v>
      </c>
      <c r="AF13" s="401">
        <v>7.1588377991388914E-5</v>
      </c>
      <c r="AG13" s="401">
        <v>1.5838411596603088E-4</v>
      </c>
      <c r="AH13" s="401">
        <v>4.472556598890583E-4</v>
      </c>
      <c r="AI13" s="401">
        <v>2.1297125536420725E-3</v>
      </c>
      <c r="AJ13" s="401">
        <v>1.0511886127800836</v>
      </c>
      <c r="AK13" s="401">
        <v>8.8810304748718365E-5</v>
      </c>
      <c r="AL13" s="401">
        <v>1.9303694686813838E-2</v>
      </c>
      <c r="AM13" s="401">
        <v>1.1129362798882086E-2</v>
      </c>
      <c r="AN13" s="401">
        <v>5.0905401192974202E-3</v>
      </c>
      <c r="AO13" s="401">
        <v>6.6334895491009036E-4</v>
      </c>
      <c r="AP13" s="401">
        <v>1.8533966483812487E-4</v>
      </c>
      <c r="AQ13" s="401">
        <v>2.3176949307698261E-3</v>
      </c>
      <c r="AR13" s="401">
        <v>1.0560898506061346E-3</v>
      </c>
      <c r="AS13" s="401">
        <v>9.1723514414555358E-3</v>
      </c>
      <c r="AT13" s="401">
        <v>3.8173226222265014E-4</v>
      </c>
      <c r="AU13" s="401">
        <v>2.0666070618959209E-3</v>
      </c>
      <c r="AV13" s="401">
        <v>3.277888455219293E-5</v>
      </c>
      <c r="AW13" s="401">
        <v>1.5522406734644643E-4</v>
      </c>
      <c r="AX13" s="401">
        <v>2.6928940256736959E-5</v>
      </c>
      <c r="AY13" s="401">
        <v>4.2872396411892094E-5</v>
      </c>
      <c r="AZ13" s="401">
        <v>2.4462855112875054E-5</v>
      </c>
      <c r="BA13" s="401">
        <v>3.6056602830178342E-5</v>
      </c>
      <c r="BB13" s="401">
        <v>7.7776963858429304E-5</v>
      </c>
      <c r="BC13" s="401">
        <v>7.6187145444493723E-5</v>
      </c>
      <c r="BD13" s="401">
        <v>5.6040678847660368E-5</v>
      </c>
      <c r="BE13" s="401">
        <v>3.1960737470868077E-5</v>
      </c>
      <c r="BF13" s="401">
        <v>2.3873856261609139E-5</v>
      </c>
      <c r="BG13" s="401">
        <v>4.141464721739473E-5</v>
      </c>
      <c r="BH13" s="401">
        <v>1.3263671669186451E-4</v>
      </c>
      <c r="BI13" s="402">
        <v>3.9430009193128863E-5</v>
      </c>
      <c r="BJ13" s="402">
        <v>6.1935192741322532E-5</v>
      </c>
      <c r="BK13" s="403">
        <v>8.9646211512694031E-4</v>
      </c>
      <c r="BM13" s="398" t="s">
        <v>125</v>
      </c>
      <c r="BN13" s="399" t="s">
        <v>126</v>
      </c>
      <c r="BO13" s="400">
        <v>1.1618009337085871E-4</v>
      </c>
      <c r="BP13" s="401">
        <v>1.8752930145335208E-4</v>
      </c>
      <c r="BQ13" s="401">
        <v>0</v>
      </c>
      <c r="BR13" s="401">
        <v>1.1219986536016157E-4</v>
      </c>
      <c r="BS13" s="401">
        <v>3.3463596008650454E-3</v>
      </c>
      <c r="BT13" s="401">
        <v>2.0219278070676488E-5</v>
      </c>
      <c r="BU13" s="401">
        <v>0</v>
      </c>
      <c r="BV13" s="401">
        <v>3.8426424298581494E-3</v>
      </c>
      <c r="BW13" s="401">
        <v>2.1750062861453357E-2</v>
      </c>
      <c r="BX13" s="401">
        <v>0.60072132301196346</v>
      </c>
      <c r="BY13" s="401">
        <v>4.5919883309472999E-4</v>
      </c>
      <c r="BZ13" s="401">
        <v>0.2232741293123417</v>
      </c>
      <c r="CA13" s="401">
        <v>0.12733224222585926</v>
      </c>
      <c r="CB13" s="401">
        <v>5.6535663645000969E-2</v>
      </c>
      <c r="CC13" s="401">
        <v>6.4442543484459656E-3</v>
      </c>
      <c r="CD13" s="401">
        <v>9.3252315544596837E-4</v>
      </c>
      <c r="CE13" s="401">
        <v>2.5445998322089484E-2</v>
      </c>
      <c r="CF13" s="401">
        <v>1.067947247706422E-2</v>
      </c>
      <c r="CG13" s="401">
        <v>9.995183914273674E-2</v>
      </c>
      <c r="CH13" s="401">
        <v>3.7917903704659866E-3</v>
      </c>
      <c r="CI13" s="401">
        <v>1.8226392371978536E-2</v>
      </c>
      <c r="CJ13" s="401">
        <v>0</v>
      </c>
      <c r="CK13" s="401">
        <v>3.0959752321981426E-4</v>
      </c>
      <c r="CL13" s="401">
        <v>0</v>
      </c>
      <c r="CM13" s="401">
        <v>0</v>
      </c>
      <c r="CN13" s="401">
        <v>0</v>
      </c>
      <c r="CO13" s="401">
        <v>0</v>
      </c>
      <c r="CP13" s="401">
        <v>2.1077093522847029E-4</v>
      </c>
      <c r="CQ13" s="401">
        <v>0</v>
      </c>
      <c r="CR13" s="401">
        <v>1.1991006744941293E-5</v>
      </c>
      <c r="CS13" s="401">
        <v>0</v>
      </c>
      <c r="CT13" s="401">
        <v>8.9730843362250597E-7</v>
      </c>
      <c r="CU13" s="401">
        <v>0</v>
      </c>
      <c r="CV13" s="401">
        <v>1.5594921086345556E-4</v>
      </c>
      <c r="CW13" s="402">
        <v>1.6859362940872342E-5</v>
      </c>
      <c r="CX13" s="402">
        <v>0</v>
      </c>
      <c r="CY13" s="403">
        <v>9.7968144818872845E-3</v>
      </c>
    </row>
    <row r="14" spans="2:103" ht="20.100000000000001" customHeight="1">
      <c r="B14" s="404" t="s">
        <v>127</v>
      </c>
      <c r="C14" s="405" t="s">
        <v>128</v>
      </c>
      <c r="D14" s="406">
        <v>0.10136137533816214</v>
      </c>
      <c r="E14" s="407">
        <v>0.28786364495826694</v>
      </c>
      <c r="F14" s="407">
        <v>0.181221468896032</v>
      </c>
      <c r="G14" s="408">
        <v>7.0320417029086509E-4</v>
      </c>
      <c r="H14" s="407">
        <v>3.0361146376380974E-2</v>
      </c>
      <c r="I14" s="470">
        <v>3.0361146376380974E-2</v>
      </c>
      <c r="J14" s="470">
        <v>0.10136137533816214</v>
      </c>
      <c r="K14" s="407">
        <v>0.28786364495826694</v>
      </c>
      <c r="L14" s="407">
        <v>0.181221468896032</v>
      </c>
      <c r="M14" s="478">
        <v>8.2772917377418799E-4</v>
      </c>
      <c r="N14" s="407">
        <v>3.0361146376380974E-2</v>
      </c>
      <c r="O14" s="409">
        <v>3.0361146376380974E-2</v>
      </c>
      <c r="P14" s="366"/>
      <c r="Q14" s="410" t="str">
        <f t="shared" si="3"/>
        <v>令和４年（2022年）</v>
      </c>
      <c r="R14" s="457">
        <f t="shared" si="0"/>
        <v>0.52065488066092258</v>
      </c>
      <c r="S14" s="390">
        <f t="shared" si="0"/>
        <v>0.53412627708601101</v>
      </c>
      <c r="T14" s="366"/>
      <c r="U14" s="410" t="str">
        <f t="shared" si="1"/>
        <v>令和４年（2022年）</v>
      </c>
      <c r="V14" s="457">
        <f t="shared" si="2"/>
        <v>0.63380332047061705</v>
      </c>
      <c r="W14" s="390">
        <f t="shared" si="2"/>
        <v>0.64294621490571036</v>
      </c>
      <c r="Y14" s="412" t="s">
        <v>127</v>
      </c>
      <c r="Z14" s="413" t="s">
        <v>128</v>
      </c>
      <c r="AA14" s="414">
        <v>4.2584186408390308E-5</v>
      </c>
      <c r="AB14" s="415">
        <v>5.3005524420856544E-5</v>
      </c>
      <c r="AC14" s="415">
        <v>2.142664828291111E-4</v>
      </c>
      <c r="AD14" s="415">
        <v>3.7228403058604555E-5</v>
      </c>
      <c r="AE14" s="415">
        <v>1.3304561182073823E-4</v>
      </c>
      <c r="AF14" s="415">
        <v>8.7252449276756206E-4</v>
      </c>
      <c r="AG14" s="415">
        <v>1.5654119779984256E-4</v>
      </c>
      <c r="AH14" s="415">
        <v>3.0407621441388321E-4</v>
      </c>
      <c r="AI14" s="415">
        <v>5.632082567312253E-4</v>
      </c>
      <c r="AJ14" s="415">
        <v>1.0101102823337012E-4</v>
      </c>
      <c r="AK14" s="415">
        <v>1.0479316961356535</v>
      </c>
      <c r="AL14" s="415">
        <v>8.5275057795376544E-3</v>
      </c>
      <c r="AM14" s="415">
        <v>4.4646025335569259E-3</v>
      </c>
      <c r="AN14" s="415">
        <v>2.3642703045332379E-3</v>
      </c>
      <c r="AO14" s="415">
        <v>3.9773477726598059E-3</v>
      </c>
      <c r="AP14" s="415">
        <v>3.2315758965885078E-3</v>
      </c>
      <c r="AQ14" s="415">
        <v>3.429252430640376E-3</v>
      </c>
      <c r="AR14" s="415">
        <v>2.150314455462053E-3</v>
      </c>
      <c r="AS14" s="415">
        <v>2.6366692572362019E-3</v>
      </c>
      <c r="AT14" s="415">
        <v>1.0022028109753509E-3</v>
      </c>
      <c r="AU14" s="415">
        <v>1.018692075066058E-3</v>
      </c>
      <c r="AV14" s="415">
        <v>4.9131654991246856E-5</v>
      </c>
      <c r="AW14" s="415">
        <v>1.2111158326715911E-4</v>
      </c>
      <c r="AX14" s="415">
        <v>2.4573157287211199E-5</v>
      </c>
      <c r="AY14" s="415">
        <v>3.1256616309860934E-5</v>
      </c>
      <c r="AZ14" s="415">
        <v>2.2327652996331664E-5</v>
      </c>
      <c r="BA14" s="415">
        <v>2.1338329249405573E-5</v>
      </c>
      <c r="BB14" s="415">
        <v>3.6837109330979396E-5</v>
      </c>
      <c r="BC14" s="415">
        <v>8.0194968947634501E-5</v>
      </c>
      <c r="BD14" s="415">
        <v>4.9169945210627016E-5</v>
      </c>
      <c r="BE14" s="415">
        <v>4.0680903131696642E-5</v>
      </c>
      <c r="BF14" s="415">
        <v>1.8068428269355619E-4</v>
      </c>
      <c r="BG14" s="415">
        <v>5.6486693679172149E-5</v>
      </c>
      <c r="BH14" s="415">
        <v>1.1854292996177789E-4</v>
      </c>
      <c r="BI14" s="416">
        <v>6.9104396293434925E-5</v>
      </c>
      <c r="BJ14" s="416">
        <v>1.7617759080210466E-4</v>
      </c>
      <c r="BK14" s="417">
        <v>9.4069972018298803E-4</v>
      </c>
      <c r="BM14" s="412" t="s">
        <v>127</v>
      </c>
      <c r="BN14" s="413" t="s">
        <v>128</v>
      </c>
      <c r="BO14" s="414">
        <v>0</v>
      </c>
      <c r="BP14" s="415">
        <v>0</v>
      </c>
      <c r="BQ14" s="415">
        <v>1.4796360783450098E-3</v>
      </c>
      <c r="BR14" s="415">
        <v>0</v>
      </c>
      <c r="BS14" s="415">
        <v>8.8022157301665587E-4</v>
      </c>
      <c r="BT14" s="415">
        <v>7.354762398208572E-3</v>
      </c>
      <c r="BU14" s="415">
        <v>5.0125313283208019E-4</v>
      </c>
      <c r="BV14" s="415">
        <v>1.9349476065243162E-3</v>
      </c>
      <c r="BW14" s="415">
        <v>4.2566184130177088E-3</v>
      </c>
      <c r="BX14" s="415">
        <v>7.6237391508327467E-4</v>
      </c>
      <c r="BY14" s="415">
        <v>0.45098727749115369</v>
      </c>
      <c r="BZ14" s="415">
        <v>7.9025039041776574E-2</v>
      </c>
      <c r="CA14" s="415">
        <v>4.0552827786870339E-2</v>
      </c>
      <c r="CB14" s="415">
        <v>2.0864798990403638E-2</v>
      </c>
      <c r="CC14" s="415">
        <v>3.5129740518962074E-2</v>
      </c>
      <c r="CD14" s="415">
        <v>2.7620605775006388E-2</v>
      </c>
      <c r="CE14" s="415">
        <v>2.9342633487488473E-2</v>
      </c>
      <c r="CF14" s="415">
        <v>1.5553325688073395E-2</v>
      </c>
      <c r="CG14" s="415">
        <v>2.2551321413521161E-2</v>
      </c>
      <c r="CH14" s="415">
        <v>9.0034852200851934E-3</v>
      </c>
      <c r="CI14" s="415">
        <v>7.4027142734256618E-3</v>
      </c>
      <c r="CJ14" s="415">
        <v>2.3111577175420321E-4</v>
      </c>
      <c r="CK14" s="415">
        <v>3.6119711042311662E-4</v>
      </c>
      <c r="CL14" s="415">
        <v>0</v>
      </c>
      <c r="CM14" s="415">
        <v>1.1582519661327125E-5</v>
      </c>
      <c r="CN14" s="415">
        <v>0</v>
      </c>
      <c r="CO14" s="415">
        <v>0</v>
      </c>
      <c r="CP14" s="415">
        <v>5.4043829545761612E-6</v>
      </c>
      <c r="CQ14" s="415">
        <v>1.4124056294452945E-4</v>
      </c>
      <c r="CR14" s="415">
        <v>1.1991006744941294E-4</v>
      </c>
      <c r="CS14" s="415">
        <v>9.8149874858909558E-5</v>
      </c>
      <c r="CT14" s="415">
        <v>1.2436694890007932E-3</v>
      </c>
      <c r="CU14" s="415">
        <v>1.8852402824432715E-4</v>
      </c>
      <c r="CV14" s="415">
        <v>4.7790887200091221E-4</v>
      </c>
      <c r="CW14" s="416">
        <v>3.4842683411136173E-4</v>
      </c>
      <c r="CX14" s="416">
        <v>8.3456377993195092E-4</v>
      </c>
      <c r="CY14" s="417">
        <v>8.4712412750357277E-3</v>
      </c>
    </row>
    <row r="15" spans="2:103" ht="19.5" customHeight="1">
      <c r="B15" s="373" t="s">
        <v>129</v>
      </c>
      <c r="C15" s="374" t="s">
        <v>130</v>
      </c>
      <c r="D15" s="375">
        <v>0.25342236502995619</v>
      </c>
      <c r="E15" s="376">
        <v>0.43399511323983231</v>
      </c>
      <c r="F15" s="376">
        <v>0.23298040065455686</v>
      </c>
      <c r="G15" s="377">
        <v>8.6532099729964818E-4</v>
      </c>
      <c r="H15" s="376">
        <v>6.4454423862931612E-2</v>
      </c>
      <c r="I15" s="468">
        <v>6.1532828716814487E-2</v>
      </c>
      <c r="J15" s="468">
        <v>0.25342236502995619</v>
      </c>
      <c r="K15" s="376">
        <v>0.43399511323983231</v>
      </c>
      <c r="L15" s="376">
        <v>0.23298040065455686</v>
      </c>
      <c r="M15" s="476">
        <v>1.0185540194507553E-3</v>
      </c>
      <c r="N15" s="376">
        <v>6.4454423862931612E-2</v>
      </c>
      <c r="O15" s="378">
        <v>6.1532828716814487E-2</v>
      </c>
      <c r="P15" s="366"/>
      <c r="Q15" s="410" t="str">
        <f t="shared" si="3"/>
        <v>令和５年（2023年）</v>
      </c>
      <c r="R15" s="457">
        <f t="shared" si="0"/>
        <v>0.54715948066986786</v>
      </c>
      <c r="S15" s="390">
        <f t="shared" si="0"/>
        <v>0.5960677179768451</v>
      </c>
      <c r="T15" s="366"/>
      <c r="U15" s="410" t="str">
        <f t="shared" si="1"/>
        <v>令和５年（2023年）</v>
      </c>
      <c r="V15" s="457">
        <f t="shared" si="2"/>
        <v>0.65928582803151514</v>
      </c>
      <c r="W15" s="390">
        <f t="shared" si="2"/>
        <v>0.71442369157848018</v>
      </c>
      <c r="Y15" s="381" t="s">
        <v>129</v>
      </c>
      <c r="Z15" s="382" t="s">
        <v>130</v>
      </c>
      <c r="AA15" s="383">
        <v>6.9621022754182344E-4</v>
      </c>
      <c r="AB15" s="384">
        <v>3.7445336582372503E-3</v>
      </c>
      <c r="AC15" s="384">
        <v>3.6168850641183688E-3</v>
      </c>
      <c r="AD15" s="384">
        <v>7.0030989708217545E-4</v>
      </c>
      <c r="AE15" s="384">
        <v>1.6914324032736012E-3</v>
      </c>
      <c r="AF15" s="384">
        <v>2.5655946560399212E-3</v>
      </c>
      <c r="AG15" s="384">
        <v>4.3504729981158384E-3</v>
      </c>
      <c r="AH15" s="384">
        <v>5.1503225467550724E-3</v>
      </c>
      <c r="AI15" s="384">
        <v>5.4373803200674174E-3</v>
      </c>
      <c r="AJ15" s="384">
        <v>4.3364280497522166E-4</v>
      </c>
      <c r="AK15" s="384">
        <v>7.2725119207405864E-4</v>
      </c>
      <c r="AL15" s="384">
        <v>1.0141643598163042</v>
      </c>
      <c r="AM15" s="384">
        <v>1.0151509773292997E-2</v>
      </c>
      <c r="AN15" s="384">
        <v>8.192146648918746E-3</v>
      </c>
      <c r="AO15" s="384">
        <v>4.0565331489251944E-3</v>
      </c>
      <c r="AP15" s="384">
        <v>2.6572383880582298E-3</v>
      </c>
      <c r="AQ15" s="384">
        <v>5.2585554105046813E-3</v>
      </c>
      <c r="AR15" s="384">
        <v>5.7855396597535401E-3</v>
      </c>
      <c r="AS15" s="384">
        <v>6.4063684215784735E-3</v>
      </c>
      <c r="AT15" s="384">
        <v>1.6003314300943922E-3</v>
      </c>
      <c r="AU15" s="384">
        <v>2.1879953713266748E-2</v>
      </c>
      <c r="AV15" s="384">
        <v>4.1209281910257366E-4</v>
      </c>
      <c r="AW15" s="384">
        <v>1.4156699880699117E-3</v>
      </c>
      <c r="AX15" s="384">
        <v>2.8624036602882677E-4</v>
      </c>
      <c r="AY15" s="384">
        <v>9.7347934132839488E-4</v>
      </c>
      <c r="AZ15" s="384">
        <v>2.1900180757267637E-4</v>
      </c>
      <c r="BA15" s="384">
        <v>4.1638329921350498E-4</v>
      </c>
      <c r="BB15" s="384">
        <v>6.3441465735208187E-4</v>
      </c>
      <c r="BC15" s="384">
        <v>2.3356584710726197E-3</v>
      </c>
      <c r="BD15" s="384">
        <v>1.179439373122825E-3</v>
      </c>
      <c r="BE15" s="384">
        <v>2.9932541593883283E-4</v>
      </c>
      <c r="BF15" s="384">
        <v>3.4242585282353324E-4</v>
      </c>
      <c r="BG15" s="384">
        <v>9.2783404649174946E-4</v>
      </c>
      <c r="BH15" s="384">
        <v>5.6081101759347717E-4</v>
      </c>
      <c r="BI15" s="385">
        <v>9.8559063240883879E-4</v>
      </c>
      <c r="BJ15" s="385">
        <v>5.6534295134184009E-4</v>
      </c>
      <c r="BK15" s="386">
        <v>1.646349750046806E-3</v>
      </c>
      <c r="BM15" s="381" t="s">
        <v>129</v>
      </c>
      <c r="BN15" s="382" t="s">
        <v>130</v>
      </c>
      <c r="BO15" s="383">
        <v>1.1452037775127502E-3</v>
      </c>
      <c r="BP15" s="384">
        <v>1.3220815752461323E-2</v>
      </c>
      <c r="BQ15" s="384">
        <v>1.2472529237150106E-2</v>
      </c>
      <c r="BR15" s="384">
        <v>1.7951978457625851E-3</v>
      </c>
      <c r="BS15" s="384">
        <v>5.4103274272489284E-3</v>
      </c>
      <c r="BT15" s="384">
        <v>8.6134124581081824E-3</v>
      </c>
      <c r="BU15" s="384">
        <v>1.5037593984962405E-2</v>
      </c>
      <c r="BV15" s="384">
        <v>1.8654530093885839E-2</v>
      </c>
      <c r="BW15" s="384">
        <v>1.8463306871654872E-2</v>
      </c>
      <c r="BX15" s="384">
        <v>1.1435608726249121E-3</v>
      </c>
      <c r="BY15" s="384">
        <v>1.6747251559925448E-3</v>
      </c>
      <c r="BZ15" s="384">
        <v>5.4367074892962018E-2</v>
      </c>
      <c r="CA15" s="384">
        <v>3.8516093835242772E-2</v>
      </c>
      <c r="CB15" s="384">
        <v>3.0622882836573034E-2</v>
      </c>
      <c r="CC15" s="384">
        <v>1.4485315084117479E-2</v>
      </c>
      <c r="CD15" s="384">
        <v>8.6581954183577638E-3</v>
      </c>
      <c r="CE15" s="384">
        <v>1.892156115013139E-2</v>
      </c>
      <c r="CF15" s="384">
        <v>2.0785550458715597E-2</v>
      </c>
      <c r="CG15" s="384">
        <v>2.288242730720607E-2</v>
      </c>
      <c r="CH15" s="384">
        <v>5.2278301277914035E-3</v>
      </c>
      <c r="CI15" s="384">
        <v>8.3702779781243589E-2</v>
      </c>
      <c r="CJ15" s="384">
        <v>3.6909533698059317E-4</v>
      </c>
      <c r="CK15" s="384">
        <v>1.1351909184726522E-3</v>
      </c>
      <c r="CL15" s="384">
        <v>2.0017348368586108E-4</v>
      </c>
      <c r="CM15" s="384">
        <v>2.8018115060750317E-3</v>
      </c>
      <c r="CN15" s="384">
        <v>7.651416058500541E-5</v>
      </c>
      <c r="CO15" s="384">
        <v>3.7400666528716902E-4</v>
      </c>
      <c r="CP15" s="384">
        <v>1.2231920087190712E-3</v>
      </c>
      <c r="CQ15" s="384">
        <v>7.3579607553007249E-3</v>
      </c>
      <c r="CR15" s="384">
        <v>3.5653260054958782E-3</v>
      </c>
      <c r="CS15" s="384">
        <v>1.7351495733985796E-4</v>
      </c>
      <c r="CT15" s="384">
        <v>3.0239294213078448E-4</v>
      </c>
      <c r="CU15" s="384">
        <v>2.519366559265099E-3</v>
      </c>
      <c r="CV15" s="384">
        <v>1.0564301381072796E-3</v>
      </c>
      <c r="CW15" s="385">
        <v>2.4446076264264894E-3</v>
      </c>
      <c r="CX15" s="385">
        <v>3.8518328304551583E-4</v>
      </c>
      <c r="CY15" s="386">
        <v>4.453097491766948E-3</v>
      </c>
    </row>
    <row r="16" spans="2:103" ht="20.100000000000001" customHeight="1" thickBot="1">
      <c r="B16" s="373" t="s">
        <v>131</v>
      </c>
      <c r="C16" s="374" t="s">
        <v>132</v>
      </c>
      <c r="D16" s="375">
        <v>2.4361861861861844E-2</v>
      </c>
      <c r="E16" s="376">
        <v>0.35770140025459174</v>
      </c>
      <c r="F16" s="376">
        <v>0.15821058374249863</v>
      </c>
      <c r="G16" s="377">
        <v>5.2643102497316994E-5</v>
      </c>
      <c r="H16" s="376">
        <v>2.8877977814148026E-2</v>
      </c>
      <c r="I16" s="468">
        <v>2.8296053827968723E-2</v>
      </c>
      <c r="J16" s="468">
        <v>2.4361861861861844E-2</v>
      </c>
      <c r="K16" s="376">
        <v>0.35770140025459174</v>
      </c>
      <c r="L16" s="376">
        <v>0.15821058374249863</v>
      </c>
      <c r="M16" s="476">
        <v>6.196526354073037E-5</v>
      </c>
      <c r="N16" s="376">
        <v>2.8877977814148026E-2</v>
      </c>
      <c r="O16" s="378">
        <v>2.8296053827968723E-2</v>
      </c>
      <c r="P16" s="366"/>
      <c r="Q16" s="418" t="s">
        <v>13</v>
      </c>
      <c r="R16" s="458">
        <f>AVERAGE(R7:R15)</f>
        <v>0.56670725244179998</v>
      </c>
      <c r="S16" s="419">
        <f>AVERAGE(S7:S15)</f>
        <v>0.59368508144901844</v>
      </c>
      <c r="T16" s="366"/>
      <c r="U16" s="418" t="s">
        <v>13</v>
      </c>
      <c r="V16" s="458">
        <f>AVERAGE(V7:V15)</f>
        <v>0.68825429162891572</v>
      </c>
      <c r="W16" s="419">
        <f>AVERAGE(W7:W15)</f>
        <v>0.71359059084417797</v>
      </c>
      <c r="Y16" s="381" t="s">
        <v>131</v>
      </c>
      <c r="Z16" s="382" t="s">
        <v>132</v>
      </c>
      <c r="AA16" s="383">
        <v>5.5804890257658191E-6</v>
      </c>
      <c r="AB16" s="384">
        <v>5.6267428513533503E-5</v>
      </c>
      <c r="AC16" s="384">
        <v>6.2853036106002431E-6</v>
      </c>
      <c r="AD16" s="384">
        <v>4.9372611957607898E-6</v>
      </c>
      <c r="AE16" s="384">
        <v>1.187043177675655E-5</v>
      </c>
      <c r="AF16" s="384">
        <v>8.7671437192407075E-6</v>
      </c>
      <c r="AG16" s="384">
        <v>1.2666153427523342E-5</v>
      </c>
      <c r="AH16" s="384">
        <v>1.1028050311908511E-5</v>
      </c>
      <c r="AI16" s="384">
        <v>3.1225878635966664E-5</v>
      </c>
      <c r="AJ16" s="384">
        <v>8.7465200131168978E-6</v>
      </c>
      <c r="AK16" s="384">
        <v>9.1459507838380468E-6</v>
      </c>
      <c r="AL16" s="384">
        <v>2.2082834898639603E-5</v>
      </c>
      <c r="AM16" s="384">
        <v>1.0046527614589915</v>
      </c>
      <c r="AN16" s="384">
        <v>1.0889940219800697E-3</v>
      </c>
      <c r="AO16" s="384">
        <v>1.5647459147625025E-4</v>
      </c>
      <c r="AP16" s="384">
        <v>6.3104855781866457E-5</v>
      </c>
      <c r="AQ16" s="384">
        <v>1.3069136986542439E-4</v>
      </c>
      <c r="AR16" s="384">
        <v>9.1481157664881571E-5</v>
      </c>
      <c r="AS16" s="384">
        <v>4.9878325889453671E-4</v>
      </c>
      <c r="AT16" s="384">
        <v>8.0644152467698537E-6</v>
      </c>
      <c r="AU16" s="384">
        <v>1.5699239118511816E-4</v>
      </c>
      <c r="AV16" s="384">
        <v>1.120148121790411E-5</v>
      </c>
      <c r="AW16" s="384">
        <v>2.3431786894844364E-4</v>
      </c>
      <c r="AX16" s="384">
        <v>1.2511827075094987E-5</v>
      </c>
      <c r="AY16" s="384">
        <v>1.2387608186297043E-5</v>
      </c>
      <c r="AZ16" s="384">
        <v>1.4002689096822483E-5</v>
      </c>
      <c r="BA16" s="384">
        <v>5.8724113300989971E-6</v>
      </c>
      <c r="BB16" s="384">
        <v>2.3161726476641492E-5</v>
      </c>
      <c r="BC16" s="384">
        <v>1.6030453796726634E-5</v>
      </c>
      <c r="BD16" s="384">
        <v>1.9684057542540333E-5</v>
      </c>
      <c r="BE16" s="384">
        <v>1.0423759736647655E-5</v>
      </c>
      <c r="BF16" s="384">
        <v>9.0569189317459275E-6</v>
      </c>
      <c r="BG16" s="384">
        <v>1.3172805067907316E-5</v>
      </c>
      <c r="BH16" s="384">
        <v>1.4976410664426084E-4</v>
      </c>
      <c r="BI16" s="385">
        <v>9.3242310611457358E-6</v>
      </c>
      <c r="BJ16" s="385">
        <v>5.5263322214905505E-6</v>
      </c>
      <c r="BK16" s="386">
        <v>1.4015970450338572E-5</v>
      </c>
      <c r="BM16" s="381" t="s">
        <v>131</v>
      </c>
      <c r="BN16" s="382" t="s">
        <v>189</v>
      </c>
      <c r="BO16" s="383">
        <v>0</v>
      </c>
      <c r="BP16" s="384">
        <v>1.7815283638068448E-3</v>
      </c>
      <c r="BQ16" s="384">
        <v>0</v>
      </c>
      <c r="BR16" s="384">
        <v>0</v>
      </c>
      <c r="BS16" s="384">
        <v>3.0352468035057102E-4</v>
      </c>
      <c r="BT16" s="384">
        <v>3.0328917106014728E-5</v>
      </c>
      <c r="BU16" s="384">
        <v>0</v>
      </c>
      <c r="BV16" s="384">
        <v>2.589014403095916E-4</v>
      </c>
      <c r="BW16" s="384">
        <v>7.722978555264198E-4</v>
      </c>
      <c r="BX16" s="384">
        <v>2.345765892563922E-4</v>
      </c>
      <c r="BY16" s="384">
        <v>1.3505848032197942E-4</v>
      </c>
      <c r="BZ16" s="384">
        <v>6.7996204167943149E-4</v>
      </c>
      <c r="CA16" s="384">
        <v>0.18981633024186215</v>
      </c>
      <c r="CB16" s="384">
        <v>4.3442099821818951E-2</v>
      </c>
      <c r="CC16" s="384">
        <v>6.0450527516395782E-3</v>
      </c>
      <c r="CD16" s="384">
        <v>2.0177013470147644E-3</v>
      </c>
      <c r="CE16" s="384">
        <v>4.8049255687215289E-3</v>
      </c>
      <c r="CF16" s="384">
        <v>3.2970183486238534E-3</v>
      </c>
      <c r="CG16" s="384">
        <v>1.9023538618987416E-2</v>
      </c>
      <c r="CH16" s="384">
        <v>3.2270556344391374E-5</v>
      </c>
      <c r="CI16" s="384">
        <v>5.7368967821765796E-3</v>
      </c>
      <c r="CJ16" s="384">
        <v>0</v>
      </c>
      <c r="CK16" s="384">
        <v>7.6883384932920533E-3</v>
      </c>
      <c r="CL16" s="384">
        <v>0</v>
      </c>
      <c r="CM16" s="384">
        <v>3.4747558983981377E-6</v>
      </c>
      <c r="CN16" s="384">
        <v>0</v>
      </c>
      <c r="CO16" s="384">
        <v>0</v>
      </c>
      <c r="CP16" s="384">
        <v>7.3859900379207537E-5</v>
      </c>
      <c r="CQ16" s="384">
        <v>1.345148218519328E-5</v>
      </c>
      <c r="CR16" s="384">
        <v>3.0377217087184614E-4</v>
      </c>
      <c r="CS16" s="384">
        <v>0</v>
      </c>
      <c r="CT16" s="384">
        <v>0</v>
      </c>
      <c r="CU16" s="384">
        <v>0</v>
      </c>
      <c r="CV16" s="384">
        <v>5.3022731693574895E-3</v>
      </c>
      <c r="CW16" s="385">
        <v>3.7465250979716314E-6</v>
      </c>
      <c r="CX16" s="385">
        <v>0</v>
      </c>
      <c r="CY16" s="386">
        <v>0</v>
      </c>
    </row>
    <row r="17" spans="2:103" ht="20.100000000000001" customHeight="1">
      <c r="B17" s="373" t="s">
        <v>133</v>
      </c>
      <c r="C17" s="374" t="s">
        <v>134</v>
      </c>
      <c r="D17" s="375">
        <v>0.13132710322413776</v>
      </c>
      <c r="E17" s="376">
        <v>0.50109883128247035</v>
      </c>
      <c r="F17" s="376">
        <v>0.23385324465673435</v>
      </c>
      <c r="G17" s="377">
        <v>2.5125117100992203E-5</v>
      </c>
      <c r="H17" s="376">
        <v>3.5133722424532964E-2</v>
      </c>
      <c r="I17" s="468">
        <v>3.4830496972077268E-2</v>
      </c>
      <c r="J17" s="468">
        <v>0.13132710322413776</v>
      </c>
      <c r="K17" s="376">
        <v>0.50109883128247035</v>
      </c>
      <c r="L17" s="376">
        <v>0.23385324465673435</v>
      </c>
      <c r="M17" s="476">
        <v>2.9574330326257675E-5</v>
      </c>
      <c r="N17" s="376">
        <v>3.5133722424532964E-2</v>
      </c>
      <c r="O17" s="378">
        <v>3.4830496972077268E-2</v>
      </c>
      <c r="P17" s="366"/>
      <c r="T17" s="366"/>
      <c r="Y17" s="381" t="s">
        <v>133</v>
      </c>
      <c r="Z17" s="382" t="s">
        <v>134</v>
      </c>
      <c r="AA17" s="383">
        <v>3.8255344877443497E-5</v>
      </c>
      <c r="AB17" s="384">
        <v>2.5249154024147989E-4</v>
      </c>
      <c r="AC17" s="384">
        <v>4.4663595687657549E-5</v>
      </c>
      <c r="AD17" s="384">
        <v>3.6878506248674256E-5</v>
      </c>
      <c r="AE17" s="384">
        <v>3.1410496257544998E-5</v>
      </c>
      <c r="AF17" s="384">
        <v>5.6671358247751329E-5</v>
      </c>
      <c r="AG17" s="384">
        <v>1.8394947650560785E-4</v>
      </c>
      <c r="AH17" s="384">
        <v>3.1113030012665032E-4</v>
      </c>
      <c r="AI17" s="384">
        <v>1.5529914013754834E-4</v>
      </c>
      <c r="AJ17" s="384">
        <v>4.6233531510103741E-5</v>
      </c>
      <c r="AK17" s="384">
        <v>6.5043280036832218E-5</v>
      </c>
      <c r="AL17" s="384">
        <v>7.9208607156383605E-5</v>
      </c>
      <c r="AM17" s="384">
        <v>3.6341799764494939E-4</v>
      </c>
      <c r="AN17" s="384">
        <v>1.0179889420322696</v>
      </c>
      <c r="AO17" s="384">
        <v>1.2138506124393662E-4</v>
      </c>
      <c r="AP17" s="384">
        <v>4.4941573039839172E-4</v>
      </c>
      <c r="AQ17" s="384">
        <v>4.9199616250975812E-4</v>
      </c>
      <c r="AR17" s="384">
        <v>1.421435576702156E-4</v>
      </c>
      <c r="AS17" s="384">
        <v>4.4410382295585998E-4</v>
      </c>
      <c r="AT17" s="384">
        <v>5.6959227171121488E-5</v>
      </c>
      <c r="AU17" s="384">
        <v>1.3964446050983612E-4</v>
      </c>
      <c r="AV17" s="384">
        <v>8.1846704205306185E-5</v>
      </c>
      <c r="AW17" s="384">
        <v>2.1599256051171894E-4</v>
      </c>
      <c r="AX17" s="384">
        <v>8.121729595480704E-5</v>
      </c>
      <c r="AY17" s="384">
        <v>9.602900301651183E-5</v>
      </c>
      <c r="AZ17" s="384">
        <v>1.1537490173677215E-4</v>
      </c>
      <c r="BA17" s="384">
        <v>3.3682160866687057E-5</v>
      </c>
      <c r="BB17" s="384">
        <v>1.6761389200233533E-4</v>
      </c>
      <c r="BC17" s="384">
        <v>1.2659489654072033E-4</v>
      </c>
      <c r="BD17" s="384">
        <v>8.8132658208115469E-5</v>
      </c>
      <c r="BE17" s="384">
        <v>7.1692292454419965E-5</v>
      </c>
      <c r="BF17" s="384">
        <v>6.4387537728158013E-5</v>
      </c>
      <c r="BG17" s="384">
        <v>1.0626459382942796E-4</v>
      </c>
      <c r="BH17" s="384">
        <v>1.2972132627159703E-3</v>
      </c>
      <c r="BI17" s="385">
        <v>5.9970083346107959E-5</v>
      </c>
      <c r="BJ17" s="385">
        <v>3.5647649241257177E-5</v>
      </c>
      <c r="BK17" s="386">
        <v>9.2119061767115677E-5</v>
      </c>
      <c r="BM17" s="381" t="s">
        <v>133</v>
      </c>
      <c r="BN17" s="382" t="s">
        <v>190</v>
      </c>
      <c r="BO17" s="383">
        <v>4.742044627381988E-6</v>
      </c>
      <c r="BP17" s="384">
        <v>1.2189404594467885E-3</v>
      </c>
      <c r="BQ17" s="384">
        <v>0</v>
      </c>
      <c r="BR17" s="384">
        <v>0</v>
      </c>
      <c r="BS17" s="384">
        <v>3.0352468035057102E-5</v>
      </c>
      <c r="BT17" s="384">
        <v>0</v>
      </c>
      <c r="BU17" s="384">
        <v>9.0225563909774437E-4</v>
      </c>
      <c r="BV17" s="384">
        <v>2.0575851308814912E-3</v>
      </c>
      <c r="BW17" s="384">
        <v>5.3881245734401385E-4</v>
      </c>
      <c r="BX17" s="384">
        <v>2.0525451559934318E-4</v>
      </c>
      <c r="BY17" s="384">
        <v>1.8908187245077117E-4</v>
      </c>
      <c r="BZ17" s="384">
        <v>3.0635652427315048E-4</v>
      </c>
      <c r="CA17" s="384">
        <v>2.3640661938534278E-3</v>
      </c>
      <c r="CB17" s="384">
        <v>0.13417870664237014</v>
      </c>
      <c r="CC17" s="384">
        <v>4.5623039635015681E-4</v>
      </c>
      <c r="CD17" s="384">
        <v>2.6150471405388723E-3</v>
      </c>
      <c r="CE17" s="384">
        <v>2.9883447620764488E-3</v>
      </c>
      <c r="CF17" s="384">
        <v>5.0172018348623856E-4</v>
      </c>
      <c r="CG17" s="384">
        <v>2.8715911143218351E-3</v>
      </c>
      <c r="CH17" s="384">
        <v>0</v>
      </c>
      <c r="CI17" s="384">
        <v>5.293561044684272E-5</v>
      </c>
      <c r="CJ17" s="384">
        <v>0</v>
      </c>
      <c r="CK17" s="384">
        <v>1.5479876160990713E-4</v>
      </c>
      <c r="CL17" s="384">
        <v>0</v>
      </c>
      <c r="CM17" s="384">
        <v>4.63300786453085E-6</v>
      </c>
      <c r="CN17" s="384">
        <v>0</v>
      </c>
      <c r="CO17" s="384">
        <v>0</v>
      </c>
      <c r="CP17" s="384">
        <v>4.5036524621468013E-5</v>
      </c>
      <c r="CQ17" s="384">
        <v>0</v>
      </c>
      <c r="CR17" s="384">
        <v>1.1991006744941293E-5</v>
      </c>
      <c r="CS17" s="384">
        <v>0</v>
      </c>
      <c r="CT17" s="384">
        <v>0</v>
      </c>
      <c r="CU17" s="384">
        <v>0</v>
      </c>
      <c r="CV17" s="384">
        <v>8.7650163998202399E-3</v>
      </c>
      <c r="CW17" s="385">
        <v>1.1239575293914895E-5</v>
      </c>
      <c r="CX17" s="385">
        <v>0</v>
      </c>
      <c r="CY17" s="386">
        <v>0</v>
      </c>
    </row>
    <row r="18" spans="2:103" ht="20.100000000000001" customHeight="1" thickBot="1">
      <c r="B18" s="391" t="s">
        <v>135</v>
      </c>
      <c r="C18" s="392" t="s">
        <v>136</v>
      </c>
      <c r="D18" s="393">
        <v>9.7477310083613267E-2</v>
      </c>
      <c r="E18" s="394">
        <v>0.5576276019389792</v>
      </c>
      <c r="F18" s="394">
        <v>0.41653835186769317</v>
      </c>
      <c r="G18" s="395">
        <v>3.6072489552138804E-4</v>
      </c>
      <c r="H18" s="394">
        <v>5.3550042771599658E-2</v>
      </c>
      <c r="I18" s="469">
        <v>5.3150841174793267E-2</v>
      </c>
      <c r="J18" s="469">
        <v>9.7477310083613267E-2</v>
      </c>
      <c r="K18" s="394">
        <v>0.5576276019389792</v>
      </c>
      <c r="L18" s="394">
        <v>0.41653835186769317</v>
      </c>
      <c r="M18" s="477">
        <v>4.2460288539841376E-4</v>
      </c>
      <c r="N18" s="394">
        <v>5.3550042771599658E-2</v>
      </c>
      <c r="O18" s="396">
        <v>5.3150841174793267E-2</v>
      </c>
      <c r="P18" s="366"/>
      <c r="Q18" s="420" t="s">
        <v>196</v>
      </c>
      <c r="S18" s="141" t="s">
        <v>2</v>
      </c>
      <c r="T18" s="366"/>
      <c r="U18" s="420" t="s">
        <v>196</v>
      </c>
      <c r="W18" s="141" t="s">
        <v>2</v>
      </c>
      <c r="Y18" s="398" t="s">
        <v>135</v>
      </c>
      <c r="Z18" s="399" t="s">
        <v>136</v>
      </c>
      <c r="AA18" s="400">
        <v>3.7013565360916285E-5</v>
      </c>
      <c r="AB18" s="401">
        <v>4.0181999791400697E-5</v>
      </c>
      <c r="AC18" s="401">
        <v>2.6939802572910288E-5</v>
      </c>
      <c r="AD18" s="401">
        <v>2.4072204228805006E-5</v>
      </c>
      <c r="AE18" s="401">
        <v>1.7310947598110902E-5</v>
      </c>
      <c r="AF18" s="401">
        <v>2.5878278271715785E-5</v>
      </c>
      <c r="AG18" s="401">
        <v>2.7053950467238223E-5</v>
      </c>
      <c r="AH18" s="401">
        <v>1.5400757866803481E-5</v>
      </c>
      <c r="AI18" s="401">
        <v>3.4482432858511953E-5</v>
      </c>
      <c r="AJ18" s="401">
        <v>9.3740661846022056E-6</v>
      </c>
      <c r="AK18" s="401">
        <v>2.333362433628867E-5</v>
      </c>
      <c r="AL18" s="401">
        <v>2.2558922510856675E-5</v>
      </c>
      <c r="AM18" s="401">
        <v>3.2968395241215391E-4</v>
      </c>
      <c r="AN18" s="401">
        <v>4.2336983771062054E-4</v>
      </c>
      <c r="AO18" s="401">
        <v>1.0020330336644587</v>
      </c>
      <c r="AP18" s="401">
        <v>4.8160738039855467E-5</v>
      </c>
      <c r="AQ18" s="401">
        <v>1.2157062739447068E-4</v>
      </c>
      <c r="AR18" s="401">
        <v>4.1121297838827645E-5</v>
      </c>
      <c r="AS18" s="401">
        <v>1.1006152026898568E-4</v>
      </c>
      <c r="AT18" s="401">
        <v>3.2156765479400503E-5</v>
      </c>
      <c r="AU18" s="401">
        <v>7.4976799527061278E-5</v>
      </c>
      <c r="AV18" s="401">
        <v>3.0884460293566965E-5</v>
      </c>
      <c r="AW18" s="401">
        <v>8.9389994018425291E-5</v>
      </c>
      <c r="AX18" s="401">
        <v>4.991112430517173E-5</v>
      </c>
      <c r="AY18" s="401">
        <v>1.4387717569308507E-4</v>
      </c>
      <c r="AZ18" s="401">
        <v>5.4768727115382242E-5</v>
      </c>
      <c r="BA18" s="401">
        <v>1.4693566824776651E-5</v>
      </c>
      <c r="BB18" s="401">
        <v>7.291785293427519E-5</v>
      </c>
      <c r="BC18" s="401">
        <v>1.2366535493778889E-4</v>
      </c>
      <c r="BD18" s="401">
        <v>6.8686207337160458E-4</v>
      </c>
      <c r="BE18" s="401">
        <v>4.3592097494826298E-5</v>
      </c>
      <c r="BF18" s="401">
        <v>9.3153590434110389E-4</v>
      </c>
      <c r="BG18" s="401">
        <v>6.0038975308626358E-5</v>
      </c>
      <c r="BH18" s="401">
        <v>4.6057971843788001E-4</v>
      </c>
      <c r="BI18" s="402">
        <v>1.6226679358981514E-4</v>
      </c>
      <c r="BJ18" s="402">
        <v>2.6417886870936575E-3</v>
      </c>
      <c r="BK18" s="403">
        <v>2.0314084748059537E-4</v>
      </c>
      <c r="BM18" s="398" t="s">
        <v>135</v>
      </c>
      <c r="BN18" s="399" t="s">
        <v>191</v>
      </c>
      <c r="BO18" s="400">
        <v>1.3040622725300467E-4</v>
      </c>
      <c r="BP18" s="401">
        <v>0</v>
      </c>
      <c r="BQ18" s="401">
        <v>0</v>
      </c>
      <c r="BR18" s="401">
        <v>0</v>
      </c>
      <c r="BS18" s="401">
        <v>0</v>
      </c>
      <c r="BT18" s="401">
        <v>0</v>
      </c>
      <c r="BU18" s="401">
        <v>0</v>
      </c>
      <c r="BV18" s="401">
        <v>0</v>
      </c>
      <c r="BW18" s="401">
        <v>0</v>
      </c>
      <c r="BX18" s="401">
        <v>0</v>
      </c>
      <c r="BY18" s="401">
        <v>0</v>
      </c>
      <c r="BZ18" s="401">
        <v>2.2416331044376865E-5</v>
      </c>
      <c r="CA18" s="401">
        <v>3.127841425713766E-3</v>
      </c>
      <c r="CB18" s="401">
        <v>4.0083516953190656E-3</v>
      </c>
      <c r="CC18" s="401">
        <v>2.0587396635300827E-2</v>
      </c>
      <c r="CD18" s="401">
        <v>1.5265503612282757E-4</v>
      </c>
      <c r="CE18" s="401">
        <v>9.1522391785171981E-4</v>
      </c>
      <c r="CF18" s="401">
        <v>2.8669724770642203E-4</v>
      </c>
      <c r="CG18" s="401">
        <v>8.8796580579134305E-4</v>
      </c>
      <c r="CH18" s="401">
        <v>4.8405834516587068E-5</v>
      </c>
      <c r="CI18" s="401">
        <v>2.1008820396090704E-4</v>
      </c>
      <c r="CJ18" s="401">
        <v>0</v>
      </c>
      <c r="CK18" s="401">
        <v>1.0319917440660474E-4</v>
      </c>
      <c r="CL18" s="401">
        <v>6.6724494561953694E-5</v>
      </c>
      <c r="CM18" s="401">
        <v>1.00767921053546E-3</v>
      </c>
      <c r="CN18" s="401">
        <v>1.4574125825715317E-5</v>
      </c>
      <c r="CO18" s="401">
        <v>0</v>
      </c>
      <c r="CP18" s="401">
        <v>3.963214166689185E-5</v>
      </c>
      <c r="CQ18" s="401">
        <v>6.1540530997259259E-4</v>
      </c>
      <c r="CR18" s="401">
        <v>6.6030477142143395E-3</v>
      </c>
      <c r="CS18" s="401">
        <v>0</v>
      </c>
      <c r="CT18" s="401">
        <v>9.0287174591096551E-3</v>
      </c>
      <c r="CU18" s="401">
        <v>0</v>
      </c>
      <c r="CV18" s="401">
        <v>4.1603224962605727E-3</v>
      </c>
      <c r="CW18" s="402">
        <v>1.2888046337022412E-3</v>
      </c>
      <c r="CX18" s="402">
        <v>2.6706040957822429E-2</v>
      </c>
      <c r="CY18" s="403">
        <v>0</v>
      </c>
    </row>
    <row r="19" spans="2:103" ht="20.100000000000001" customHeight="1">
      <c r="B19" s="404" t="s">
        <v>137</v>
      </c>
      <c r="C19" s="405" t="s">
        <v>138</v>
      </c>
      <c r="D19" s="406">
        <v>0.3367190314345232</v>
      </c>
      <c r="E19" s="407">
        <v>0.4533854572847979</v>
      </c>
      <c r="F19" s="407">
        <v>0.2120876239907345</v>
      </c>
      <c r="G19" s="408">
        <v>5.7249373965832231E-4</v>
      </c>
      <c r="H19" s="407">
        <v>3.5721278452741652E-2</v>
      </c>
      <c r="I19" s="470">
        <v>3.5492295898557409E-2</v>
      </c>
      <c r="J19" s="470">
        <v>0.3367190314345232</v>
      </c>
      <c r="K19" s="407">
        <v>0.4533854572847979</v>
      </c>
      <c r="L19" s="407">
        <v>0.2120876239907345</v>
      </c>
      <c r="M19" s="478">
        <v>6.7387224100544276E-4</v>
      </c>
      <c r="N19" s="407">
        <v>3.5721278452741652E-2</v>
      </c>
      <c r="O19" s="409">
        <v>3.5492295898557409E-2</v>
      </c>
      <c r="P19" s="366"/>
      <c r="Q19" s="459"/>
      <c r="R19" s="453" t="s">
        <v>9</v>
      </c>
      <c r="S19" s="454" t="s">
        <v>6</v>
      </c>
      <c r="T19" s="366"/>
      <c r="U19" s="459"/>
      <c r="V19" s="453" t="s">
        <v>9</v>
      </c>
      <c r="W19" s="454" t="s">
        <v>6</v>
      </c>
      <c r="Y19" s="412" t="s">
        <v>137</v>
      </c>
      <c r="Z19" s="413" t="s">
        <v>138</v>
      </c>
      <c r="AA19" s="414">
        <v>1.3156582518540267E-4</v>
      </c>
      <c r="AB19" s="415">
        <v>2.8772804758507147E-4</v>
      </c>
      <c r="AC19" s="415">
        <v>1.4817047514762568E-4</v>
      </c>
      <c r="AD19" s="415">
        <v>1.3211584967743456E-4</v>
      </c>
      <c r="AE19" s="415">
        <v>9.3940204247984003E-5</v>
      </c>
      <c r="AF19" s="415">
        <v>1.9173811708699868E-4</v>
      </c>
      <c r="AG19" s="415">
        <v>1.9044709003425146E-4</v>
      </c>
      <c r="AH19" s="415">
        <v>1.0112651041325747E-4</v>
      </c>
      <c r="AI19" s="415">
        <v>2.507879768394163E-4</v>
      </c>
      <c r="AJ19" s="415">
        <v>5.9396983409671477E-5</v>
      </c>
      <c r="AK19" s="415">
        <v>1.3164222193839652E-4</v>
      </c>
      <c r="AL19" s="415">
        <v>2.9241067915065732E-4</v>
      </c>
      <c r="AM19" s="415">
        <v>1.6541605895864385E-3</v>
      </c>
      <c r="AN19" s="415">
        <v>4.5677092699809539E-3</v>
      </c>
      <c r="AO19" s="415">
        <v>6.3050143064158001E-2</v>
      </c>
      <c r="AP19" s="415">
        <v>1.0825012608079596</v>
      </c>
      <c r="AQ19" s="415">
        <v>7.5244604065363874E-2</v>
      </c>
      <c r="AR19" s="415">
        <v>0.14429773611632452</v>
      </c>
      <c r="AS19" s="415">
        <v>4.2571560626623014E-3</v>
      </c>
      <c r="AT19" s="415">
        <v>4.7400881742568421E-4</v>
      </c>
      <c r="AU19" s="415">
        <v>6.2845212947536028E-4</v>
      </c>
      <c r="AV19" s="415">
        <v>2.5059343719051336E-4</v>
      </c>
      <c r="AW19" s="415">
        <v>6.5271393212494035E-4</v>
      </c>
      <c r="AX19" s="415">
        <v>2.9745163713462263E-4</v>
      </c>
      <c r="AY19" s="415">
        <v>3.7830528886562554E-4</v>
      </c>
      <c r="AZ19" s="415">
        <v>4.3705596103567703E-4</v>
      </c>
      <c r="BA19" s="415">
        <v>1.1568444296669384E-4</v>
      </c>
      <c r="BB19" s="415">
        <v>5.2608879255660798E-4</v>
      </c>
      <c r="BC19" s="415">
        <v>2.2322513360385401E-3</v>
      </c>
      <c r="BD19" s="415">
        <v>1.1061939656819226E-3</v>
      </c>
      <c r="BE19" s="415">
        <v>7.649725410184329E-4</v>
      </c>
      <c r="BF19" s="415">
        <v>2.9265531569165073E-4</v>
      </c>
      <c r="BG19" s="415">
        <v>4.5377196451454056E-4</v>
      </c>
      <c r="BH19" s="415">
        <v>3.8483039682441966E-3</v>
      </c>
      <c r="BI19" s="416">
        <v>2.3548425771049449E-4</v>
      </c>
      <c r="BJ19" s="416">
        <v>8.681121662726261E-3</v>
      </c>
      <c r="BK19" s="417">
        <v>5.4694005113744681E-4</v>
      </c>
      <c r="BM19" s="412" t="s">
        <v>137</v>
      </c>
      <c r="BN19" s="413" t="s">
        <v>138</v>
      </c>
      <c r="BO19" s="414">
        <v>0</v>
      </c>
      <c r="BP19" s="415">
        <v>0</v>
      </c>
      <c r="BQ19" s="415">
        <v>0</v>
      </c>
      <c r="BR19" s="415">
        <v>0</v>
      </c>
      <c r="BS19" s="415">
        <v>0</v>
      </c>
      <c r="BT19" s="415">
        <v>0</v>
      </c>
      <c r="BU19" s="415">
        <v>0</v>
      </c>
      <c r="BV19" s="415">
        <v>0</v>
      </c>
      <c r="BW19" s="415">
        <v>0</v>
      </c>
      <c r="BX19" s="415">
        <v>0</v>
      </c>
      <c r="BY19" s="415">
        <v>0</v>
      </c>
      <c r="BZ19" s="415">
        <v>3.9602184845065791E-4</v>
      </c>
      <c r="CA19" s="415">
        <v>1.9639934533551553E-3</v>
      </c>
      <c r="CB19" s="415">
        <v>1.1274211108447861E-2</v>
      </c>
      <c r="CC19" s="415">
        <v>0.17205588822355289</v>
      </c>
      <c r="CD19" s="415">
        <v>0.22505334629794946</v>
      </c>
      <c r="CE19" s="415">
        <v>0.20380372607070799</v>
      </c>
      <c r="CF19" s="415">
        <v>0.39428038990825687</v>
      </c>
      <c r="CG19" s="415">
        <v>9.7014026849677922E-3</v>
      </c>
      <c r="CH19" s="415">
        <v>7.7449335226539308E-4</v>
      </c>
      <c r="CI19" s="415">
        <v>2.1008820396090704E-4</v>
      </c>
      <c r="CJ19" s="415">
        <v>0</v>
      </c>
      <c r="CK19" s="415">
        <v>0</v>
      </c>
      <c r="CL19" s="415">
        <v>0</v>
      </c>
      <c r="CM19" s="415">
        <v>1.9690283424256113E-5</v>
      </c>
      <c r="CN19" s="415">
        <v>1.8217657282144146E-5</v>
      </c>
      <c r="CO19" s="415">
        <v>0</v>
      </c>
      <c r="CP19" s="415">
        <v>9.0073049242936026E-6</v>
      </c>
      <c r="CQ19" s="415">
        <v>4.412086156743396E-3</v>
      </c>
      <c r="CR19" s="415">
        <v>1.9685236072945291E-3</v>
      </c>
      <c r="CS19" s="415">
        <v>1.2584216097981619E-3</v>
      </c>
      <c r="CT19" s="415">
        <v>3.5892337344900239E-6</v>
      </c>
      <c r="CU19" s="415">
        <v>0</v>
      </c>
      <c r="CV19" s="415">
        <v>8.9343805965644216E-3</v>
      </c>
      <c r="CW19" s="416">
        <v>1.8732625489858157E-6</v>
      </c>
      <c r="CX19" s="416">
        <v>2.3046799768890031E-2</v>
      </c>
      <c r="CY19" s="417">
        <v>0</v>
      </c>
    </row>
    <row r="20" spans="2:103" ht="20.100000000000001" customHeight="1">
      <c r="B20" s="373" t="s">
        <v>139</v>
      </c>
      <c r="C20" s="374" t="s">
        <v>140</v>
      </c>
      <c r="D20" s="375">
        <v>0.15303103333209744</v>
      </c>
      <c r="E20" s="376">
        <v>0.4499088242839413</v>
      </c>
      <c r="F20" s="376">
        <v>0.17112607209468408</v>
      </c>
      <c r="G20" s="377">
        <v>8.4459277569132948E-3</v>
      </c>
      <c r="H20" s="376">
        <v>3.9167423575336105E-2</v>
      </c>
      <c r="I20" s="468">
        <v>3.7066568672994654E-2</v>
      </c>
      <c r="J20" s="468">
        <v>0.15303103333209744</v>
      </c>
      <c r="K20" s="376">
        <v>0.4499088242839413</v>
      </c>
      <c r="L20" s="376">
        <v>0.17112607209468408</v>
      </c>
      <c r="M20" s="476">
        <v>9.9415519693159277E-3</v>
      </c>
      <c r="N20" s="376">
        <v>3.9167423575336105E-2</v>
      </c>
      <c r="O20" s="378">
        <v>3.7066568672994654E-2</v>
      </c>
      <c r="P20" s="366"/>
      <c r="Q20" s="421" t="s">
        <v>197</v>
      </c>
      <c r="R20" s="460">
        <v>266011</v>
      </c>
      <c r="S20" s="422">
        <v>273654</v>
      </c>
      <c r="T20" s="366"/>
      <c r="U20" s="463" t="str">
        <f>IF(Q20="","",Q20)</f>
        <v>平成27年（2015年）</v>
      </c>
      <c r="V20" s="273">
        <f t="shared" ref="V20:V28" si="4">IF(R20="","",R20)</f>
        <v>266011</v>
      </c>
      <c r="W20" s="447">
        <f t="shared" ref="W20:W28" si="5">IF(S20="","",S20)</f>
        <v>273654</v>
      </c>
      <c r="Y20" s="381" t="s">
        <v>139</v>
      </c>
      <c r="Z20" s="382" t="s">
        <v>140</v>
      </c>
      <c r="AA20" s="383">
        <v>7.2182970200040527E-5</v>
      </c>
      <c r="AB20" s="384">
        <v>1.2534190100828621E-4</v>
      </c>
      <c r="AC20" s="384">
        <v>5.9405657547940825E-5</v>
      </c>
      <c r="AD20" s="384">
        <v>4.9190953581842085E-5</v>
      </c>
      <c r="AE20" s="384">
        <v>4.6287134538940589E-5</v>
      </c>
      <c r="AF20" s="384">
        <v>6.8578199322711012E-5</v>
      </c>
      <c r="AG20" s="384">
        <v>7.6480640822193595E-5</v>
      </c>
      <c r="AH20" s="384">
        <v>4.4237808887312752E-5</v>
      </c>
      <c r="AI20" s="384">
        <v>1.1289408169951074E-4</v>
      </c>
      <c r="AJ20" s="384">
        <v>2.5347095654848659E-5</v>
      </c>
      <c r="AK20" s="384">
        <v>5.61561854878663E-5</v>
      </c>
      <c r="AL20" s="384">
        <v>2.9135962350493398E-4</v>
      </c>
      <c r="AM20" s="384">
        <v>1.0491164104283399E-2</v>
      </c>
      <c r="AN20" s="384">
        <v>2.6482249169013741E-3</v>
      </c>
      <c r="AO20" s="384">
        <v>1.5019198154289184E-3</v>
      </c>
      <c r="AP20" s="384">
        <v>3.8223434081645961E-3</v>
      </c>
      <c r="AQ20" s="384">
        <v>1.0104122910434634</v>
      </c>
      <c r="AR20" s="384">
        <v>4.8651145830841402E-3</v>
      </c>
      <c r="AS20" s="384">
        <v>5.1540197892225772E-3</v>
      </c>
      <c r="AT20" s="384">
        <v>1.8447985237103186E-4</v>
      </c>
      <c r="AU20" s="384">
        <v>1.9677486810116347E-3</v>
      </c>
      <c r="AV20" s="384">
        <v>1.0022374723862412E-4</v>
      </c>
      <c r="AW20" s="384">
        <v>3.0046984413236837E-4</v>
      </c>
      <c r="AX20" s="384">
        <v>9.8301634824749835E-5</v>
      </c>
      <c r="AY20" s="384">
        <v>1.5687606989661613E-4</v>
      </c>
      <c r="AZ20" s="384">
        <v>1.3356357079777697E-4</v>
      </c>
      <c r="BA20" s="384">
        <v>6.3167771981006979E-5</v>
      </c>
      <c r="BB20" s="384">
        <v>2.3621789553675539E-4</v>
      </c>
      <c r="BC20" s="384">
        <v>3.531057319971165E-4</v>
      </c>
      <c r="BD20" s="384">
        <v>4.3035191185249416E-4</v>
      </c>
      <c r="BE20" s="384">
        <v>2.0080831833023976E-4</v>
      </c>
      <c r="BF20" s="384">
        <v>1.0243662290230345E-4</v>
      </c>
      <c r="BG20" s="384">
        <v>1.2985138879957503E-4</v>
      </c>
      <c r="BH20" s="384">
        <v>1.3463756025371648E-3</v>
      </c>
      <c r="BI20" s="385">
        <v>1.0690022508777952E-4</v>
      </c>
      <c r="BJ20" s="385">
        <v>8.2876643784440807E-5</v>
      </c>
      <c r="BK20" s="386">
        <v>4.1538912117503756E-4</v>
      </c>
      <c r="BM20" s="381" t="s">
        <v>139</v>
      </c>
      <c r="BN20" s="382" t="s">
        <v>192</v>
      </c>
      <c r="BO20" s="383">
        <v>9.0098847920257774E-5</v>
      </c>
      <c r="BP20" s="384">
        <v>0</v>
      </c>
      <c r="BQ20" s="384">
        <v>0</v>
      </c>
      <c r="BR20" s="384">
        <v>0</v>
      </c>
      <c r="BS20" s="384">
        <v>3.7940585043821378E-5</v>
      </c>
      <c r="BT20" s="384">
        <v>5.054819517669122E-6</v>
      </c>
      <c r="BU20" s="384">
        <v>0</v>
      </c>
      <c r="BV20" s="384">
        <v>2.0439587392862495E-5</v>
      </c>
      <c r="BW20" s="384">
        <v>7.1841660979201838E-5</v>
      </c>
      <c r="BX20" s="384">
        <v>0</v>
      </c>
      <c r="BY20" s="384">
        <v>0</v>
      </c>
      <c r="BZ20" s="384">
        <v>1.539254731713878E-3</v>
      </c>
      <c r="CA20" s="384">
        <v>6.7175850154573558E-2</v>
      </c>
      <c r="CB20" s="384">
        <v>1.6284650727596692E-2</v>
      </c>
      <c r="CC20" s="384">
        <v>7.9840319361277438E-3</v>
      </c>
      <c r="CD20" s="384">
        <v>2.2363962791994239E-2</v>
      </c>
      <c r="CE20" s="384">
        <v>6.5188903603347503E-2</v>
      </c>
      <c r="CF20" s="384">
        <v>2.8024655963302753E-2</v>
      </c>
      <c r="CG20" s="384">
        <v>3.1093853470591775E-2</v>
      </c>
      <c r="CH20" s="384">
        <v>7.422227959210017E-4</v>
      </c>
      <c r="CI20" s="384">
        <v>1.1753359757025548E-2</v>
      </c>
      <c r="CJ20" s="384">
        <v>6.8989782613194985E-6</v>
      </c>
      <c r="CK20" s="384">
        <v>1.0319917440660474E-4</v>
      </c>
      <c r="CL20" s="384">
        <v>0</v>
      </c>
      <c r="CM20" s="384">
        <v>2.5134067665079861E-4</v>
      </c>
      <c r="CN20" s="384">
        <v>0</v>
      </c>
      <c r="CO20" s="384">
        <v>1.4137708997109481E-5</v>
      </c>
      <c r="CP20" s="384">
        <v>2.738220696985255E-4</v>
      </c>
      <c r="CQ20" s="384">
        <v>1.177004691204412E-3</v>
      </c>
      <c r="CR20" s="384">
        <v>2.0344741443917061E-3</v>
      </c>
      <c r="CS20" s="384">
        <v>6.9405982935943184E-4</v>
      </c>
      <c r="CT20" s="384">
        <v>1.4446665781322346E-4</v>
      </c>
      <c r="CU20" s="384">
        <v>0</v>
      </c>
      <c r="CV20" s="384">
        <v>7.4386096708633212E-3</v>
      </c>
      <c r="CW20" s="385">
        <v>1.9481930509452483E-4</v>
      </c>
      <c r="CX20" s="385">
        <v>0</v>
      </c>
      <c r="CY20" s="386">
        <v>1.4498456949938899E-3</v>
      </c>
    </row>
    <row r="21" spans="2:103" ht="20.100000000000001" customHeight="1">
      <c r="B21" s="373" t="s">
        <v>141</v>
      </c>
      <c r="C21" s="374" t="s">
        <v>142</v>
      </c>
      <c r="D21" s="375">
        <v>4.511053369627982E-2</v>
      </c>
      <c r="E21" s="376">
        <v>0.41456422018348627</v>
      </c>
      <c r="F21" s="376">
        <v>0.22835435779816513</v>
      </c>
      <c r="G21" s="377">
        <v>1.2975328331440973E-2</v>
      </c>
      <c r="H21" s="376">
        <v>5.2608944954128441E-2</v>
      </c>
      <c r="I21" s="468">
        <v>5.2465596330275227E-2</v>
      </c>
      <c r="J21" s="468">
        <v>4.511053369627982E-2</v>
      </c>
      <c r="K21" s="376">
        <v>0.41456422018348627</v>
      </c>
      <c r="L21" s="376">
        <v>0.22835435779816513</v>
      </c>
      <c r="M21" s="476">
        <v>1.5273029161345928E-2</v>
      </c>
      <c r="N21" s="376">
        <v>5.2608944954128441E-2</v>
      </c>
      <c r="O21" s="378">
        <v>5.2465596330275227E-2</v>
      </c>
      <c r="P21" s="366"/>
      <c r="Q21" s="423" t="s">
        <v>198</v>
      </c>
      <c r="R21" s="461">
        <v>268096</v>
      </c>
      <c r="S21" s="424">
        <v>264040</v>
      </c>
      <c r="T21" s="366"/>
      <c r="U21" s="464" t="str">
        <f t="shared" ref="U21:U28" si="6">IF(Q21="","",Q21)</f>
        <v>平成28年（2016年）</v>
      </c>
      <c r="V21" s="219">
        <f t="shared" si="4"/>
        <v>268096</v>
      </c>
      <c r="W21" s="448">
        <f t="shared" si="5"/>
        <v>264040</v>
      </c>
      <c r="Y21" s="381" t="s">
        <v>141</v>
      </c>
      <c r="Z21" s="382" t="s">
        <v>142</v>
      </c>
      <c r="AA21" s="383">
        <v>4.0713902064819761E-6</v>
      </c>
      <c r="AB21" s="384">
        <v>7.653925535162043E-6</v>
      </c>
      <c r="AC21" s="384">
        <v>4.8452299461832655E-6</v>
      </c>
      <c r="AD21" s="384">
        <v>3.8626958925773277E-6</v>
      </c>
      <c r="AE21" s="384">
        <v>3.2014146039829979E-6</v>
      </c>
      <c r="AF21" s="384">
        <v>6.7092652725934869E-6</v>
      </c>
      <c r="AG21" s="384">
        <v>1.3524411328937997E-5</v>
      </c>
      <c r="AH21" s="384">
        <v>3.6318761890889658E-6</v>
      </c>
      <c r="AI21" s="384">
        <v>7.2709846914011692E-6</v>
      </c>
      <c r="AJ21" s="384">
        <v>1.6665021482388301E-6</v>
      </c>
      <c r="AK21" s="384">
        <v>4.0779262617599849E-6</v>
      </c>
      <c r="AL21" s="384">
        <v>7.2496444328666183E-6</v>
      </c>
      <c r="AM21" s="384">
        <v>8.4655955835896362E-6</v>
      </c>
      <c r="AN21" s="384">
        <v>7.9212598831941689E-6</v>
      </c>
      <c r="AO21" s="384">
        <v>3.2672813855531068E-6</v>
      </c>
      <c r="AP21" s="384">
        <v>8.2922952669440036E-6</v>
      </c>
      <c r="AQ21" s="384">
        <v>7.7217174749418352E-6</v>
      </c>
      <c r="AR21" s="384">
        <v>1.0014754569952122</v>
      </c>
      <c r="AS21" s="384">
        <v>1.1726237871834876E-4</v>
      </c>
      <c r="AT21" s="384">
        <v>7.2501872592417738E-6</v>
      </c>
      <c r="AU21" s="384">
        <v>7.2025718991109396E-5</v>
      </c>
      <c r="AV21" s="384">
        <v>6.2443846907777719E-6</v>
      </c>
      <c r="AW21" s="384">
        <v>1.5455437642175633E-5</v>
      </c>
      <c r="AX21" s="384">
        <v>6.7101541833658285E-6</v>
      </c>
      <c r="AY21" s="384">
        <v>2.4873508473545292E-5</v>
      </c>
      <c r="AZ21" s="384">
        <v>1.4140415927129969E-5</v>
      </c>
      <c r="BA21" s="384">
        <v>5.2758671663114865E-6</v>
      </c>
      <c r="BB21" s="384">
        <v>1.4786870231447733E-5</v>
      </c>
      <c r="BC21" s="384">
        <v>5.0275564749225563E-5</v>
      </c>
      <c r="BD21" s="384">
        <v>5.88597337837482E-5</v>
      </c>
      <c r="BE21" s="384">
        <v>1.2686601643468293E-5</v>
      </c>
      <c r="BF21" s="384">
        <v>6.6007362229608501E-6</v>
      </c>
      <c r="BG21" s="384">
        <v>1.310772012443432E-5</v>
      </c>
      <c r="BH21" s="384">
        <v>6.0395239824555614E-5</v>
      </c>
      <c r="BI21" s="385">
        <v>1.4018946999150469E-5</v>
      </c>
      <c r="BJ21" s="385">
        <v>5.9304038849198364E-6</v>
      </c>
      <c r="BK21" s="386">
        <v>1.9901881678385843E-5</v>
      </c>
      <c r="BM21" s="381" t="s">
        <v>141</v>
      </c>
      <c r="BN21" s="382" t="s">
        <v>142</v>
      </c>
      <c r="BO21" s="383">
        <v>4.742044627381988E-6</v>
      </c>
      <c r="BP21" s="384">
        <v>0</v>
      </c>
      <c r="BQ21" s="384">
        <v>2.0646084814116415E-5</v>
      </c>
      <c r="BR21" s="384">
        <v>0</v>
      </c>
      <c r="BS21" s="384">
        <v>7.5881170087642754E-6</v>
      </c>
      <c r="BT21" s="384">
        <v>5.0548195176691213E-5</v>
      </c>
      <c r="BU21" s="384">
        <v>2.0050125313283209E-4</v>
      </c>
      <c r="BV21" s="384">
        <v>2.0439587392862495E-5</v>
      </c>
      <c r="BW21" s="384">
        <v>3.5920830489600919E-5</v>
      </c>
      <c r="BX21" s="384">
        <v>0</v>
      </c>
      <c r="BY21" s="384">
        <v>0</v>
      </c>
      <c r="BZ21" s="384">
        <v>8.2193213829381831E-5</v>
      </c>
      <c r="CA21" s="384">
        <v>1.0911074740861975E-4</v>
      </c>
      <c r="CB21" s="384">
        <v>9.2411566462687392E-5</v>
      </c>
      <c r="CC21" s="384">
        <v>0</v>
      </c>
      <c r="CD21" s="384">
        <v>7.3008930319613192E-5</v>
      </c>
      <c r="CE21" s="384">
        <v>6.2401630762617269E-5</v>
      </c>
      <c r="CF21" s="384">
        <v>3.2611811926605505E-2</v>
      </c>
      <c r="CG21" s="384">
        <v>2.3929925952681959E-3</v>
      </c>
      <c r="CH21" s="384">
        <v>6.4541112688782748E-5</v>
      </c>
      <c r="CI21" s="384">
        <v>1.4242987685853621E-3</v>
      </c>
      <c r="CJ21" s="384">
        <v>2.4146423914618244E-5</v>
      </c>
      <c r="CK21" s="384">
        <v>3.4399724802201581E-5</v>
      </c>
      <c r="CL21" s="384">
        <v>2.6689797824781478E-5</v>
      </c>
      <c r="CM21" s="384">
        <v>3.9843867634965308E-4</v>
      </c>
      <c r="CN21" s="384">
        <v>1.4574125825715317E-4</v>
      </c>
      <c r="CO21" s="384">
        <v>4.755411208118644E-5</v>
      </c>
      <c r="CP21" s="384">
        <v>1.0988912007638195E-4</v>
      </c>
      <c r="CQ21" s="384">
        <v>8.5753198930607166E-4</v>
      </c>
      <c r="CR21" s="384">
        <v>1.1711216587559331E-3</v>
      </c>
      <c r="CS21" s="384">
        <v>1.6475157565602676E-4</v>
      </c>
      <c r="CT21" s="384">
        <v>3.7686954212145251E-5</v>
      </c>
      <c r="CU21" s="384">
        <v>1.0283128813326935E-4</v>
      </c>
      <c r="CV21" s="384">
        <v>1.1436275463320076E-3</v>
      </c>
      <c r="CW21" s="385">
        <v>1.9107277999655319E-4</v>
      </c>
      <c r="CX21" s="385">
        <v>0</v>
      </c>
      <c r="CY21" s="386">
        <v>0</v>
      </c>
    </row>
    <row r="22" spans="2:103" ht="20.100000000000001" customHeight="1">
      <c r="B22" s="373" t="s">
        <v>143</v>
      </c>
      <c r="C22" s="374" t="s">
        <v>144</v>
      </c>
      <c r="D22" s="375">
        <v>0.15991116394006699</v>
      </c>
      <c r="E22" s="376">
        <v>0.26421949310697729</v>
      </c>
      <c r="F22" s="376">
        <v>0.1432905905725122</v>
      </c>
      <c r="G22" s="377">
        <v>1.6978896098069313E-2</v>
      </c>
      <c r="H22" s="376">
        <v>3.3920293781229308E-2</v>
      </c>
      <c r="I22" s="468">
        <v>3.3670459334176145E-2</v>
      </c>
      <c r="J22" s="468">
        <v>0.15991116394006699</v>
      </c>
      <c r="K22" s="376">
        <v>0.26421949310697729</v>
      </c>
      <c r="L22" s="376">
        <v>0.1432905905725122</v>
      </c>
      <c r="M22" s="476">
        <v>1.9985557868690676E-2</v>
      </c>
      <c r="N22" s="376">
        <v>3.3920293781229308E-2</v>
      </c>
      <c r="O22" s="378">
        <v>3.3670459334176145E-2</v>
      </c>
      <c r="P22" s="366"/>
      <c r="Q22" s="423" t="s">
        <v>199</v>
      </c>
      <c r="R22" s="461">
        <v>260661</v>
      </c>
      <c r="S22" s="424">
        <v>309783</v>
      </c>
      <c r="T22" s="366"/>
      <c r="U22" s="464" t="str">
        <f t="shared" si="6"/>
        <v>平成29年（2017年）</v>
      </c>
      <c r="V22" s="219">
        <f t="shared" si="4"/>
        <v>260661</v>
      </c>
      <c r="W22" s="448">
        <f t="shared" si="5"/>
        <v>309783</v>
      </c>
      <c r="Y22" s="381" t="s">
        <v>143</v>
      </c>
      <c r="Z22" s="382" t="s">
        <v>144</v>
      </c>
      <c r="AA22" s="383">
        <v>8.2683017503284734E-4</v>
      </c>
      <c r="AB22" s="384">
        <v>1.4161947127162271E-3</v>
      </c>
      <c r="AC22" s="384">
        <v>4.8340555582348371E-4</v>
      </c>
      <c r="AD22" s="384">
        <v>3.3708952830052073E-4</v>
      </c>
      <c r="AE22" s="384">
        <v>2.8574243890430891E-4</v>
      </c>
      <c r="AF22" s="384">
        <v>4.6134986094465737E-4</v>
      </c>
      <c r="AG22" s="384">
        <v>5.2917752290119059E-4</v>
      </c>
      <c r="AH22" s="384">
        <v>2.568037918669636E-4</v>
      </c>
      <c r="AI22" s="384">
        <v>6.8064634027025699E-4</v>
      </c>
      <c r="AJ22" s="384">
        <v>1.6045446350711949E-4</v>
      </c>
      <c r="AK22" s="384">
        <v>3.5575277921068857E-4</v>
      </c>
      <c r="AL22" s="384">
        <v>3.3394802228191387E-4</v>
      </c>
      <c r="AM22" s="384">
        <v>3.4228167229394442E-4</v>
      </c>
      <c r="AN22" s="384">
        <v>4.0904616171654579E-4</v>
      </c>
      <c r="AO22" s="384">
        <v>3.0407293079206377E-4</v>
      </c>
      <c r="AP22" s="384">
        <v>5.5630101357768405E-4</v>
      </c>
      <c r="AQ22" s="384">
        <v>4.9891827519350893E-4</v>
      </c>
      <c r="AR22" s="384">
        <v>1.7568092979474727E-4</v>
      </c>
      <c r="AS22" s="384">
        <v>1.0596981676577726</v>
      </c>
      <c r="AT22" s="384">
        <v>5.5553573515678952E-4</v>
      </c>
      <c r="AU22" s="384">
        <v>1.0398943959417982E-3</v>
      </c>
      <c r="AV22" s="384">
        <v>6.8587150502268774E-4</v>
      </c>
      <c r="AW22" s="384">
        <v>1.4732280836443252E-3</v>
      </c>
      <c r="AX22" s="384">
        <v>7.5451110451176841E-4</v>
      </c>
      <c r="AY22" s="384">
        <v>8.2370108951089472E-4</v>
      </c>
      <c r="AZ22" s="384">
        <v>9.2540461874923382E-4</v>
      </c>
      <c r="BA22" s="384">
        <v>2.6173675135777172E-4</v>
      </c>
      <c r="BB22" s="384">
        <v>3.0983772989349847E-3</v>
      </c>
      <c r="BC22" s="384">
        <v>9.9161805607163984E-4</v>
      </c>
      <c r="BD22" s="384">
        <v>1.7527258097684263E-3</v>
      </c>
      <c r="BE22" s="384">
        <v>5.9953634640129796E-4</v>
      </c>
      <c r="BF22" s="384">
        <v>5.1641094373126536E-4</v>
      </c>
      <c r="BG22" s="384">
        <v>8.7340625565241121E-4</v>
      </c>
      <c r="BH22" s="384">
        <v>9.6385337718976616E-3</v>
      </c>
      <c r="BI22" s="385">
        <v>5.3750265093030481E-4</v>
      </c>
      <c r="BJ22" s="385">
        <v>3.365857304300999E-4</v>
      </c>
      <c r="BK22" s="386">
        <v>1.0857698182238976E-3</v>
      </c>
      <c r="BM22" s="381" t="s">
        <v>143</v>
      </c>
      <c r="BN22" s="382" t="s">
        <v>144</v>
      </c>
      <c r="BO22" s="383">
        <v>2.1291780376945127E-3</v>
      </c>
      <c r="BP22" s="384">
        <v>0</v>
      </c>
      <c r="BQ22" s="384">
        <v>0</v>
      </c>
      <c r="BR22" s="384">
        <v>0</v>
      </c>
      <c r="BS22" s="384">
        <v>0</v>
      </c>
      <c r="BT22" s="384">
        <v>0</v>
      </c>
      <c r="BU22" s="384">
        <v>0</v>
      </c>
      <c r="BV22" s="384">
        <v>0</v>
      </c>
      <c r="BW22" s="384">
        <v>0</v>
      </c>
      <c r="BX22" s="384">
        <v>0</v>
      </c>
      <c r="BY22" s="384">
        <v>0</v>
      </c>
      <c r="BZ22" s="384">
        <v>0</v>
      </c>
      <c r="CA22" s="384">
        <v>0</v>
      </c>
      <c r="CB22" s="384">
        <v>1.2995376533815413E-4</v>
      </c>
      <c r="CC22" s="384">
        <v>0</v>
      </c>
      <c r="CD22" s="384">
        <v>0</v>
      </c>
      <c r="CE22" s="384">
        <v>0</v>
      </c>
      <c r="CF22" s="384">
        <v>0</v>
      </c>
      <c r="CG22" s="384">
        <v>0.35075853350189634</v>
      </c>
      <c r="CH22" s="384">
        <v>0</v>
      </c>
      <c r="CI22" s="384">
        <v>0</v>
      </c>
      <c r="CJ22" s="384">
        <v>0</v>
      </c>
      <c r="CK22" s="384">
        <v>0</v>
      </c>
      <c r="CL22" s="384">
        <v>0</v>
      </c>
      <c r="CM22" s="384">
        <v>0</v>
      </c>
      <c r="CN22" s="384">
        <v>0</v>
      </c>
      <c r="CO22" s="384">
        <v>0</v>
      </c>
      <c r="CP22" s="384">
        <v>1.0306158294376739E-2</v>
      </c>
      <c r="CQ22" s="384">
        <v>0</v>
      </c>
      <c r="CR22" s="384">
        <v>6.1493879590307273E-3</v>
      </c>
      <c r="CS22" s="384">
        <v>3.1548174061792354E-5</v>
      </c>
      <c r="CT22" s="384">
        <v>0</v>
      </c>
      <c r="CU22" s="384">
        <v>0</v>
      </c>
      <c r="CV22" s="384">
        <v>5.1416287134357794E-2</v>
      </c>
      <c r="CW22" s="385">
        <v>1.4986100391886526E-5</v>
      </c>
      <c r="CX22" s="385">
        <v>0</v>
      </c>
      <c r="CY22" s="386">
        <v>0</v>
      </c>
    </row>
    <row r="23" spans="2:103" ht="20.100000000000001" customHeight="1">
      <c r="B23" s="391" t="s">
        <v>145</v>
      </c>
      <c r="C23" s="392" t="s">
        <v>146</v>
      </c>
      <c r="D23" s="393">
        <v>0.19820747627132795</v>
      </c>
      <c r="E23" s="394">
        <v>0.49604685684781208</v>
      </c>
      <c r="F23" s="394">
        <v>0.30503743384535947</v>
      </c>
      <c r="G23" s="395">
        <v>1.0680567636217018E-2</v>
      </c>
      <c r="H23" s="394">
        <v>9.6053310959080929E-2</v>
      </c>
      <c r="I23" s="469">
        <v>8.6259197108558158E-2</v>
      </c>
      <c r="J23" s="469">
        <v>0.19820747627132795</v>
      </c>
      <c r="K23" s="394">
        <v>0.49604685684781208</v>
      </c>
      <c r="L23" s="394">
        <v>0.30503743384535947</v>
      </c>
      <c r="M23" s="477">
        <v>1.2571906991547727E-2</v>
      </c>
      <c r="N23" s="394">
        <v>9.6053310959080929E-2</v>
      </c>
      <c r="O23" s="396">
        <v>8.6259197108558158E-2</v>
      </c>
      <c r="P23" s="366"/>
      <c r="Q23" s="423" t="s">
        <v>200</v>
      </c>
      <c r="R23" s="461">
        <v>266926</v>
      </c>
      <c r="S23" s="424">
        <v>241407</v>
      </c>
      <c r="T23" s="366"/>
      <c r="U23" s="464" t="str">
        <f t="shared" si="6"/>
        <v>平成30年（2018年）</v>
      </c>
      <c r="V23" s="219">
        <f t="shared" si="4"/>
        <v>266926</v>
      </c>
      <c r="W23" s="448">
        <f t="shared" si="5"/>
        <v>241407</v>
      </c>
      <c r="Y23" s="398" t="s">
        <v>145</v>
      </c>
      <c r="Z23" s="399" t="s">
        <v>146</v>
      </c>
      <c r="AA23" s="400">
        <v>6.6659545931060363E-4</v>
      </c>
      <c r="AB23" s="401">
        <v>1.1907420967306212E-3</v>
      </c>
      <c r="AC23" s="401">
        <v>2.0846767046992262E-3</v>
      </c>
      <c r="AD23" s="401">
        <v>3.1874722262463951E-3</v>
      </c>
      <c r="AE23" s="401">
        <v>2.104738956077368E-3</v>
      </c>
      <c r="AF23" s="401">
        <v>1.4356027323472415E-3</v>
      </c>
      <c r="AG23" s="401">
        <v>1.9784296545228485E-3</v>
      </c>
      <c r="AH23" s="401">
        <v>1.8771285849772112E-3</v>
      </c>
      <c r="AI23" s="401">
        <v>2.5645311317613619E-3</v>
      </c>
      <c r="AJ23" s="401">
        <v>3.8226310095427871E-3</v>
      </c>
      <c r="AK23" s="401">
        <v>7.6809759582471644E-3</v>
      </c>
      <c r="AL23" s="401">
        <v>6.6945821149014164E-4</v>
      </c>
      <c r="AM23" s="401">
        <v>5.7350527510758719E-4</v>
      </c>
      <c r="AN23" s="401">
        <v>7.2871711179662755E-4</v>
      </c>
      <c r="AO23" s="401">
        <v>1.0251389761005924E-3</v>
      </c>
      <c r="AP23" s="401">
        <v>1.4397853675111988E-3</v>
      </c>
      <c r="AQ23" s="401">
        <v>1.1320134407846246E-3</v>
      </c>
      <c r="AR23" s="401">
        <v>1.4478070526775064E-3</v>
      </c>
      <c r="AS23" s="401">
        <v>6.6692364953951759E-4</v>
      </c>
      <c r="AT23" s="401">
        <v>1.0098488071660188</v>
      </c>
      <c r="AU23" s="401">
        <v>1.0994026614138154E-3</v>
      </c>
      <c r="AV23" s="401">
        <v>3.136362675129835E-3</v>
      </c>
      <c r="AW23" s="401">
        <v>1.8075200548120628E-3</v>
      </c>
      <c r="AX23" s="401">
        <v>1.8676191409399332E-3</v>
      </c>
      <c r="AY23" s="401">
        <v>2.0010418667728755E-3</v>
      </c>
      <c r="AZ23" s="401">
        <v>3.6963064995861931E-3</v>
      </c>
      <c r="BA23" s="401">
        <v>3.2989737336571704E-4</v>
      </c>
      <c r="BB23" s="401">
        <v>1.0716081931327658E-3</v>
      </c>
      <c r="BC23" s="401">
        <v>1.5687699009343126E-2</v>
      </c>
      <c r="BD23" s="401">
        <v>2.4940768040513832E-3</v>
      </c>
      <c r="BE23" s="401">
        <v>5.5039644091913146E-3</v>
      </c>
      <c r="BF23" s="401">
        <v>1.3097228844331601E-3</v>
      </c>
      <c r="BG23" s="401">
        <v>1.096143756018966E-2</v>
      </c>
      <c r="BH23" s="401">
        <v>2.4384478000096656E-3</v>
      </c>
      <c r="BI23" s="402">
        <v>2.4472333082044802E-3</v>
      </c>
      <c r="BJ23" s="402">
        <v>2.8271898670593605E-2</v>
      </c>
      <c r="BK23" s="403">
        <v>1.6803177578460417E-3</v>
      </c>
      <c r="BM23" s="398" t="s">
        <v>145</v>
      </c>
      <c r="BN23" s="399" t="s">
        <v>146</v>
      </c>
      <c r="BO23" s="400">
        <v>1.0385077733966555E-3</v>
      </c>
      <c r="BP23" s="401">
        <v>2.7191748710736052E-3</v>
      </c>
      <c r="BQ23" s="401">
        <v>7.8546882670594009E-3</v>
      </c>
      <c r="BR23" s="401">
        <v>1.338918393297928E-2</v>
      </c>
      <c r="BS23" s="401">
        <v>8.0282277952726036E-3</v>
      </c>
      <c r="BT23" s="401">
        <v>4.079239350758981E-3</v>
      </c>
      <c r="BU23" s="401">
        <v>7.218045112781955E-3</v>
      </c>
      <c r="BV23" s="401">
        <v>7.1470423917042525E-3</v>
      </c>
      <c r="BW23" s="401">
        <v>9.4112575882754415E-3</v>
      </c>
      <c r="BX23" s="401">
        <v>1.6948158573774338E-2</v>
      </c>
      <c r="BY23" s="401">
        <v>3.4791064530941898E-2</v>
      </c>
      <c r="BZ23" s="401">
        <v>6.7248993133130588E-4</v>
      </c>
      <c r="CA23" s="401">
        <v>7.2740498272413163E-4</v>
      </c>
      <c r="CB23" s="401">
        <v>1.4497064488834083E-3</v>
      </c>
      <c r="CC23" s="401">
        <v>2.8514399771884802E-3</v>
      </c>
      <c r="CD23" s="401">
        <v>4.0453584572549307E-3</v>
      </c>
      <c r="CE23" s="401">
        <v>2.6278020065591047E-3</v>
      </c>
      <c r="CF23" s="401">
        <v>5.5189220183486237E-3</v>
      </c>
      <c r="CG23" s="401">
        <v>1.5832881825296491E-3</v>
      </c>
      <c r="CH23" s="401">
        <v>4.6969794759261649E-2</v>
      </c>
      <c r="CI23" s="401">
        <v>2.3903736592402417E-3</v>
      </c>
      <c r="CJ23" s="401">
        <v>1.2811402631270308E-2</v>
      </c>
      <c r="CK23" s="401">
        <v>2.5111799105607155E-3</v>
      </c>
      <c r="CL23" s="401">
        <v>5.6448922399412824E-3</v>
      </c>
      <c r="CM23" s="401">
        <v>5.6070977680484609E-3</v>
      </c>
      <c r="CN23" s="401">
        <v>1.3641381772869537E-2</v>
      </c>
      <c r="CO23" s="401">
        <v>4.2413126991328445E-5</v>
      </c>
      <c r="CP23" s="401">
        <v>1.8735194242530692E-3</v>
      </c>
      <c r="CQ23" s="401">
        <v>6.7798833083920429E-2</v>
      </c>
      <c r="CR23" s="401">
        <v>8.971271546340245E-3</v>
      </c>
      <c r="CS23" s="401">
        <v>2.3717216189120788E-2</v>
      </c>
      <c r="CT23" s="401">
        <v>3.730111158568757E-3</v>
      </c>
      <c r="CU23" s="401">
        <v>4.8262151230547751E-2</v>
      </c>
      <c r="CV23" s="401">
        <v>7.6213888534882321E-3</v>
      </c>
      <c r="CW23" s="402">
        <v>8.2667076286744041E-3</v>
      </c>
      <c r="CX23" s="402">
        <v>0.13815240418565836</v>
      </c>
      <c r="CY23" s="403">
        <v>1.8226631594208903E-3</v>
      </c>
    </row>
    <row r="24" spans="2:103" ht="20.100000000000001" customHeight="1">
      <c r="B24" s="404" t="s">
        <v>147</v>
      </c>
      <c r="C24" s="405" t="s">
        <v>148</v>
      </c>
      <c r="D24" s="406">
        <v>1</v>
      </c>
      <c r="E24" s="407">
        <v>0.45872014927842147</v>
      </c>
      <c r="F24" s="407">
        <v>0.33823869990140742</v>
      </c>
      <c r="G24" s="408">
        <v>0</v>
      </c>
      <c r="H24" s="407">
        <v>0.11893639124709682</v>
      </c>
      <c r="I24" s="470">
        <v>9.8144276006272874E-2</v>
      </c>
      <c r="J24" s="470">
        <v>1</v>
      </c>
      <c r="K24" s="407">
        <v>0.45872014927842147</v>
      </c>
      <c r="L24" s="407">
        <v>0.33823869990140742</v>
      </c>
      <c r="M24" s="478">
        <v>0</v>
      </c>
      <c r="N24" s="407">
        <v>0.11893639124709682</v>
      </c>
      <c r="O24" s="409">
        <v>9.8144276006272874E-2</v>
      </c>
      <c r="P24" s="366"/>
      <c r="Q24" s="423" t="s">
        <v>201</v>
      </c>
      <c r="R24" s="461">
        <v>266244</v>
      </c>
      <c r="S24" s="424">
        <v>281918</v>
      </c>
      <c r="T24" s="366"/>
      <c r="U24" s="464" t="str">
        <f t="shared" si="6"/>
        <v>令和元年（2019年）</v>
      </c>
      <c r="V24" s="219">
        <f t="shared" si="4"/>
        <v>266244</v>
      </c>
      <c r="W24" s="448">
        <f t="shared" si="5"/>
        <v>281918</v>
      </c>
      <c r="Y24" s="412" t="s">
        <v>147</v>
      </c>
      <c r="Z24" s="413" t="s">
        <v>148</v>
      </c>
      <c r="AA24" s="414">
        <v>3.7321779420257709E-3</v>
      </c>
      <c r="AB24" s="415">
        <v>4.5536774622859611E-3</v>
      </c>
      <c r="AC24" s="415">
        <v>1.7626507720656908E-3</v>
      </c>
      <c r="AD24" s="415">
        <v>2.3853118041048172E-3</v>
      </c>
      <c r="AE24" s="415">
        <v>3.2869620475254268E-3</v>
      </c>
      <c r="AF24" s="415">
        <v>2.0854103666025628E-3</v>
      </c>
      <c r="AG24" s="415">
        <v>4.046712245246136E-3</v>
      </c>
      <c r="AH24" s="415">
        <v>2.4292123524953051E-3</v>
      </c>
      <c r="AI24" s="415">
        <v>7.1405764412119637E-3</v>
      </c>
      <c r="AJ24" s="415">
        <v>2.3974095052882519E-3</v>
      </c>
      <c r="AK24" s="415">
        <v>5.0116846695823372E-3</v>
      </c>
      <c r="AL24" s="415">
        <v>3.215803314017118E-3</v>
      </c>
      <c r="AM24" s="415">
        <v>1.7175286932066978E-3</v>
      </c>
      <c r="AN24" s="415">
        <v>1.5095708459040178E-3</v>
      </c>
      <c r="AO24" s="415">
        <v>1.8237079751142109E-3</v>
      </c>
      <c r="AP24" s="415">
        <v>1.7814549937519286E-3</v>
      </c>
      <c r="AQ24" s="415">
        <v>1.6021601964653445E-3</v>
      </c>
      <c r="AR24" s="415">
        <v>6.2932935756827206E-4</v>
      </c>
      <c r="AS24" s="415">
        <v>1.1606666013506239E-3</v>
      </c>
      <c r="AT24" s="415">
        <v>1.7799799745519835E-3</v>
      </c>
      <c r="AU24" s="415">
        <v>1.001299025719506</v>
      </c>
      <c r="AV24" s="415">
        <v>6.6292482358381371E-3</v>
      </c>
      <c r="AW24" s="415">
        <v>3.8361724881419361E-2</v>
      </c>
      <c r="AX24" s="415">
        <v>3.6784285214084256E-3</v>
      </c>
      <c r="AY24" s="415">
        <v>3.9990672165470982E-3</v>
      </c>
      <c r="AZ24" s="415">
        <v>2.0618465806559808E-3</v>
      </c>
      <c r="BA24" s="415">
        <v>1.2943787341457159E-2</v>
      </c>
      <c r="BB24" s="415">
        <v>5.6668229286282873E-3</v>
      </c>
      <c r="BC24" s="415">
        <v>3.097490655392355E-3</v>
      </c>
      <c r="BD24" s="415">
        <v>6.4142571379156152E-3</v>
      </c>
      <c r="BE24" s="415">
        <v>4.8736956326092869E-3</v>
      </c>
      <c r="BF24" s="415">
        <v>2.8785156492928325E-3</v>
      </c>
      <c r="BG24" s="415">
        <v>2.1293200704035403E-3</v>
      </c>
      <c r="BH24" s="415">
        <v>1.407717888425268E-3</v>
      </c>
      <c r="BI24" s="416">
        <v>3.4064190740893431E-3</v>
      </c>
      <c r="BJ24" s="416">
        <v>1.3547853323799867E-3</v>
      </c>
      <c r="BK24" s="417">
        <v>2.9981469093282483E-3</v>
      </c>
      <c r="BM24" s="412" t="s">
        <v>147</v>
      </c>
      <c r="BN24" s="413" t="s">
        <v>148</v>
      </c>
      <c r="BO24" s="414">
        <v>2.5346228533356728E-3</v>
      </c>
      <c r="BP24" s="415">
        <v>1.9690576652601969E-3</v>
      </c>
      <c r="BQ24" s="415">
        <v>3.5786547011135123E-4</v>
      </c>
      <c r="BR24" s="415">
        <v>1.4959982048021543E-3</v>
      </c>
      <c r="BS24" s="415">
        <v>2.1550252304890541E-3</v>
      </c>
      <c r="BT24" s="415">
        <v>1.0615120987105156E-3</v>
      </c>
      <c r="BU24" s="415">
        <v>2.3057644110275688E-3</v>
      </c>
      <c r="BV24" s="415">
        <v>1.5670350334527914E-3</v>
      </c>
      <c r="BW24" s="415">
        <v>5.6754912173569453E-3</v>
      </c>
      <c r="BX24" s="415">
        <v>1.7593244194229415E-3</v>
      </c>
      <c r="BY24" s="415">
        <v>4.0247427135949865E-3</v>
      </c>
      <c r="BZ24" s="415">
        <v>2.3611868700076965E-3</v>
      </c>
      <c r="CA24" s="415">
        <v>1.0911074740861974E-3</v>
      </c>
      <c r="CB24" s="415">
        <v>9.6165786350234058E-4</v>
      </c>
      <c r="CC24" s="415">
        <v>1.1976047904191617E-3</v>
      </c>
      <c r="CD24" s="415">
        <v>8.5619563738455467E-4</v>
      </c>
      <c r="CE24" s="415">
        <v>9.0829040332254015E-4</v>
      </c>
      <c r="CF24" s="415">
        <v>2.1502293577981653E-4</v>
      </c>
      <c r="CG24" s="415">
        <v>6.2007103726446336E-4</v>
      </c>
      <c r="CH24" s="415">
        <v>8.0676390860978447E-4</v>
      </c>
      <c r="CI24" s="415">
        <v>2.9280009528409882E-4</v>
      </c>
      <c r="CJ24" s="415">
        <v>5.6399147286286897E-3</v>
      </c>
      <c r="CK24" s="415">
        <v>3.4090127278981766E-2</v>
      </c>
      <c r="CL24" s="415">
        <v>2.1752185227196905E-3</v>
      </c>
      <c r="CM24" s="415">
        <v>2.7103096007505471E-3</v>
      </c>
      <c r="CN24" s="415">
        <v>1.2825230726629477E-3</v>
      </c>
      <c r="CO24" s="415">
        <v>1.2427046208459233E-2</v>
      </c>
      <c r="CP24" s="415">
        <v>4.3505282784338101E-3</v>
      </c>
      <c r="CQ24" s="415">
        <v>2.0278109394178869E-3</v>
      </c>
      <c r="CR24" s="415">
        <v>5.6877341993504874E-3</v>
      </c>
      <c r="CS24" s="415">
        <v>3.8979521729681221E-3</v>
      </c>
      <c r="CT24" s="415">
        <v>1.8987046455452225E-3</v>
      </c>
      <c r="CU24" s="415">
        <v>1.011174333310482E-3</v>
      </c>
      <c r="CV24" s="415">
        <v>7.1602487138382285E-4</v>
      </c>
      <c r="CW24" s="416">
        <v>1.8732625489858157E-3</v>
      </c>
      <c r="CX24" s="416">
        <v>0</v>
      </c>
      <c r="CY24" s="417">
        <v>0</v>
      </c>
    </row>
    <row r="25" spans="2:103" ht="20.100000000000001" customHeight="1">
      <c r="B25" s="373" t="s">
        <v>149</v>
      </c>
      <c r="C25" s="374" t="s">
        <v>150</v>
      </c>
      <c r="D25" s="375">
        <v>0.86791298351979429</v>
      </c>
      <c r="E25" s="376">
        <v>0.35944021690387651</v>
      </c>
      <c r="F25" s="376">
        <v>7.3484466950444638E-2</v>
      </c>
      <c r="G25" s="377">
        <v>3.8587693239070277E-2</v>
      </c>
      <c r="H25" s="376">
        <v>1.1631677348584675E-2</v>
      </c>
      <c r="I25" s="468">
        <v>1.1631677348584675E-2</v>
      </c>
      <c r="J25" s="468">
        <v>0.86791298351979429</v>
      </c>
      <c r="K25" s="376">
        <v>0.35944021690387651</v>
      </c>
      <c r="L25" s="376">
        <v>7.3484466950444638E-2</v>
      </c>
      <c r="M25" s="476">
        <v>4.5420890250716384E-2</v>
      </c>
      <c r="N25" s="376">
        <v>1.1631677348584675E-2</v>
      </c>
      <c r="O25" s="378">
        <v>1.1631677348584675E-2</v>
      </c>
      <c r="P25" s="366"/>
      <c r="Q25" s="423" t="s">
        <v>213</v>
      </c>
      <c r="R25" s="461">
        <v>260581</v>
      </c>
      <c r="S25" s="424">
        <v>294626</v>
      </c>
      <c r="T25" s="366"/>
      <c r="U25" s="464" t="str">
        <f t="shared" si="6"/>
        <v>令和２年（2020年）</v>
      </c>
      <c r="V25" s="219">
        <f t="shared" si="4"/>
        <v>260581</v>
      </c>
      <c r="W25" s="448">
        <f t="shared" si="5"/>
        <v>294626</v>
      </c>
      <c r="Y25" s="381" t="s">
        <v>149</v>
      </c>
      <c r="Z25" s="382" t="s">
        <v>150</v>
      </c>
      <c r="AA25" s="383">
        <v>1.715365619891614E-2</v>
      </c>
      <c r="AB25" s="384">
        <v>1.8466566318928398E-2</v>
      </c>
      <c r="AC25" s="384">
        <v>2.4544977860093648E-2</v>
      </c>
      <c r="AD25" s="384">
        <v>3.9738201915689067E-2</v>
      </c>
      <c r="AE25" s="384">
        <v>5.8401984604939866E-2</v>
      </c>
      <c r="AF25" s="384">
        <v>5.0927197891662737E-2</v>
      </c>
      <c r="AG25" s="384">
        <v>4.9552234232348925E-2</v>
      </c>
      <c r="AH25" s="384">
        <v>6.7448507754046927E-2</v>
      </c>
      <c r="AI25" s="384">
        <v>4.6272177200420928E-2</v>
      </c>
      <c r="AJ25" s="384">
        <v>4.4854730095700464E-2</v>
      </c>
      <c r="AK25" s="384">
        <v>2.324382489822863E-2</v>
      </c>
      <c r="AL25" s="384">
        <v>3.5431265413042284E-2</v>
      </c>
      <c r="AM25" s="384">
        <v>2.0007707903081637E-2</v>
      </c>
      <c r="AN25" s="384">
        <v>1.4786675812927185E-2</v>
      </c>
      <c r="AO25" s="384">
        <v>2.2078096608099361E-2</v>
      </c>
      <c r="AP25" s="384">
        <v>4.4496210489468661E-2</v>
      </c>
      <c r="AQ25" s="384">
        <v>1.7803308796809171E-2</v>
      </c>
      <c r="AR25" s="384">
        <v>1.0141746412031305E-2</v>
      </c>
      <c r="AS25" s="384">
        <v>1.7161843288967433E-2</v>
      </c>
      <c r="AT25" s="384">
        <v>2.5956689929134951E-2</v>
      </c>
      <c r="AU25" s="384">
        <v>9.0302323396047584E-3</v>
      </c>
      <c r="AV25" s="384">
        <v>1.0600394020095565</v>
      </c>
      <c r="AW25" s="384">
        <v>4.9491503664471949E-2</v>
      </c>
      <c r="AX25" s="384">
        <v>5.9745125228187458E-2</v>
      </c>
      <c r="AY25" s="384">
        <v>2.893674474993839E-2</v>
      </c>
      <c r="AZ25" s="384">
        <v>5.569269853517877E-3</v>
      </c>
      <c r="BA25" s="384">
        <v>3.8265568085045685E-3</v>
      </c>
      <c r="BB25" s="384">
        <v>1.1065294332184613E-2</v>
      </c>
      <c r="BC25" s="384">
        <v>1.0709357542492241E-2</v>
      </c>
      <c r="BD25" s="384">
        <v>1.2612588034900811E-2</v>
      </c>
      <c r="BE25" s="384">
        <v>2.3847589949945219E-2</v>
      </c>
      <c r="BF25" s="384">
        <v>1.4755187788489808E-2</v>
      </c>
      <c r="BG25" s="384">
        <v>7.6876155282576885E-3</v>
      </c>
      <c r="BH25" s="384">
        <v>8.9851168366278968E-3</v>
      </c>
      <c r="BI25" s="385">
        <v>3.6472207330309474E-2</v>
      </c>
      <c r="BJ25" s="385">
        <v>1.2053641993453344E-2</v>
      </c>
      <c r="BK25" s="386">
        <v>1.6346689078960655E-2</v>
      </c>
      <c r="BM25" s="381" t="s">
        <v>149</v>
      </c>
      <c r="BN25" s="382" t="s">
        <v>150</v>
      </c>
      <c r="BO25" s="383">
        <v>1.2343542165075315E-2</v>
      </c>
      <c r="BP25" s="384">
        <v>1.4158462259728083E-2</v>
      </c>
      <c r="BQ25" s="384">
        <v>1.9313265338894013E-2</v>
      </c>
      <c r="BR25" s="384">
        <v>3.822275413269504E-2</v>
      </c>
      <c r="BS25" s="384">
        <v>5.6705998406495428E-2</v>
      </c>
      <c r="BT25" s="384">
        <v>4.8819446901648376E-2</v>
      </c>
      <c r="BU25" s="384">
        <v>4.6917293233082705E-2</v>
      </c>
      <c r="BV25" s="384">
        <v>6.7334814067886689E-2</v>
      </c>
      <c r="BW25" s="384">
        <v>4.3122957002765902E-2</v>
      </c>
      <c r="BX25" s="384">
        <v>4.512667135819845E-2</v>
      </c>
      <c r="BY25" s="384">
        <v>2.0474865616812079E-2</v>
      </c>
      <c r="BZ25" s="384">
        <v>3.4394123932422235E-2</v>
      </c>
      <c r="CA25" s="384">
        <v>1.8112384069830879E-2</v>
      </c>
      <c r="CB25" s="384">
        <v>1.2787450509274366E-2</v>
      </c>
      <c r="CC25" s="384">
        <v>1.8534359851725121E-2</v>
      </c>
      <c r="CD25" s="384">
        <v>4.149230253573289E-2</v>
      </c>
      <c r="CE25" s="384">
        <v>1.3055807858445368E-2</v>
      </c>
      <c r="CF25" s="384">
        <v>3.3686926605504589E-3</v>
      </c>
      <c r="CG25" s="384">
        <v>1.4514478357714767E-2</v>
      </c>
      <c r="CH25" s="384">
        <v>2.2928230282690074E-2</v>
      </c>
      <c r="CI25" s="384">
        <v>3.6823334017084966E-3</v>
      </c>
      <c r="CJ25" s="384">
        <v>6.2694464949740944E-2</v>
      </c>
      <c r="CK25" s="384">
        <v>4.5321637426900582E-2</v>
      </c>
      <c r="CL25" s="384">
        <v>6.1666777874157606E-2</v>
      </c>
      <c r="CM25" s="384">
        <v>2.8686426445208892E-2</v>
      </c>
      <c r="CN25" s="384">
        <v>3.6726797080802597E-3</v>
      </c>
      <c r="CO25" s="384">
        <v>3.2323943752482131E-3</v>
      </c>
      <c r="CP25" s="384">
        <v>7.7697012276956613E-3</v>
      </c>
      <c r="CQ25" s="384">
        <v>6.9577791602912246E-3</v>
      </c>
      <c r="CR25" s="384">
        <v>9.8685985510866842E-3</v>
      </c>
      <c r="CS25" s="384">
        <v>2.2961812687974537E-2</v>
      </c>
      <c r="CT25" s="384">
        <v>1.1025228723919731E-2</v>
      </c>
      <c r="CU25" s="384">
        <v>4.4731610337972166E-3</v>
      </c>
      <c r="CV25" s="384">
        <v>6.8299046865253179E-3</v>
      </c>
      <c r="CW25" s="385">
        <v>3.3450849337239713E-2</v>
      </c>
      <c r="CX25" s="385">
        <v>0</v>
      </c>
      <c r="CY25" s="386">
        <v>1.1060251444667674E-2</v>
      </c>
    </row>
    <row r="26" spans="2:103" ht="20.100000000000001" customHeight="1">
      <c r="B26" s="373" t="s">
        <v>151</v>
      </c>
      <c r="C26" s="374" t="s">
        <v>152</v>
      </c>
      <c r="D26" s="375">
        <v>0.99987896183839675</v>
      </c>
      <c r="E26" s="376">
        <v>0.45285517715858276</v>
      </c>
      <c r="F26" s="376">
        <v>0.15930512555899554</v>
      </c>
      <c r="G26" s="377">
        <v>8.8404519171062564E-3</v>
      </c>
      <c r="H26" s="376">
        <v>2.2531819745442036E-2</v>
      </c>
      <c r="I26" s="468">
        <v>2.2531819745442036E-2</v>
      </c>
      <c r="J26" s="468">
        <v>0.99987896183839675</v>
      </c>
      <c r="K26" s="376">
        <v>0.45285517715858276</v>
      </c>
      <c r="L26" s="376">
        <v>0.15930512555899554</v>
      </c>
      <c r="M26" s="476">
        <v>1.0405939370510379E-2</v>
      </c>
      <c r="N26" s="376">
        <v>2.2531819745442036E-2</v>
      </c>
      <c r="O26" s="378">
        <v>2.2531819745442036E-2</v>
      </c>
      <c r="P26" s="366"/>
      <c r="Q26" s="423" t="s">
        <v>238</v>
      </c>
      <c r="R26" s="461">
        <v>243387</v>
      </c>
      <c r="S26" s="424">
        <v>247624</v>
      </c>
      <c r="T26" s="366"/>
      <c r="U26" s="464" t="str">
        <f t="shared" si="6"/>
        <v>令和３年（2021年）</v>
      </c>
      <c r="V26" s="219">
        <f t="shared" si="4"/>
        <v>243387</v>
      </c>
      <c r="W26" s="448">
        <f t="shared" si="5"/>
        <v>247624</v>
      </c>
      <c r="Y26" s="381" t="s">
        <v>151</v>
      </c>
      <c r="Z26" s="382" t="s">
        <v>152</v>
      </c>
      <c r="AA26" s="383">
        <v>1.851849517525141E-3</v>
      </c>
      <c r="AB26" s="384">
        <v>3.7236657301552259E-3</v>
      </c>
      <c r="AC26" s="384">
        <v>3.9715076752266836E-3</v>
      </c>
      <c r="AD26" s="384">
        <v>1.356439594658456E-3</v>
      </c>
      <c r="AE26" s="384">
        <v>1.7393697184839554E-3</v>
      </c>
      <c r="AF26" s="384">
        <v>5.5736825769674763E-3</v>
      </c>
      <c r="AG26" s="384">
        <v>2.0723114937151552E-2</v>
      </c>
      <c r="AH26" s="384">
        <v>1.205804799389061E-3</v>
      </c>
      <c r="AI26" s="384">
        <v>2.6092000057477221E-3</v>
      </c>
      <c r="AJ26" s="384">
        <v>1.2936361246107752E-3</v>
      </c>
      <c r="AK26" s="384">
        <v>1.6526624842297505E-3</v>
      </c>
      <c r="AL26" s="384">
        <v>1.0341990504009737E-3</v>
      </c>
      <c r="AM26" s="384">
        <v>5.9369636492432503E-4</v>
      </c>
      <c r="AN26" s="384">
        <v>8.4947842296086661E-4</v>
      </c>
      <c r="AO26" s="384">
        <v>7.9059550654340125E-4</v>
      </c>
      <c r="AP26" s="384">
        <v>1.8363900805182223E-3</v>
      </c>
      <c r="AQ26" s="384">
        <v>1.0158997494518938E-3</v>
      </c>
      <c r="AR26" s="384">
        <v>5.0781759999623827E-4</v>
      </c>
      <c r="AS26" s="384">
        <v>7.0312090225673905E-4</v>
      </c>
      <c r="AT26" s="384">
        <v>1.2845185159253468E-3</v>
      </c>
      <c r="AU26" s="384">
        <v>1.2166453008921731E-3</v>
      </c>
      <c r="AV26" s="384">
        <v>1.2456662985181853E-3</v>
      </c>
      <c r="AW26" s="384">
        <v>1.0980505128231866</v>
      </c>
      <c r="AX26" s="384">
        <v>1.3279839941144933E-2</v>
      </c>
      <c r="AY26" s="384">
        <v>3.0587932731499161E-3</v>
      </c>
      <c r="AZ26" s="384">
        <v>1.7567816257614928E-3</v>
      </c>
      <c r="BA26" s="384">
        <v>8.1411835260856394E-4</v>
      </c>
      <c r="BB26" s="384">
        <v>5.8015813837657831E-3</v>
      </c>
      <c r="BC26" s="384">
        <v>2.405355588582468E-3</v>
      </c>
      <c r="BD26" s="384">
        <v>3.8348989872994377E-3</v>
      </c>
      <c r="BE26" s="384">
        <v>7.2926780403968225E-3</v>
      </c>
      <c r="BF26" s="384">
        <v>5.4662278785049256E-3</v>
      </c>
      <c r="BG26" s="384">
        <v>2.6996630562482553E-3</v>
      </c>
      <c r="BH26" s="384">
        <v>1.0857686313504044E-3</v>
      </c>
      <c r="BI26" s="385">
        <v>9.9316964940889992E-3</v>
      </c>
      <c r="BJ26" s="385">
        <v>1.0437473813679835E-3</v>
      </c>
      <c r="BK26" s="386">
        <v>4.3710991425426433E-3</v>
      </c>
      <c r="BM26" s="381" t="s">
        <v>151</v>
      </c>
      <c r="BN26" s="382" t="s">
        <v>193</v>
      </c>
      <c r="BO26" s="383">
        <v>7.8717940814541009E-4</v>
      </c>
      <c r="BP26" s="384">
        <v>1.1251758087201125E-3</v>
      </c>
      <c r="BQ26" s="384">
        <v>2.8078675347198326E-3</v>
      </c>
      <c r="BR26" s="384">
        <v>6.731991921609694E-4</v>
      </c>
      <c r="BS26" s="384">
        <v>1.0395720302007058E-3</v>
      </c>
      <c r="BT26" s="384">
        <v>4.37241888278379E-3</v>
      </c>
      <c r="BU26" s="384">
        <v>1.8145363408521305E-2</v>
      </c>
      <c r="BV26" s="384">
        <v>5.8593483859539156E-4</v>
      </c>
      <c r="BW26" s="384">
        <v>1.6164373720320413E-3</v>
      </c>
      <c r="BX26" s="384">
        <v>9.0898428336851978E-4</v>
      </c>
      <c r="BY26" s="384">
        <v>9.7242105831825182E-4</v>
      </c>
      <c r="BZ26" s="384">
        <v>5.0810350367254224E-4</v>
      </c>
      <c r="CA26" s="384">
        <v>1.8185124568103291E-4</v>
      </c>
      <c r="CB26" s="384">
        <v>4.6205783231343691E-4</v>
      </c>
      <c r="CC26" s="384">
        <v>3.4217279726261765E-4</v>
      </c>
      <c r="CD26" s="384">
        <v>1.1548685341466085E-3</v>
      </c>
      <c r="CE26" s="384">
        <v>4.7147898798421934E-4</v>
      </c>
      <c r="CF26" s="384">
        <v>1.4334862385321102E-4</v>
      </c>
      <c r="CG26" s="384">
        <v>3.1304557221118536E-4</v>
      </c>
      <c r="CH26" s="384">
        <v>4.8405834516587065E-4</v>
      </c>
      <c r="CI26" s="384">
        <v>4.8800015880683134E-4</v>
      </c>
      <c r="CJ26" s="384">
        <v>5.1397388046830268E-4</v>
      </c>
      <c r="CK26" s="384">
        <v>8.8768489852081189E-2</v>
      </c>
      <c r="CL26" s="384">
        <v>1.1436578367918863E-2</v>
      </c>
      <c r="CM26" s="384">
        <v>2.1983622317198882E-3</v>
      </c>
      <c r="CN26" s="384">
        <v>1.1440688773186522E-3</v>
      </c>
      <c r="CO26" s="384">
        <v>5.6550835988437929E-4</v>
      </c>
      <c r="CP26" s="384">
        <v>4.4261896397978758E-3</v>
      </c>
      <c r="CQ26" s="384">
        <v>1.4931145225564541E-3</v>
      </c>
      <c r="CR26" s="384">
        <v>2.7779165625780667E-3</v>
      </c>
      <c r="CS26" s="384">
        <v>6.1764314107642373E-3</v>
      </c>
      <c r="CT26" s="384">
        <v>4.3052858645207838E-3</v>
      </c>
      <c r="CU26" s="384">
        <v>1.8509631863988484E-3</v>
      </c>
      <c r="CV26" s="384">
        <v>6.0367436463273124E-4</v>
      </c>
      <c r="CW26" s="385">
        <v>8.0999872618146666E-3</v>
      </c>
      <c r="CX26" s="385">
        <v>0</v>
      </c>
      <c r="CY26" s="386">
        <v>2.4233135187755016E-3</v>
      </c>
    </row>
    <row r="27" spans="2:103" ht="20.100000000000001" customHeight="1">
      <c r="B27" s="373" t="s">
        <v>153</v>
      </c>
      <c r="C27" s="374" t="s">
        <v>154</v>
      </c>
      <c r="D27" s="375">
        <v>0.9204174228675136</v>
      </c>
      <c r="E27" s="376">
        <v>0.64774804830853405</v>
      </c>
      <c r="F27" s="376">
        <v>0.46604390471742174</v>
      </c>
      <c r="G27" s="377">
        <v>1.8350308739831806E-3</v>
      </c>
      <c r="H27" s="376">
        <v>9.9659705077734043E-2</v>
      </c>
      <c r="I27" s="468">
        <v>9.552278641489291E-2</v>
      </c>
      <c r="J27" s="468">
        <v>0.9204174228675136</v>
      </c>
      <c r="K27" s="376">
        <v>0.64774804830853405</v>
      </c>
      <c r="L27" s="376">
        <v>0.46604390471742174</v>
      </c>
      <c r="M27" s="476">
        <v>2.1599823398998907E-3</v>
      </c>
      <c r="N27" s="376">
        <v>9.9659705077734043E-2</v>
      </c>
      <c r="O27" s="378">
        <v>9.552278641489291E-2</v>
      </c>
      <c r="P27" s="366"/>
      <c r="Q27" s="423" t="s">
        <v>242</v>
      </c>
      <c r="R27" s="461">
        <v>248179</v>
      </c>
      <c r="S27" s="424">
        <v>235625</v>
      </c>
      <c r="T27" s="366"/>
      <c r="U27" s="464" t="str">
        <f t="shared" si="6"/>
        <v>令和４年（2022年）</v>
      </c>
      <c r="V27" s="219">
        <f t="shared" si="4"/>
        <v>248179</v>
      </c>
      <c r="W27" s="448">
        <f t="shared" si="5"/>
        <v>235625</v>
      </c>
      <c r="Y27" s="381" t="s">
        <v>153</v>
      </c>
      <c r="Z27" s="382" t="s">
        <v>154</v>
      </c>
      <c r="AA27" s="383">
        <v>1.037563344371396E-3</v>
      </c>
      <c r="AB27" s="384">
        <v>2.2890150603523153E-3</v>
      </c>
      <c r="AC27" s="384">
        <v>1.7480551026895236E-3</v>
      </c>
      <c r="AD27" s="384">
        <v>7.1062230597901887E-4</v>
      </c>
      <c r="AE27" s="384">
        <v>9.1414361765867634E-4</v>
      </c>
      <c r="AF27" s="384">
        <v>2.8638914203699111E-3</v>
      </c>
      <c r="AG27" s="384">
        <v>9.4831276698623568E-4</v>
      </c>
      <c r="AH27" s="384">
        <v>8.1929524200885463E-4</v>
      </c>
      <c r="AI27" s="384">
        <v>3.6029004624361207E-3</v>
      </c>
      <c r="AJ27" s="384">
        <v>5.0128218745332503E-4</v>
      </c>
      <c r="AK27" s="384">
        <v>5.3525136731362693E-4</v>
      </c>
      <c r="AL27" s="384">
        <v>6.2793999689012762E-4</v>
      </c>
      <c r="AM27" s="384">
        <v>5.6600729824020715E-4</v>
      </c>
      <c r="AN27" s="384">
        <v>3.5845474338312504E-4</v>
      </c>
      <c r="AO27" s="384">
        <v>4.5988869126628075E-4</v>
      </c>
      <c r="AP27" s="384">
        <v>1.4948035683114624E-3</v>
      </c>
      <c r="AQ27" s="384">
        <v>6.3891892483398786E-4</v>
      </c>
      <c r="AR27" s="384">
        <v>3.0685698965000376E-4</v>
      </c>
      <c r="AS27" s="384">
        <v>7.7105426142538771E-4</v>
      </c>
      <c r="AT27" s="384">
        <v>8.7493226162237874E-4</v>
      </c>
      <c r="AU27" s="384">
        <v>1.7734654184276013E-3</v>
      </c>
      <c r="AV27" s="384">
        <v>8.6247454828235603E-3</v>
      </c>
      <c r="AW27" s="384">
        <v>3.4742034417378589E-3</v>
      </c>
      <c r="AX27" s="384">
        <v>1.0009230225304913</v>
      </c>
      <c r="AY27" s="384">
        <v>2.2045907959341643E-3</v>
      </c>
      <c r="AZ27" s="384">
        <v>2.6873631292676056E-3</v>
      </c>
      <c r="BA27" s="384">
        <v>2.7898825505232706E-4</v>
      </c>
      <c r="BB27" s="384">
        <v>3.1746681143065094E-3</v>
      </c>
      <c r="BC27" s="384">
        <v>4.4598883242094427E-3</v>
      </c>
      <c r="BD27" s="384">
        <v>2.8060031036839097E-2</v>
      </c>
      <c r="BE27" s="384">
        <v>6.6324443299643722E-3</v>
      </c>
      <c r="BF27" s="384">
        <v>3.9015099014482208E-3</v>
      </c>
      <c r="BG27" s="384">
        <v>7.3916286271325589E-4</v>
      </c>
      <c r="BH27" s="384">
        <v>7.4236749321132645E-4</v>
      </c>
      <c r="BI27" s="385">
        <v>1.8099549076407758E-2</v>
      </c>
      <c r="BJ27" s="385">
        <v>6.8581401812293293E-4</v>
      </c>
      <c r="BK27" s="386">
        <v>1.2083244703521352E-2</v>
      </c>
      <c r="BM27" s="381" t="s">
        <v>153</v>
      </c>
      <c r="BN27" s="382" t="s">
        <v>154</v>
      </c>
      <c r="BO27" s="383">
        <v>3.4379823548519415E-4</v>
      </c>
      <c r="BP27" s="384">
        <v>8.438818565400844E-4</v>
      </c>
      <c r="BQ27" s="384">
        <v>1.1768268344046358E-3</v>
      </c>
      <c r="BR27" s="384">
        <v>3.7399955120053854E-5</v>
      </c>
      <c r="BS27" s="384">
        <v>1.6693857419281406E-4</v>
      </c>
      <c r="BT27" s="384">
        <v>2.2190657682567443E-3</v>
      </c>
      <c r="BU27" s="384">
        <v>0</v>
      </c>
      <c r="BV27" s="384">
        <v>2.0439587392862495E-5</v>
      </c>
      <c r="BW27" s="384">
        <v>2.855706023923273E-3</v>
      </c>
      <c r="BX27" s="384">
        <v>0</v>
      </c>
      <c r="BY27" s="384">
        <v>0</v>
      </c>
      <c r="BZ27" s="384">
        <v>7.4721103481256216E-5</v>
      </c>
      <c r="CA27" s="384">
        <v>1.4548099654482634E-4</v>
      </c>
      <c r="CB27" s="384">
        <v>2.887861451958981E-6</v>
      </c>
      <c r="CC27" s="384">
        <v>0</v>
      </c>
      <c r="CD27" s="384">
        <v>8.4292128641735224E-4</v>
      </c>
      <c r="CE27" s="384">
        <v>1.664043487003127E-4</v>
      </c>
      <c r="CF27" s="384">
        <v>0</v>
      </c>
      <c r="CG27" s="384">
        <v>4.2441755463247245E-4</v>
      </c>
      <c r="CH27" s="384">
        <v>2.7429972892732669E-4</v>
      </c>
      <c r="CI27" s="384">
        <v>1.2638376994183701E-3</v>
      </c>
      <c r="CJ27" s="384">
        <v>8.4615968375083648E-3</v>
      </c>
      <c r="CK27" s="384">
        <v>2.5111799105607155E-3</v>
      </c>
      <c r="CL27" s="384">
        <v>0</v>
      </c>
      <c r="CM27" s="384">
        <v>1.611128484890603E-3</v>
      </c>
      <c r="CN27" s="384">
        <v>2.3938001668737407E-3</v>
      </c>
      <c r="CO27" s="384">
        <v>3.855738817393495E-6</v>
      </c>
      <c r="CP27" s="384">
        <v>2.7526323848641246E-3</v>
      </c>
      <c r="CQ27" s="384">
        <v>3.8000437173171019E-3</v>
      </c>
      <c r="CR27" s="384">
        <v>2.9989507869098177E-2</v>
      </c>
      <c r="CS27" s="384">
        <v>6.5918157025778362E-3</v>
      </c>
      <c r="CT27" s="384">
        <v>3.4564320863138928E-3</v>
      </c>
      <c r="CU27" s="384">
        <v>5.1415644066634676E-5</v>
      </c>
      <c r="CV27" s="384">
        <v>2.7500721055491087E-4</v>
      </c>
      <c r="CW27" s="385">
        <v>1.8683920663584524E-2</v>
      </c>
      <c r="CX27" s="385">
        <v>0</v>
      </c>
      <c r="CY27" s="386">
        <v>4.9708995256933369E-3</v>
      </c>
    </row>
    <row r="28" spans="2:103" ht="20.100000000000001" customHeight="1" thickBot="1">
      <c r="B28" s="391" t="s">
        <v>155</v>
      </c>
      <c r="C28" s="392" t="s">
        <v>156</v>
      </c>
      <c r="D28" s="393">
        <v>0.79491069699462991</v>
      </c>
      <c r="E28" s="394">
        <v>0.6602175197192397</v>
      </c>
      <c r="F28" s="394">
        <v>0.42163383022342682</v>
      </c>
      <c r="G28" s="395">
        <v>0.15281036399116074</v>
      </c>
      <c r="H28" s="394">
        <v>0.14872418545930483</v>
      </c>
      <c r="I28" s="469">
        <v>0.12984699491527388</v>
      </c>
      <c r="J28" s="469">
        <v>0.79491069699462991</v>
      </c>
      <c r="K28" s="394">
        <v>0.6602175197192397</v>
      </c>
      <c r="L28" s="394">
        <v>0.42163383022342682</v>
      </c>
      <c r="M28" s="477">
        <v>0.17987037289357713</v>
      </c>
      <c r="N28" s="394">
        <v>0.14872418545930483</v>
      </c>
      <c r="O28" s="396">
        <v>0.12984699491527388</v>
      </c>
      <c r="P28" s="366"/>
      <c r="Q28" s="425" t="s">
        <v>247</v>
      </c>
      <c r="R28" s="462">
        <v>260826</v>
      </c>
      <c r="S28" s="426">
        <v>255933</v>
      </c>
      <c r="T28" s="366"/>
      <c r="U28" s="465" t="str">
        <f t="shared" si="6"/>
        <v>令和５年（2023年）</v>
      </c>
      <c r="V28" s="301">
        <f t="shared" si="4"/>
        <v>260826</v>
      </c>
      <c r="W28" s="449">
        <f t="shared" si="5"/>
        <v>255933</v>
      </c>
      <c r="Y28" s="398" t="s">
        <v>155</v>
      </c>
      <c r="Z28" s="399" t="s">
        <v>156</v>
      </c>
      <c r="AA28" s="400">
        <v>5.0812274991377075E-2</v>
      </c>
      <c r="AB28" s="401">
        <v>2.7262057684949839E-2</v>
      </c>
      <c r="AC28" s="401">
        <v>5.73722040124909E-2</v>
      </c>
      <c r="AD28" s="401">
        <v>7.2812209523491725E-2</v>
      </c>
      <c r="AE28" s="401">
        <v>4.6700741187146511E-2</v>
      </c>
      <c r="AF28" s="401">
        <v>4.0278754853974363E-2</v>
      </c>
      <c r="AG28" s="401">
        <v>3.5394533861095215E-2</v>
      </c>
      <c r="AH28" s="401">
        <v>3.4812300165254009E-2</v>
      </c>
      <c r="AI28" s="401">
        <v>3.7436536537266987E-2</v>
      </c>
      <c r="AJ28" s="401">
        <v>2.1366853943132709E-2</v>
      </c>
      <c r="AK28" s="401">
        <v>7.7013492839172401E-2</v>
      </c>
      <c r="AL28" s="401">
        <v>5.2278532330176673E-2</v>
      </c>
      <c r="AM28" s="401">
        <v>5.0556570671331194E-2</v>
      </c>
      <c r="AN28" s="401">
        <v>3.9262904280597831E-2</v>
      </c>
      <c r="AO28" s="401">
        <v>4.136464844013072E-2</v>
      </c>
      <c r="AP28" s="401">
        <v>4.1383089618830353E-2</v>
      </c>
      <c r="AQ28" s="401">
        <v>4.5292934400964734E-2</v>
      </c>
      <c r="AR28" s="401">
        <v>1.5491489578266281E-2</v>
      </c>
      <c r="AS28" s="401">
        <v>3.9286786289593006E-2</v>
      </c>
      <c r="AT28" s="401">
        <v>4.8072933621353932E-2</v>
      </c>
      <c r="AU28" s="401">
        <v>4.1089845417376369E-2</v>
      </c>
      <c r="AV28" s="401">
        <v>9.0237773887905659E-3</v>
      </c>
      <c r="AW28" s="401">
        <v>2.6430052842031895E-2</v>
      </c>
      <c r="AX28" s="401">
        <v>2.1044098668745719E-2</v>
      </c>
      <c r="AY28" s="401">
        <v>1.0173551288992837</v>
      </c>
      <c r="AZ28" s="401">
        <v>8.7431567176090418E-3</v>
      </c>
      <c r="BA28" s="401">
        <v>2.9302639595973319E-3</v>
      </c>
      <c r="BB28" s="401">
        <v>3.803570113124289E-2</v>
      </c>
      <c r="BC28" s="401">
        <v>1.5308209003012448E-2</v>
      </c>
      <c r="BD28" s="401">
        <v>1.2784620266250954E-2</v>
      </c>
      <c r="BE28" s="401">
        <v>1.8121453797492592E-2</v>
      </c>
      <c r="BF28" s="401">
        <v>4.2009430180757243E-2</v>
      </c>
      <c r="BG28" s="401">
        <v>3.5727638546786317E-2</v>
      </c>
      <c r="BH28" s="401">
        <v>1.9864755744338554E-2</v>
      </c>
      <c r="BI28" s="402">
        <v>6.4001339441095415E-2</v>
      </c>
      <c r="BJ28" s="402">
        <v>0.2001717687889587</v>
      </c>
      <c r="BK28" s="403">
        <v>2.0293573177621309E-2</v>
      </c>
      <c r="BM28" s="398" t="s">
        <v>155</v>
      </c>
      <c r="BN28" s="399" t="s">
        <v>156</v>
      </c>
      <c r="BO28" s="400">
        <v>4.9205826076029205E-2</v>
      </c>
      <c r="BP28" s="401">
        <v>1.3314580403187998E-2</v>
      </c>
      <c r="BQ28" s="401">
        <v>5.3473359668561517E-2</v>
      </c>
      <c r="BR28" s="401">
        <v>8.4336898795721441E-2</v>
      </c>
      <c r="BS28" s="401">
        <v>4.7850665857267521E-2</v>
      </c>
      <c r="BT28" s="401">
        <v>4.2915417705010846E-2</v>
      </c>
      <c r="BU28" s="401">
        <v>3.5689223057644111E-2</v>
      </c>
      <c r="BV28" s="401">
        <v>3.6859389265128703E-2</v>
      </c>
      <c r="BW28" s="401">
        <v>3.7088257480512948E-2</v>
      </c>
      <c r="BX28" s="401">
        <v>2.322308233638283E-2</v>
      </c>
      <c r="BY28" s="401">
        <v>8.7436860160449478E-2</v>
      </c>
      <c r="BZ28" s="401">
        <v>5.9717105902219965E-2</v>
      </c>
      <c r="CA28" s="401">
        <v>5.8119658119658121E-2</v>
      </c>
      <c r="CB28" s="401">
        <v>4.4062990033990126E-2</v>
      </c>
      <c r="CC28" s="401">
        <v>4.4995722840034218E-2</v>
      </c>
      <c r="CD28" s="401">
        <v>4.2899383738256344E-2</v>
      </c>
      <c r="CE28" s="401">
        <v>4.8513801160670333E-2</v>
      </c>
      <c r="CF28" s="401">
        <v>1.067947247706422E-2</v>
      </c>
      <c r="CG28" s="401">
        <v>4.2562157606405394E-2</v>
      </c>
      <c r="CH28" s="401">
        <v>5.1874919323609138E-2</v>
      </c>
      <c r="CI28" s="401">
        <v>4.2202915428745359E-2</v>
      </c>
      <c r="CJ28" s="401">
        <v>5.4708897612263628E-3</v>
      </c>
      <c r="CK28" s="401">
        <v>2.1792225662194704E-2</v>
      </c>
      <c r="CL28" s="401">
        <v>1.8202442116500968E-2</v>
      </c>
      <c r="CM28" s="401">
        <v>1.4990096945689564E-2</v>
      </c>
      <c r="CN28" s="401">
        <v>5.006212221133211E-3</v>
      </c>
      <c r="CO28" s="401">
        <v>1.4703217356993861E-3</v>
      </c>
      <c r="CP28" s="401">
        <v>3.8538654849082608E-2</v>
      </c>
      <c r="CQ28" s="401">
        <v>1.0354278412052527E-2</v>
      </c>
      <c r="CR28" s="401">
        <v>9.9085685735698231E-3</v>
      </c>
      <c r="CS28" s="401">
        <v>1.6478662918276207E-2</v>
      </c>
      <c r="CT28" s="401">
        <v>4.5325740907573644E-2</v>
      </c>
      <c r="CU28" s="401">
        <v>3.6590800027421676E-2</v>
      </c>
      <c r="CV28" s="401">
        <v>1.9092878654745217E-2</v>
      </c>
      <c r="CW28" s="402">
        <v>7.0123710258735025E-2</v>
      </c>
      <c r="CX28" s="402">
        <v>0.23849264941901521</v>
      </c>
      <c r="CY28" s="403">
        <v>1.4809138170294733E-2</v>
      </c>
    </row>
    <row r="29" spans="2:103" ht="20.100000000000001" customHeight="1">
      <c r="B29" s="404" t="s">
        <v>157</v>
      </c>
      <c r="C29" s="405" t="s">
        <v>158</v>
      </c>
      <c r="D29" s="406">
        <v>0.72220061002768232</v>
      </c>
      <c r="E29" s="407">
        <v>0.68809913320386651</v>
      </c>
      <c r="F29" s="407">
        <v>0.45228613381233629</v>
      </c>
      <c r="G29" s="408">
        <v>5.5685634534832384E-2</v>
      </c>
      <c r="H29" s="407">
        <v>7.5971274397997515E-2</v>
      </c>
      <c r="I29" s="470">
        <v>6.9219810609234891E-2</v>
      </c>
      <c r="J29" s="470">
        <v>0.72220061002768232</v>
      </c>
      <c r="K29" s="407">
        <v>0.68809913320386651</v>
      </c>
      <c r="L29" s="407">
        <v>0.45228613381233629</v>
      </c>
      <c r="M29" s="478">
        <v>6.5546574113095765E-2</v>
      </c>
      <c r="N29" s="407">
        <v>7.5971274397997515E-2</v>
      </c>
      <c r="O29" s="409">
        <v>6.9219810609234891E-2</v>
      </c>
      <c r="P29" s="366"/>
      <c r="T29" s="366"/>
      <c r="Y29" s="412" t="s">
        <v>157</v>
      </c>
      <c r="Z29" s="413" t="s">
        <v>158</v>
      </c>
      <c r="AA29" s="414">
        <v>8.3648690906687594E-3</v>
      </c>
      <c r="AB29" s="415">
        <v>2.6688187449872228E-2</v>
      </c>
      <c r="AC29" s="415">
        <v>6.6150689909733754E-3</v>
      </c>
      <c r="AD29" s="415">
        <v>1.4144090297225789E-2</v>
      </c>
      <c r="AE29" s="415">
        <v>6.6133349738684523E-3</v>
      </c>
      <c r="AF29" s="415">
        <v>7.8635727583486453E-3</v>
      </c>
      <c r="AG29" s="415">
        <v>5.1501253262708473E-3</v>
      </c>
      <c r="AH29" s="415">
        <v>3.9709160158034364E-3</v>
      </c>
      <c r="AI29" s="415">
        <v>1.0907465037523783E-2</v>
      </c>
      <c r="AJ29" s="415">
        <v>4.4554579263548881E-3</v>
      </c>
      <c r="AK29" s="415">
        <v>6.7586295264657715E-3</v>
      </c>
      <c r="AL29" s="415">
        <v>9.8650211875694008E-3</v>
      </c>
      <c r="AM29" s="415">
        <v>5.0545913588549264E-3</v>
      </c>
      <c r="AN29" s="415">
        <v>6.0218741014954466E-3</v>
      </c>
      <c r="AO29" s="415">
        <v>9.7537098331070219E-3</v>
      </c>
      <c r="AP29" s="415">
        <v>8.2966006679032148E-3</v>
      </c>
      <c r="AQ29" s="415">
        <v>6.2126188997545856E-3</v>
      </c>
      <c r="AR29" s="415">
        <v>2.8422768285409931E-3</v>
      </c>
      <c r="AS29" s="415">
        <v>7.1839931661381523E-3</v>
      </c>
      <c r="AT29" s="415">
        <v>7.2996706715354387E-3</v>
      </c>
      <c r="AU29" s="415">
        <v>1.2787571267276098E-2</v>
      </c>
      <c r="AV29" s="415">
        <v>2.5390055632739324E-2</v>
      </c>
      <c r="AW29" s="415">
        <v>8.3167493300861511E-3</v>
      </c>
      <c r="AX29" s="415">
        <v>1.0554579611275997E-2</v>
      </c>
      <c r="AY29" s="415">
        <v>1.644620853698036E-2</v>
      </c>
      <c r="AZ29" s="415">
        <v>1.0383022304664005</v>
      </c>
      <c r="BA29" s="415">
        <v>5.4441766003761966E-2</v>
      </c>
      <c r="BB29" s="415">
        <v>2.1521866552078189E-2</v>
      </c>
      <c r="BC29" s="415">
        <v>6.9636199148966575E-3</v>
      </c>
      <c r="BD29" s="415">
        <v>3.3807342819793432E-2</v>
      </c>
      <c r="BE29" s="415">
        <v>4.9625697442489359E-3</v>
      </c>
      <c r="BF29" s="415">
        <v>7.5172765966068445E-3</v>
      </c>
      <c r="BG29" s="415">
        <v>4.6319605188425643E-2</v>
      </c>
      <c r="BH29" s="415">
        <v>1.0238978934752552E-2</v>
      </c>
      <c r="BI29" s="416">
        <v>1.045197286621528E-2</v>
      </c>
      <c r="BJ29" s="416">
        <v>4.9154936946219805E-3</v>
      </c>
      <c r="BK29" s="417">
        <v>1.7169218448896545E-2</v>
      </c>
      <c r="BM29" s="412" t="s">
        <v>157</v>
      </c>
      <c r="BN29" s="413" t="s">
        <v>158</v>
      </c>
      <c r="BO29" s="414">
        <v>5.8706512486989019E-3</v>
      </c>
      <c r="BP29" s="415">
        <v>2.2691045475855601E-2</v>
      </c>
      <c r="BQ29" s="415">
        <v>3.5052463995522095E-3</v>
      </c>
      <c r="BR29" s="415">
        <v>1.4361582766100681E-2</v>
      </c>
      <c r="BS29" s="415">
        <v>4.0899950677239444E-3</v>
      </c>
      <c r="BT29" s="415">
        <v>5.989961128437909E-3</v>
      </c>
      <c r="BU29" s="415">
        <v>1.5037593984962407E-3</v>
      </c>
      <c r="BV29" s="415">
        <v>1.1854960687860247E-3</v>
      </c>
      <c r="BW29" s="415">
        <v>8.6389597327490211E-3</v>
      </c>
      <c r="BX29" s="415">
        <v>3.137461881304246E-3</v>
      </c>
      <c r="BY29" s="415">
        <v>4.8621052915912592E-3</v>
      </c>
      <c r="BZ29" s="415">
        <v>9.0636698522763778E-3</v>
      </c>
      <c r="CA29" s="415">
        <v>3.564284415348245E-3</v>
      </c>
      <c r="CB29" s="415">
        <v>5.1981506135261651E-3</v>
      </c>
      <c r="CC29" s="415">
        <v>9.8659823210721417E-3</v>
      </c>
      <c r="CD29" s="415">
        <v>6.4679275087693678E-3</v>
      </c>
      <c r="CE29" s="415">
        <v>4.6177206764336778E-3</v>
      </c>
      <c r="CF29" s="415">
        <v>1.5051605504587157E-3</v>
      </c>
      <c r="CG29" s="415">
        <v>6.6943591595930406E-3</v>
      </c>
      <c r="CH29" s="415">
        <v>4.921259842519685E-3</v>
      </c>
      <c r="CI29" s="415">
        <v>1.2274444672361657E-2</v>
      </c>
      <c r="CJ29" s="415">
        <v>2.8461734817073592E-2</v>
      </c>
      <c r="CK29" s="415">
        <v>4.2827657378740969E-3</v>
      </c>
      <c r="CL29" s="415">
        <v>8.1670781343831326E-3</v>
      </c>
      <c r="CM29" s="415">
        <v>1.5400118141700546E-2</v>
      </c>
      <c r="CN29" s="415">
        <v>4.7103574668711901E-2</v>
      </c>
      <c r="CO29" s="415">
        <v>7.0182157954196397E-2</v>
      </c>
      <c r="CP29" s="415">
        <v>2.2147161347853109E-2</v>
      </c>
      <c r="CQ29" s="415">
        <v>4.2372168883358834E-3</v>
      </c>
      <c r="CR29" s="415">
        <v>4.201848613539845E-2</v>
      </c>
      <c r="CS29" s="415">
        <v>2.4204460210741803E-3</v>
      </c>
      <c r="CT29" s="415">
        <v>5.5812584571319872E-3</v>
      </c>
      <c r="CU29" s="415">
        <v>5.6540069925275931E-2</v>
      </c>
      <c r="CV29" s="415">
        <v>9.7359260029378815E-3</v>
      </c>
      <c r="CW29" s="416">
        <v>7.3544287673183118E-3</v>
      </c>
      <c r="CX29" s="416">
        <v>0</v>
      </c>
      <c r="CY29" s="417">
        <v>4.7637787121227815E-3</v>
      </c>
    </row>
    <row r="30" spans="2:103" ht="20.100000000000001" customHeight="1" thickBot="1">
      <c r="B30" s="373" t="s">
        <v>159</v>
      </c>
      <c r="C30" s="374" t="s">
        <v>160</v>
      </c>
      <c r="D30" s="375">
        <v>0.99128154156914294</v>
      </c>
      <c r="E30" s="376">
        <v>0.84767389703378015</v>
      </c>
      <c r="F30" s="376">
        <v>4.9699188109929682E-2</v>
      </c>
      <c r="G30" s="377">
        <v>0.19440708911161175</v>
      </c>
      <c r="H30" s="376">
        <v>1.4560555020750302E-2</v>
      </c>
      <c r="I30" s="468">
        <v>9.7653011781852588E-3</v>
      </c>
      <c r="J30" s="473">
        <v>0.98133728834507472</v>
      </c>
      <c r="K30" s="474">
        <v>0.74883130857088853</v>
      </c>
      <c r="L30" s="474">
        <v>0.14056649727002407</v>
      </c>
      <c r="M30" s="476">
        <v>5.1750853166618607E-2</v>
      </c>
      <c r="N30" s="474">
        <v>4.1182286781972707E-2</v>
      </c>
      <c r="O30" s="390">
        <v>2.7619650010541851E-2</v>
      </c>
      <c r="P30" s="480"/>
      <c r="Q30" s="420" t="s">
        <v>202</v>
      </c>
      <c r="S30" s="141" t="s">
        <v>2</v>
      </c>
      <c r="T30" s="446"/>
      <c r="U30" s="420" t="s">
        <v>208</v>
      </c>
      <c r="W30" s="141" t="s">
        <v>2</v>
      </c>
      <c r="Y30" s="381" t="s">
        <v>159</v>
      </c>
      <c r="Z30" s="382" t="s">
        <v>160</v>
      </c>
      <c r="AA30" s="383">
        <v>6.4515364684566718E-3</v>
      </c>
      <c r="AB30" s="384">
        <v>1.4540823624352734E-2</v>
      </c>
      <c r="AC30" s="384">
        <v>6.8464170361535927E-3</v>
      </c>
      <c r="AD30" s="384">
        <v>7.7095698056844388E-3</v>
      </c>
      <c r="AE30" s="384">
        <v>4.6602174857191328E-3</v>
      </c>
      <c r="AF30" s="384">
        <v>6.5325199832203225E-3</v>
      </c>
      <c r="AG30" s="384">
        <v>5.5177166266097187E-3</v>
      </c>
      <c r="AH30" s="384">
        <v>4.7879675723015462E-3</v>
      </c>
      <c r="AI30" s="384">
        <v>8.7466474602990989E-3</v>
      </c>
      <c r="AJ30" s="384">
        <v>3.3578484113376455E-3</v>
      </c>
      <c r="AK30" s="384">
        <v>6.0882101849847351E-3</v>
      </c>
      <c r="AL30" s="384">
        <v>9.6317845799435888E-3</v>
      </c>
      <c r="AM30" s="384">
        <v>6.0451563636288322E-3</v>
      </c>
      <c r="AN30" s="384">
        <v>5.9993671357043065E-3</v>
      </c>
      <c r="AO30" s="384">
        <v>4.6645157756678339E-3</v>
      </c>
      <c r="AP30" s="384">
        <v>6.0444824425110056E-3</v>
      </c>
      <c r="AQ30" s="384">
        <v>6.6576135462727689E-3</v>
      </c>
      <c r="AR30" s="384">
        <v>2.5304958650921891E-3</v>
      </c>
      <c r="AS30" s="384">
        <v>4.1740826399989288E-3</v>
      </c>
      <c r="AT30" s="384">
        <v>7.0398985897538336E-3</v>
      </c>
      <c r="AU30" s="384">
        <v>9.6945077726622326E-3</v>
      </c>
      <c r="AV30" s="384">
        <v>9.5776555241949141E-3</v>
      </c>
      <c r="AW30" s="384">
        <v>8.6006969237501334E-3</v>
      </c>
      <c r="AX30" s="384">
        <v>8.732418095385875E-3</v>
      </c>
      <c r="AY30" s="384">
        <v>3.8312818286440321E-2</v>
      </c>
      <c r="AZ30" s="384">
        <v>1.9906285537337028E-2</v>
      </c>
      <c r="BA30" s="384">
        <v>1.0245199071008104</v>
      </c>
      <c r="BB30" s="384">
        <v>2.4949166833431919E-2</v>
      </c>
      <c r="BC30" s="384">
        <v>2.1947778897151122E-2</v>
      </c>
      <c r="BD30" s="384">
        <v>4.904887859424641E-3</v>
      </c>
      <c r="BE30" s="384">
        <v>1.651771098850062E-2</v>
      </c>
      <c r="BF30" s="384">
        <v>2.2711580962299752E-2</v>
      </c>
      <c r="BG30" s="384">
        <v>2.9103430810094474E-2</v>
      </c>
      <c r="BH30" s="384">
        <v>1.730215056067138E-2</v>
      </c>
      <c r="BI30" s="385">
        <v>2.4611914385389854E-2</v>
      </c>
      <c r="BJ30" s="385">
        <v>9.0205402734696936E-3</v>
      </c>
      <c r="BK30" s="386">
        <v>5.1057351591348804E-2</v>
      </c>
      <c r="BM30" s="381" t="s">
        <v>159</v>
      </c>
      <c r="BN30" s="382" t="s">
        <v>160</v>
      </c>
      <c r="BO30" s="383">
        <v>1.4320974774693605E-3</v>
      </c>
      <c r="BP30" s="384">
        <v>3.0942334739803095E-3</v>
      </c>
      <c r="BQ30" s="384">
        <v>2.2963034332145037E-3</v>
      </c>
      <c r="BR30" s="384">
        <v>3.1789961852045777E-3</v>
      </c>
      <c r="BS30" s="384">
        <v>1.130629434305877E-3</v>
      </c>
      <c r="BT30" s="384">
        <v>2.8054248323063627E-3</v>
      </c>
      <c r="BU30" s="384">
        <v>1.3032581453634084E-3</v>
      </c>
      <c r="BV30" s="384">
        <v>1.9826399771076622E-3</v>
      </c>
      <c r="BW30" s="384">
        <v>3.9333309386113003E-3</v>
      </c>
      <c r="BX30" s="384">
        <v>1.4074595355383533E-3</v>
      </c>
      <c r="BY30" s="384">
        <v>1.4856432835417736E-3</v>
      </c>
      <c r="BZ30" s="384">
        <v>5.8357181818861105E-3</v>
      </c>
      <c r="CA30" s="384">
        <v>2.5459174395344609E-3</v>
      </c>
      <c r="CB30" s="384">
        <v>2.9254036508344476E-3</v>
      </c>
      <c r="CC30" s="384">
        <v>1.5968063872255488E-3</v>
      </c>
      <c r="CD30" s="384">
        <v>2.1670377953957915E-3</v>
      </c>
      <c r="CE30" s="384">
        <v>2.9259431313138316E-3</v>
      </c>
      <c r="CF30" s="384">
        <v>8.600917431192661E-4</v>
      </c>
      <c r="CG30" s="384">
        <v>1.3364637890554451E-3</v>
      </c>
      <c r="CH30" s="384">
        <v>2.4364270040015488E-3</v>
      </c>
      <c r="CI30" s="384">
        <v>4.4019268562202653E-3</v>
      </c>
      <c r="CJ30" s="384">
        <v>5.7640963373324413E-3</v>
      </c>
      <c r="CK30" s="384">
        <v>2.4079807361541109E-3</v>
      </c>
      <c r="CL30" s="384">
        <v>4.1636084606659109E-3</v>
      </c>
      <c r="CM30" s="384">
        <v>3.343525950635301E-2</v>
      </c>
      <c r="CN30" s="384">
        <v>1.5648967605361819E-2</v>
      </c>
      <c r="CO30" s="384">
        <v>2.2315731028801085E-2</v>
      </c>
      <c r="CP30" s="384">
        <v>1.8616297817530016E-2</v>
      </c>
      <c r="CQ30" s="384">
        <v>1.6121601398954147E-2</v>
      </c>
      <c r="CR30" s="384">
        <v>1.3449912565575818E-3</v>
      </c>
      <c r="CS30" s="384">
        <v>1.3022385182173178E-2</v>
      </c>
      <c r="CT30" s="384">
        <v>1.848365642419E-2</v>
      </c>
      <c r="CU30" s="384">
        <v>2.3308425310207718E-2</v>
      </c>
      <c r="CV30" s="384">
        <v>1.3212084219281359E-2</v>
      </c>
      <c r="CW30" s="385">
        <v>1.9009868347108057E-2</v>
      </c>
      <c r="CX30" s="385">
        <v>0</v>
      </c>
      <c r="CY30" s="386">
        <v>4.5235185683809367E-2</v>
      </c>
    </row>
    <row r="31" spans="2:103" ht="20.100000000000001" customHeight="1">
      <c r="B31" s="373" t="s">
        <v>161</v>
      </c>
      <c r="C31" s="374" t="s">
        <v>162</v>
      </c>
      <c r="D31" s="375">
        <v>0.82596358834072259</v>
      </c>
      <c r="E31" s="376">
        <v>0.45712612929085489</v>
      </c>
      <c r="F31" s="376">
        <v>0.27325821241026471</v>
      </c>
      <c r="G31" s="377">
        <v>3.1235904510197806E-2</v>
      </c>
      <c r="H31" s="376">
        <v>7.1568442006467239E-2</v>
      </c>
      <c r="I31" s="468">
        <v>6.6848614226137401E-2</v>
      </c>
      <c r="J31" s="468">
        <v>0.82596358834072259</v>
      </c>
      <c r="K31" s="376">
        <v>0.45712612929085489</v>
      </c>
      <c r="L31" s="376">
        <v>0.27325821241026471</v>
      </c>
      <c r="M31" s="476">
        <v>3.6767229952036774E-2</v>
      </c>
      <c r="N31" s="376">
        <v>7.1568442006467239E-2</v>
      </c>
      <c r="O31" s="378">
        <v>6.6848614226137401E-2</v>
      </c>
      <c r="P31" s="366"/>
      <c r="Q31" s="459"/>
      <c r="R31" s="453" t="s">
        <v>9</v>
      </c>
      <c r="S31" s="454" t="s">
        <v>6</v>
      </c>
      <c r="T31" s="366"/>
      <c r="U31" s="459"/>
      <c r="V31" s="453" t="s">
        <v>9</v>
      </c>
      <c r="W31" s="454" t="s">
        <v>6</v>
      </c>
      <c r="Y31" s="381" t="s">
        <v>161</v>
      </c>
      <c r="Z31" s="382" t="s">
        <v>162</v>
      </c>
      <c r="AA31" s="383">
        <v>8.9207556223679332E-2</v>
      </c>
      <c r="AB31" s="384">
        <v>0.44771030407755869</v>
      </c>
      <c r="AC31" s="384">
        <v>5.0183421165631382E-2</v>
      </c>
      <c r="AD31" s="384">
        <v>3.7445995247859028E-2</v>
      </c>
      <c r="AE31" s="384">
        <v>3.7317551953430027E-2</v>
      </c>
      <c r="AF31" s="384">
        <v>3.1405448025633415E-2</v>
      </c>
      <c r="AG31" s="384">
        <v>5.9041692716587837E-2</v>
      </c>
      <c r="AH31" s="384">
        <v>1.8998999261457459E-2</v>
      </c>
      <c r="AI31" s="384">
        <v>6.9154443699280768E-2</v>
      </c>
      <c r="AJ31" s="384">
        <v>2.1255462978807642E-2</v>
      </c>
      <c r="AK31" s="384">
        <v>4.6158108529123533E-2</v>
      </c>
      <c r="AL31" s="384">
        <v>3.9101173739565412E-2</v>
      </c>
      <c r="AM31" s="384">
        <v>2.8217685723042472E-2</v>
      </c>
      <c r="AN31" s="384">
        <v>2.2910382861962536E-2</v>
      </c>
      <c r="AO31" s="384">
        <v>2.3601483957887231E-2</v>
      </c>
      <c r="AP31" s="384">
        <v>3.3836027297628864E-2</v>
      </c>
      <c r="AQ31" s="384">
        <v>2.8779531487633816E-2</v>
      </c>
      <c r="AR31" s="384">
        <v>1.1582487122052789E-2</v>
      </c>
      <c r="AS31" s="384">
        <v>2.3283816259297149E-2</v>
      </c>
      <c r="AT31" s="384">
        <v>8.8941789943805388E-2</v>
      </c>
      <c r="AU31" s="384">
        <v>5.674421780527189E-2</v>
      </c>
      <c r="AV31" s="384">
        <v>6.349686139118943E-2</v>
      </c>
      <c r="AW31" s="384">
        <v>3.4490866955599733E-2</v>
      </c>
      <c r="AX31" s="384">
        <v>9.5786051260721747E-2</v>
      </c>
      <c r="AY31" s="384">
        <v>7.1267836755705721E-2</v>
      </c>
      <c r="AZ31" s="384">
        <v>4.3003253968534071E-2</v>
      </c>
      <c r="BA31" s="384">
        <v>7.856259064458835E-3</v>
      </c>
      <c r="BB31" s="384">
        <v>1.099875134410552</v>
      </c>
      <c r="BC31" s="384">
        <v>3.7589504084574329E-2</v>
      </c>
      <c r="BD31" s="384">
        <v>4.727896223969448E-2</v>
      </c>
      <c r="BE31" s="384">
        <v>4.0703144562803086E-2</v>
      </c>
      <c r="BF31" s="384">
        <v>2.4909342520149817E-2</v>
      </c>
      <c r="BG31" s="384">
        <v>5.3621937666285126E-2</v>
      </c>
      <c r="BH31" s="384">
        <v>2.4808658567682107E-2</v>
      </c>
      <c r="BI31" s="385">
        <v>5.8555801783151756E-2</v>
      </c>
      <c r="BJ31" s="385">
        <v>6.6928882423809122E-2</v>
      </c>
      <c r="BK31" s="386">
        <v>9.4896145087517897E-2</v>
      </c>
      <c r="BM31" s="381" t="s">
        <v>161</v>
      </c>
      <c r="BN31" s="382" t="s">
        <v>194</v>
      </c>
      <c r="BO31" s="383">
        <v>8.0351575188674099E-2</v>
      </c>
      <c r="BP31" s="384">
        <v>0.48907641819034225</v>
      </c>
      <c r="BQ31" s="384">
        <v>2.8425070770190724E-2</v>
      </c>
      <c r="BR31" s="384">
        <v>2.9321564814122222E-2</v>
      </c>
      <c r="BS31" s="384">
        <v>2.4206093257958038E-2</v>
      </c>
      <c r="BT31" s="384">
        <v>2.3691939079315175E-2</v>
      </c>
      <c r="BU31" s="384">
        <v>4.7418546365914784E-2</v>
      </c>
      <c r="BV31" s="384">
        <v>9.9404526687287935E-3</v>
      </c>
      <c r="BW31" s="384">
        <v>6.0221272315815942E-2</v>
      </c>
      <c r="BX31" s="384">
        <v>1.6772226131832043E-2</v>
      </c>
      <c r="BY31" s="384">
        <v>3.9139947597309634E-2</v>
      </c>
      <c r="BZ31" s="384">
        <v>3.4169960621978468E-2</v>
      </c>
      <c r="CA31" s="384">
        <v>2.3240589198036007E-2</v>
      </c>
      <c r="CB31" s="384">
        <v>1.8433219647854174E-2</v>
      </c>
      <c r="CC31" s="384">
        <v>1.7393783860849728E-2</v>
      </c>
      <c r="CD31" s="384">
        <v>2.5782108166048857E-2</v>
      </c>
      <c r="CE31" s="384">
        <v>2.2270448667725182E-2</v>
      </c>
      <c r="CF31" s="384">
        <v>5.6622706422018347E-3</v>
      </c>
      <c r="CG31" s="384">
        <v>1.8289085545722714E-2</v>
      </c>
      <c r="CH31" s="384">
        <v>8.927649412675874E-2</v>
      </c>
      <c r="CI31" s="384">
        <v>5.1144070880782391E-2</v>
      </c>
      <c r="CJ31" s="384">
        <v>5.1652650242499085E-2</v>
      </c>
      <c r="CK31" s="384">
        <v>2.1499828001375988E-2</v>
      </c>
      <c r="CL31" s="384">
        <v>9.7084139587642629E-2</v>
      </c>
      <c r="CM31" s="384">
        <v>7.0861855287999348E-2</v>
      </c>
      <c r="CN31" s="384">
        <v>4.0348467348492852E-2</v>
      </c>
      <c r="CO31" s="384">
        <v>3.9367093325587584E-3</v>
      </c>
      <c r="CP31" s="384">
        <v>0.10114482845587772</v>
      </c>
      <c r="CQ31" s="384">
        <v>2.961007516015671E-2</v>
      </c>
      <c r="CR31" s="384">
        <v>4.3323507369472894E-2</v>
      </c>
      <c r="CS31" s="384">
        <v>3.7174265102811993E-2</v>
      </c>
      <c r="CT31" s="384">
        <v>1.836880094468632E-2</v>
      </c>
      <c r="CU31" s="384">
        <v>4.8450675258792077E-2</v>
      </c>
      <c r="CV31" s="384">
        <v>1.981058039936413E-2</v>
      </c>
      <c r="CW31" s="385">
        <v>4.9407299729500885E-2</v>
      </c>
      <c r="CX31" s="385">
        <v>5.2256532066508314E-2</v>
      </c>
      <c r="CY31" s="386">
        <v>8.5830865143638288E-2</v>
      </c>
    </row>
    <row r="32" spans="2:103" ht="20.100000000000001" customHeight="1">
      <c r="B32" s="373" t="s">
        <v>163</v>
      </c>
      <c r="C32" s="374" t="s">
        <v>164</v>
      </c>
      <c r="D32" s="375">
        <v>0.59343793657934896</v>
      </c>
      <c r="E32" s="376">
        <v>0.45185546382392011</v>
      </c>
      <c r="F32" s="376">
        <v>0.1515511240394801</v>
      </c>
      <c r="G32" s="377">
        <v>3.6705403216254276E-2</v>
      </c>
      <c r="H32" s="376">
        <v>3.7169808148235332E-2</v>
      </c>
      <c r="I32" s="468">
        <v>3.7025204714744506E-2</v>
      </c>
      <c r="J32" s="468">
        <v>0.59343793657934896</v>
      </c>
      <c r="K32" s="376">
        <v>0.45185546382392011</v>
      </c>
      <c r="L32" s="376">
        <v>0.1515511240394801</v>
      </c>
      <c r="M32" s="476">
        <v>4.320528000377425E-2</v>
      </c>
      <c r="N32" s="376">
        <v>3.7169808148235332E-2</v>
      </c>
      <c r="O32" s="378">
        <v>3.7025204714744506E-2</v>
      </c>
      <c r="P32" s="366"/>
      <c r="Q32" s="421" t="s">
        <v>197</v>
      </c>
      <c r="R32" s="460">
        <v>425836</v>
      </c>
      <c r="S32" s="422">
        <v>414241</v>
      </c>
      <c r="T32" s="366"/>
      <c r="U32" s="421" t="s">
        <v>197</v>
      </c>
      <c r="V32" s="460">
        <v>350719</v>
      </c>
      <c r="W32" s="422">
        <v>350724</v>
      </c>
      <c r="Y32" s="381" t="s">
        <v>163</v>
      </c>
      <c r="Z32" s="382" t="s">
        <v>164</v>
      </c>
      <c r="AA32" s="383">
        <v>6.6355417647459784E-3</v>
      </c>
      <c r="AB32" s="384">
        <v>9.677025978209618E-3</v>
      </c>
      <c r="AC32" s="384">
        <v>7.3126703063208492E-3</v>
      </c>
      <c r="AD32" s="384">
        <v>8.4672529332948041E-3</v>
      </c>
      <c r="AE32" s="384">
        <v>5.5811217766807341E-3</v>
      </c>
      <c r="AF32" s="384">
        <v>1.5276270087761957E-2</v>
      </c>
      <c r="AG32" s="384">
        <v>7.441736552132045E-3</v>
      </c>
      <c r="AH32" s="384">
        <v>5.2532234340017334E-3</v>
      </c>
      <c r="AI32" s="384">
        <v>9.5006891985507918E-3</v>
      </c>
      <c r="AJ32" s="384">
        <v>3.4348736724090466E-3</v>
      </c>
      <c r="AK32" s="384">
        <v>7.6930773537801419E-3</v>
      </c>
      <c r="AL32" s="384">
        <v>9.1531395961522259E-3</v>
      </c>
      <c r="AM32" s="384">
        <v>9.2172198442857685E-3</v>
      </c>
      <c r="AN32" s="384">
        <v>1.1941424114080796E-2</v>
      </c>
      <c r="AO32" s="384">
        <v>7.9336014740042076E-3</v>
      </c>
      <c r="AP32" s="384">
        <v>1.1886844341687415E-2</v>
      </c>
      <c r="AQ32" s="384">
        <v>1.7804747051499085E-2</v>
      </c>
      <c r="AR32" s="384">
        <v>6.5623815416736104E-3</v>
      </c>
      <c r="AS32" s="384">
        <v>5.5188448766483799E-3</v>
      </c>
      <c r="AT32" s="384">
        <v>7.2007538031025669E-3</v>
      </c>
      <c r="AU32" s="384">
        <v>1.1900462140457306E-2</v>
      </c>
      <c r="AV32" s="384">
        <v>1.0185317397603935E-2</v>
      </c>
      <c r="AW32" s="384">
        <v>4.4617585121132522E-2</v>
      </c>
      <c r="AX32" s="384">
        <v>1.5065558560460476E-2</v>
      </c>
      <c r="AY32" s="384">
        <v>3.5486539195436886E-2</v>
      </c>
      <c r="AZ32" s="384">
        <v>3.894525595089697E-2</v>
      </c>
      <c r="BA32" s="384">
        <v>5.8276156350674365E-3</v>
      </c>
      <c r="BB32" s="384">
        <v>1.5075676942182906E-2</v>
      </c>
      <c r="BC32" s="384">
        <v>1.1263815036658049</v>
      </c>
      <c r="BD32" s="384">
        <v>2.1089813186095832E-2</v>
      </c>
      <c r="BE32" s="384">
        <v>2.54999511697095E-2</v>
      </c>
      <c r="BF32" s="384">
        <v>1.4886749728252364E-2</v>
      </c>
      <c r="BG32" s="384">
        <v>5.6543987922055165E-2</v>
      </c>
      <c r="BH32" s="384">
        <v>4.1069283858648081E-2</v>
      </c>
      <c r="BI32" s="385">
        <v>1.9303348572504826E-2</v>
      </c>
      <c r="BJ32" s="385">
        <v>8.2177255398454951E-3</v>
      </c>
      <c r="BK32" s="386">
        <v>3.6207470484797562E-2</v>
      </c>
      <c r="BM32" s="381" t="s">
        <v>163</v>
      </c>
      <c r="BN32" s="382" t="s">
        <v>164</v>
      </c>
      <c r="BO32" s="383">
        <v>3.0088273160738714E-3</v>
      </c>
      <c r="BP32" s="384">
        <v>2.437880918893577E-3</v>
      </c>
      <c r="BQ32" s="384">
        <v>3.7736455021357227E-3</v>
      </c>
      <c r="BR32" s="384">
        <v>5.4977934026479167E-3</v>
      </c>
      <c r="BS32" s="384">
        <v>2.9593656334180674E-3</v>
      </c>
      <c r="BT32" s="384">
        <v>1.5674995324291945E-2</v>
      </c>
      <c r="BU32" s="384">
        <v>3.2080200501253134E-3</v>
      </c>
      <c r="BV32" s="384">
        <v>2.8138498644174038E-3</v>
      </c>
      <c r="BW32" s="384">
        <v>6.1245015984769564E-3</v>
      </c>
      <c r="BX32" s="384">
        <v>2.1991555242786768E-3</v>
      </c>
      <c r="BY32" s="384">
        <v>4.673023419140488E-3</v>
      </c>
      <c r="BZ32" s="384">
        <v>7.9802138517981631E-3</v>
      </c>
      <c r="CA32" s="384">
        <v>8.2196763047826873E-3</v>
      </c>
      <c r="CB32" s="384">
        <v>1.2524655117146099E-2</v>
      </c>
      <c r="CC32" s="384">
        <v>6.3872255489021952E-3</v>
      </c>
      <c r="CD32" s="384">
        <v>1.0264391885389254E-2</v>
      </c>
      <c r="CE32" s="384">
        <v>1.9746649379103774E-2</v>
      </c>
      <c r="CF32" s="384">
        <v>6.0206422018348627E-3</v>
      </c>
      <c r="CG32" s="384">
        <v>3.4946722051652519E-3</v>
      </c>
      <c r="CH32" s="384">
        <v>4.0338195430489219E-3</v>
      </c>
      <c r="CI32" s="384">
        <v>7.6508499473952373E-3</v>
      </c>
      <c r="CJ32" s="384">
        <v>8.154592304879648E-3</v>
      </c>
      <c r="CK32" s="384">
        <v>4.9243206054351563E-2</v>
      </c>
      <c r="CL32" s="384">
        <v>1.4772803096016548E-2</v>
      </c>
      <c r="CM32" s="384">
        <v>4.565134299315473E-2</v>
      </c>
      <c r="CN32" s="384">
        <v>4.9774283226274231E-2</v>
      </c>
      <c r="CO32" s="384">
        <v>3.7773387947731604E-3</v>
      </c>
      <c r="CP32" s="384">
        <v>1.0477297087938318E-2</v>
      </c>
      <c r="CQ32" s="384">
        <v>0.18155129218300742</v>
      </c>
      <c r="CR32" s="384">
        <v>2.4093929552835375E-2</v>
      </c>
      <c r="CS32" s="384">
        <v>3.2236975862141491E-2</v>
      </c>
      <c r="CT32" s="384">
        <v>1.5046067814982179E-2</v>
      </c>
      <c r="CU32" s="384">
        <v>7.496400904915336E-2</v>
      </c>
      <c r="CV32" s="384">
        <v>5.3626406058207621E-2</v>
      </c>
      <c r="CW32" s="385">
        <v>2.0128206088852588E-2</v>
      </c>
      <c r="CX32" s="385">
        <v>0</v>
      </c>
      <c r="CY32" s="386">
        <v>4.0367846564901305E-2</v>
      </c>
    </row>
    <row r="33" spans="2:103" ht="20.100000000000001" customHeight="1">
      <c r="B33" s="391" t="s">
        <v>165</v>
      </c>
      <c r="C33" s="392" t="s">
        <v>166</v>
      </c>
      <c r="D33" s="393">
        <v>1</v>
      </c>
      <c r="E33" s="394">
        <v>0.70350037471896076</v>
      </c>
      <c r="F33" s="394">
        <v>0.35488183862103423</v>
      </c>
      <c r="G33" s="395">
        <v>4.1297915692071353E-3</v>
      </c>
      <c r="H33" s="394">
        <v>4.59375468398701E-2</v>
      </c>
      <c r="I33" s="469">
        <v>4.59375468398701E-2</v>
      </c>
      <c r="J33" s="469">
        <v>1</v>
      </c>
      <c r="K33" s="394">
        <v>0.70350037471896076</v>
      </c>
      <c r="L33" s="394">
        <v>0.35488183862103423</v>
      </c>
      <c r="M33" s="477">
        <v>4.8611045096980917E-3</v>
      </c>
      <c r="N33" s="394">
        <v>4.59375468398701E-2</v>
      </c>
      <c r="O33" s="396">
        <v>4.59375468398701E-2</v>
      </c>
      <c r="P33" s="366"/>
      <c r="Q33" s="423" t="s">
        <v>198</v>
      </c>
      <c r="R33" s="461">
        <v>447539</v>
      </c>
      <c r="S33" s="424">
        <v>399074</v>
      </c>
      <c r="T33" s="366"/>
      <c r="U33" s="423" t="s">
        <v>198</v>
      </c>
      <c r="V33" s="461">
        <v>367918</v>
      </c>
      <c r="W33" s="424">
        <v>332663</v>
      </c>
      <c r="Y33" s="398" t="s">
        <v>165</v>
      </c>
      <c r="Z33" s="399" t="s">
        <v>166</v>
      </c>
      <c r="AA33" s="400">
        <v>2.3228460001073815E-3</v>
      </c>
      <c r="AB33" s="401">
        <v>1.1467321361658038E-3</v>
      </c>
      <c r="AC33" s="401">
        <v>1.0824533347573878E-3</v>
      </c>
      <c r="AD33" s="401">
        <v>5.6847687413784647E-4</v>
      </c>
      <c r="AE33" s="401">
        <v>5.4467705565526081E-4</v>
      </c>
      <c r="AF33" s="401">
        <v>4.1494189371901237E-4</v>
      </c>
      <c r="AG33" s="401">
        <v>1.5895517055550311E-3</v>
      </c>
      <c r="AH33" s="401">
        <v>3.2010870573008309E-4</v>
      </c>
      <c r="AI33" s="401">
        <v>1.1337467521789321E-3</v>
      </c>
      <c r="AJ33" s="401">
        <v>4.4175670475074373E-4</v>
      </c>
      <c r="AK33" s="401">
        <v>6.1289865841264413E-4</v>
      </c>
      <c r="AL33" s="401">
        <v>3.9908075913295724E-4</v>
      </c>
      <c r="AM33" s="401">
        <v>1.2076361875629268E-3</v>
      </c>
      <c r="AN33" s="401">
        <v>7.5489241388461078E-4</v>
      </c>
      <c r="AO33" s="401">
        <v>5.6695941884738995E-4</v>
      </c>
      <c r="AP33" s="401">
        <v>4.2089142526704533E-4</v>
      </c>
      <c r="AQ33" s="401">
        <v>5.4652997719078101E-4</v>
      </c>
      <c r="AR33" s="401">
        <v>2.167783562648655E-4</v>
      </c>
      <c r="AS33" s="401">
        <v>8.4180340911770458E-4</v>
      </c>
      <c r="AT33" s="401">
        <v>4.8976741277067842E-4</v>
      </c>
      <c r="AU33" s="401">
        <v>2.6620335607495621E-3</v>
      </c>
      <c r="AV33" s="401">
        <v>1.0450448757016028E-3</v>
      </c>
      <c r="AW33" s="401">
        <v>2.65002332473321E-3</v>
      </c>
      <c r="AX33" s="401">
        <v>7.0227317876353013E-4</v>
      </c>
      <c r="AY33" s="401">
        <v>1.5405080065650067E-3</v>
      </c>
      <c r="AZ33" s="401">
        <v>1.0849009328563494E-3</v>
      </c>
      <c r="BA33" s="401">
        <v>1.0545242700552538E-3</v>
      </c>
      <c r="BB33" s="401">
        <v>1.4508690375819335E-3</v>
      </c>
      <c r="BC33" s="401">
        <v>1.5622258068937827E-3</v>
      </c>
      <c r="BD33" s="401">
        <v>1.0004271508461522</v>
      </c>
      <c r="BE33" s="401">
        <v>1.5520797699630927E-3</v>
      </c>
      <c r="BF33" s="401">
        <v>9.7761622022610379E-4</v>
      </c>
      <c r="BG33" s="401">
        <v>1.0379232665552497E-3</v>
      </c>
      <c r="BH33" s="401">
        <v>1.8428870942882624E-3</v>
      </c>
      <c r="BI33" s="402">
        <v>7.4320389294584878E-4</v>
      </c>
      <c r="BJ33" s="402">
        <v>4.4360864325432059E-4</v>
      </c>
      <c r="BK33" s="403">
        <v>0.24701927653234873</v>
      </c>
      <c r="BM33" s="398" t="s">
        <v>165</v>
      </c>
      <c r="BN33" s="399" t="s">
        <v>166</v>
      </c>
      <c r="BO33" s="400">
        <v>0</v>
      </c>
      <c r="BP33" s="401">
        <v>0</v>
      </c>
      <c r="BQ33" s="401">
        <v>0</v>
      </c>
      <c r="BR33" s="401">
        <v>0</v>
      </c>
      <c r="BS33" s="401">
        <v>0</v>
      </c>
      <c r="BT33" s="401">
        <v>0</v>
      </c>
      <c r="BU33" s="401">
        <v>0</v>
      </c>
      <c r="BV33" s="401">
        <v>0</v>
      </c>
      <c r="BW33" s="401">
        <v>0</v>
      </c>
      <c r="BX33" s="401">
        <v>0</v>
      </c>
      <c r="BY33" s="401">
        <v>0</v>
      </c>
      <c r="BZ33" s="401">
        <v>0</v>
      </c>
      <c r="CA33" s="401">
        <v>0</v>
      </c>
      <c r="CB33" s="401">
        <v>0</v>
      </c>
      <c r="CC33" s="401">
        <v>0</v>
      </c>
      <c r="CD33" s="401">
        <v>0</v>
      </c>
      <c r="CE33" s="401">
        <v>0</v>
      </c>
      <c r="CF33" s="401">
        <v>0</v>
      </c>
      <c r="CG33" s="401">
        <v>0</v>
      </c>
      <c r="CH33" s="401">
        <v>0</v>
      </c>
      <c r="CI33" s="401">
        <v>0</v>
      </c>
      <c r="CJ33" s="401">
        <v>0</v>
      </c>
      <c r="CK33" s="401">
        <v>0</v>
      </c>
      <c r="CL33" s="401">
        <v>0</v>
      </c>
      <c r="CM33" s="401">
        <v>0</v>
      </c>
      <c r="CN33" s="401">
        <v>0</v>
      </c>
      <c r="CO33" s="401">
        <v>0</v>
      </c>
      <c r="CP33" s="401">
        <v>0</v>
      </c>
      <c r="CQ33" s="401">
        <v>0</v>
      </c>
      <c r="CR33" s="401">
        <v>0</v>
      </c>
      <c r="CS33" s="401">
        <v>0</v>
      </c>
      <c r="CT33" s="401">
        <v>0</v>
      </c>
      <c r="CU33" s="401">
        <v>0</v>
      </c>
      <c r="CV33" s="401">
        <v>0</v>
      </c>
      <c r="CW33" s="402">
        <v>0</v>
      </c>
      <c r="CX33" s="402">
        <v>0</v>
      </c>
      <c r="CY33" s="403">
        <v>0.24659804063710361</v>
      </c>
    </row>
    <row r="34" spans="2:103" ht="20.100000000000001" customHeight="1">
      <c r="B34" s="404" t="s">
        <v>167</v>
      </c>
      <c r="C34" s="405" t="s">
        <v>168</v>
      </c>
      <c r="D34" s="406">
        <v>0.92197093867568003</v>
      </c>
      <c r="E34" s="407">
        <v>0.72337859912085756</v>
      </c>
      <c r="F34" s="407">
        <v>0.49534489164954887</v>
      </c>
      <c r="G34" s="408">
        <v>2.7162943563004822E-2</v>
      </c>
      <c r="H34" s="407">
        <v>8.2966439753503596E-2</v>
      </c>
      <c r="I34" s="470">
        <v>8.2691269568631307E-2</v>
      </c>
      <c r="J34" s="470">
        <v>0.92197093867568003</v>
      </c>
      <c r="K34" s="407">
        <v>0.72337859912085756</v>
      </c>
      <c r="L34" s="407">
        <v>0.49534489164954887</v>
      </c>
      <c r="M34" s="478">
        <v>3.1973019760933787E-2</v>
      </c>
      <c r="N34" s="407">
        <v>8.2966439753503596E-2</v>
      </c>
      <c r="O34" s="409">
        <v>8.2691269568631307E-2</v>
      </c>
      <c r="P34" s="366"/>
      <c r="Q34" s="423" t="s">
        <v>199</v>
      </c>
      <c r="R34" s="461">
        <v>438034</v>
      </c>
      <c r="S34" s="424">
        <v>485561</v>
      </c>
      <c r="T34" s="366"/>
      <c r="U34" s="423" t="s">
        <v>199</v>
      </c>
      <c r="V34" s="461">
        <v>358206</v>
      </c>
      <c r="W34" s="424">
        <v>401075</v>
      </c>
      <c r="Y34" s="412" t="s">
        <v>167</v>
      </c>
      <c r="Z34" s="413" t="s">
        <v>168</v>
      </c>
      <c r="AA34" s="414">
        <v>1.1318002369761001E-4</v>
      </c>
      <c r="AB34" s="415">
        <v>2.6763971515759673E-4</v>
      </c>
      <c r="AC34" s="415">
        <v>1.8327577997064349E-4</v>
      </c>
      <c r="AD34" s="415">
        <v>1.0062510290522508E-4</v>
      </c>
      <c r="AE34" s="415">
        <v>1.5185508460192814E-4</v>
      </c>
      <c r="AF34" s="415">
        <v>3.2503253918056093E-4</v>
      </c>
      <c r="AG34" s="415">
        <v>1.320277339709066E-4</v>
      </c>
      <c r="AH34" s="415">
        <v>1.1000613507426222E-4</v>
      </c>
      <c r="AI34" s="415">
        <v>3.2152366873036545E-4</v>
      </c>
      <c r="AJ34" s="415">
        <v>1.1036999111701649E-4</v>
      </c>
      <c r="AK34" s="415">
        <v>1.7146595708427152E-4</v>
      </c>
      <c r="AL34" s="415">
        <v>6.3192137741203535E-4</v>
      </c>
      <c r="AM34" s="415">
        <v>4.3856308067101229E-4</v>
      </c>
      <c r="AN34" s="415">
        <v>4.9821625607200909E-4</v>
      </c>
      <c r="AO34" s="415">
        <v>1.4483994975646343E-4</v>
      </c>
      <c r="AP34" s="415">
        <v>1.2333727179538068E-3</v>
      </c>
      <c r="AQ34" s="415">
        <v>1.1174949676517291E-3</v>
      </c>
      <c r="AR34" s="415">
        <v>3.9879754769438214E-4</v>
      </c>
      <c r="AS34" s="415">
        <v>2.7478368192381837E-4</v>
      </c>
      <c r="AT34" s="415">
        <v>1.480149374361137E-4</v>
      </c>
      <c r="AU34" s="415">
        <v>3.0786376736386615E-4</v>
      </c>
      <c r="AV34" s="415">
        <v>5.3646896828357421E-4</v>
      </c>
      <c r="AW34" s="415">
        <v>4.4917821634252273E-4</v>
      </c>
      <c r="AX34" s="415">
        <v>3.0226118769776782E-4</v>
      </c>
      <c r="AY34" s="415">
        <v>3.9685037736005339E-4</v>
      </c>
      <c r="AZ34" s="415">
        <v>3.7889030871779129E-4</v>
      </c>
      <c r="BA34" s="415">
        <v>5.9152507804575853E-5</v>
      </c>
      <c r="BB34" s="415">
        <v>5.604119610572606E-4</v>
      </c>
      <c r="BC34" s="415">
        <v>2.8700457169539427E-3</v>
      </c>
      <c r="BD34" s="415">
        <v>1.8047197421468248E-4</v>
      </c>
      <c r="BE34" s="415">
        <v>1.0001524935051085</v>
      </c>
      <c r="BF34" s="415">
        <v>2.146990867767061E-4</v>
      </c>
      <c r="BG34" s="415">
        <v>2.618831249308818E-4</v>
      </c>
      <c r="BH34" s="415">
        <v>1.1604445452528859E-3</v>
      </c>
      <c r="BI34" s="416">
        <v>4.6052875070127228E-4</v>
      </c>
      <c r="BJ34" s="416">
        <v>1.2738765828241661E-4</v>
      </c>
      <c r="BK34" s="417">
        <v>4.6719900480210219E-4</v>
      </c>
      <c r="BM34" s="412" t="s">
        <v>167</v>
      </c>
      <c r="BN34" s="413" t="s">
        <v>168</v>
      </c>
      <c r="BO34" s="414">
        <v>9.484089254763976E-6</v>
      </c>
      <c r="BP34" s="415">
        <v>0</v>
      </c>
      <c r="BQ34" s="415">
        <v>8.7172358104047092E-5</v>
      </c>
      <c r="BR34" s="415">
        <v>0</v>
      </c>
      <c r="BS34" s="415">
        <v>6.8293053078878483E-5</v>
      </c>
      <c r="BT34" s="415">
        <v>2.0219278070676485E-4</v>
      </c>
      <c r="BU34" s="415">
        <v>0</v>
      </c>
      <c r="BV34" s="415">
        <v>2.0439587392862495E-5</v>
      </c>
      <c r="BW34" s="415">
        <v>1.7960415244800459E-4</v>
      </c>
      <c r="BX34" s="415">
        <v>5.864414731409805E-5</v>
      </c>
      <c r="BY34" s="415">
        <v>8.1035088193187656E-5</v>
      </c>
      <c r="BZ34" s="415">
        <v>5.7535249680567278E-4</v>
      </c>
      <c r="CA34" s="415">
        <v>3.6370249136206582E-4</v>
      </c>
      <c r="CB34" s="415">
        <v>4.2162777198601119E-4</v>
      </c>
      <c r="CC34" s="415">
        <v>0</v>
      </c>
      <c r="CD34" s="415">
        <v>1.1050897180195996E-3</v>
      </c>
      <c r="CE34" s="415">
        <v>9.8455906314351676E-4</v>
      </c>
      <c r="CF34" s="415">
        <v>2.1502293577981653E-4</v>
      </c>
      <c r="CG34" s="415">
        <v>2.0167358978989827E-4</v>
      </c>
      <c r="CH34" s="415">
        <v>3.2270556344391374E-5</v>
      </c>
      <c r="CI34" s="415">
        <v>1.3068478829064296E-4</v>
      </c>
      <c r="CJ34" s="415">
        <v>4.277366522018089E-4</v>
      </c>
      <c r="CK34" s="415">
        <v>1.3759889920880633E-4</v>
      </c>
      <c r="CL34" s="415">
        <v>1.4679388803629813E-4</v>
      </c>
      <c r="CM34" s="415">
        <v>2.0501059800549011E-4</v>
      </c>
      <c r="CN34" s="415">
        <v>1.7853304136501263E-4</v>
      </c>
      <c r="CO34" s="415">
        <v>1.2852462724644984E-6</v>
      </c>
      <c r="CP34" s="415">
        <v>3.711009628808964E-4</v>
      </c>
      <c r="CQ34" s="415">
        <v>2.636490508297883E-3</v>
      </c>
      <c r="CR34" s="415">
        <v>2.598051461403947E-5</v>
      </c>
      <c r="CS34" s="415">
        <v>0</v>
      </c>
      <c r="CT34" s="415">
        <v>9.6909310831230644E-5</v>
      </c>
      <c r="CU34" s="415">
        <v>0</v>
      </c>
      <c r="CV34" s="415">
        <v>1.0161851804650975E-3</v>
      </c>
      <c r="CW34" s="416">
        <v>3.3344073371947521E-4</v>
      </c>
      <c r="CX34" s="416">
        <v>0</v>
      </c>
      <c r="CY34" s="417">
        <v>2.6925705764172241E-4</v>
      </c>
    </row>
    <row r="35" spans="2:103" ht="20.100000000000001" customHeight="1">
      <c r="B35" s="373" t="s">
        <v>169</v>
      </c>
      <c r="C35" s="374" t="s">
        <v>170</v>
      </c>
      <c r="D35" s="375">
        <v>0.9679010243550934</v>
      </c>
      <c r="E35" s="376">
        <v>0.62669725890219696</v>
      </c>
      <c r="F35" s="376">
        <v>0.57934001170090199</v>
      </c>
      <c r="G35" s="377">
        <v>6.5400081596808865E-2</v>
      </c>
      <c r="H35" s="376">
        <v>0.12236415647623389</v>
      </c>
      <c r="I35" s="468">
        <v>0.11983195207655117</v>
      </c>
      <c r="J35" s="468">
        <v>0.9679010243550934</v>
      </c>
      <c r="K35" s="376">
        <v>0.62669725890219696</v>
      </c>
      <c r="L35" s="376">
        <v>0.57934001170090199</v>
      </c>
      <c r="M35" s="476">
        <v>7.6981277688526667E-2</v>
      </c>
      <c r="N35" s="376">
        <v>0.12236415647623389</v>
      </c>
      <c r="O35" s="378">
        <v>0.11983195207655117</v>
      </c>
      <c r="P35" s="366"/>
      <c r="Q35" s="423" t="s">
        <v>200</v>
      </c>
      <c r="R35" s="461">
        <v>452812</v>
      </c>
      <c r="S35" s="424">
        <v>446952</v>
      </c>
      <c r="T35" s="366"/>
      <c r="U35" s="423" t="s">
        <v>200</v>
      </c>
      <c r="V35" s="461">
        <v>372448</v>
      </c>
      <c r="W35" s="424">
        <v>365489</v>
      </c>
      <c r="Y35" s="381" t="s">
        <v>169</v>
      </c>
      <c r="Z35" s="382" t="s">
        <v>170</v>
      </c>
      <c r="AA35" s="383">
        <v>6.2186031777234122E-4</v>
      </c>
      <c r="AB35" s="384">
        <v>5.9087281218073336E-4</v>
      </c>
      <c r="AC35" s="384">
        <v>1.8498747194586215E-4</v>
      </c>
      <c r="AD35" s="384">
        <v>8.1939918774324514E-5</v>
      </c>
      <c r="AE35" s="384">
        <v>1.0058011773717307E-4</v>
      </c>
      <c r="AF35" s="384">
        <v>1.0016290805985656E-4</v>
      </c>
      <c r="AG35" s="384">
        <v>1.2477266792141955E-4</v>
      </c>
      <c r="AH35" s="384">
        <v>4.7088739253130811E-5</v>
      </c>
      <c r="AI35" s="384">
        <v>1.2467611574190597E-4</v>
      </c>
      <c r="AJ35" s="384">
        <v>4.1406583348715879E-5</v>
      </c>
      <c r="AK35" s="384">
        <v>8.390554978503769E-5</v>
      </c>
      <c r="AL35" s="384">
        <v>7.2827968257074073E-5</v>
      </c>
      <c r="AM35" s="384">
        <v>7.2462356205330516E-5</v>
      </c>
      <c r="AN35" s="384">
        <v>6.149823487971507E-5</v>
      </c>
      <c r="AO35" s="384">
        <v>5.4761165934146469E-5</v>
      </c>
      <c r="AP35" s="384">
        <v>7.0564084918122824E-5</v>
      </c>
      <c r="AQ35" s="384">
        <v>7.3062294516909612E-5</v>
      </c>
      <c r="AR35" s="384">
        <v>2.859607204356434E-5</v>
      </c>
      <c r="AS35" s="384">
        <v>5.5343838449349766E-5</v>
      </c>
      <c r="AT35" s="384">
        <v>1.5057518420297255E-4</v>
      </c>
      <c r="AU35" s="384">
        <v>1.4133748031796694E-4</v>
      </c>
      <c r="AV35" s="384">
        <v>1.191514020800342E-4</v>
      </c>
      <c r="AW35" s="384">
        <v>6.5556042175694774E-4</v>
      </c>
      <c r="AX35" s="384">
        <v>1.6050895826228933E-4</v>
      </c>
      <c r="AY35" s="384">
        <v>2.0971960243525709E-4</v>
      </c>
      <c r="AZ35" s="384">
        <v>4.1897664395363948E-4</v>
      </c>
      <c r="BA35" s="384">
        <v>6.2881053355849317E-5</v>
      </c>
      <c r="BB35" s="384">
        <v>1.3993948445881351E-3</v>
      </c>
      <c r="BC35" s="384">
        <v>1.5006445614470598E-3</v>
      </c>
      <c r="BD35" s="384">
        <v>1.5499470892542578E-4</v>
      </c>
      <c r="BE35" s="384">
        <v>1.5370349605916059E-4</v>
      </c>
      <c r="BF35" s="384">
        <v>1.0155683187756477</v>
      </c>
      <c r="BG35" s="384">
        <v>2.0870068915035305E-4</v>
      </c>
      <c r="BH35" s="384">
        <v>1.5051343677714317E-4</v>
      </c>
      <c r="BI35" s="385">
        <v>1.9784703481675312E-4</v>
      </c>
      <c r="BJ35" s="385">
        <v>1.1378418096500631E-4</v>
      </c>
      <c r="BK35" s="386">
        <v>4.5889628389000495E-3</v>
      </c>
      <c r="BM35" s="381" t="s">
        <v>169</v>
      </c>
      <c r="BN35" s="382" t="s">
        <v>195</v>
      </c>
      <c r="BO35" s="383">
        <v>4.1492890489592399E-4</v>
      </c>
      <c r="BP35" s="384">
        <v>0</v>
      </c>
      <c r="BQ35" s="384">
        <v>0</v>
      </c>
      <c r="BR35" s="384">
        <v>0</v>
      </c>
      <c r="BS35" s="384">
        <v>0</v>
      </c>
      <c r="BT35" s="384">
        <v>2.5274097588345607E-5</v>
      </c>
      <c r="BU35" s="384">
        <v>0</v>
      </c>
      <c r="BV35" s="384">
        <v>0</v>
      </c>
      <c r="BW35" s="384">
        <v>0</v>
      </c>
      <c r="BX35" s="384">
        <v>0</v>
      </c>
      <c r="BY35" s="384">
        <v>0</v>
      </c>
      <c r="BZ35" s="384">
        <v>0</v>
      </c>
      <c r="CA35" s="384">
        <v>0</v>
      </c>
      <c r="CB35" s="384">
        <v>0</v>
      </c>
      <c r="CC35" s="384">
        <v>0</v>
      </c>
      <c r="CD35" s="384">
        <v>0</v>
      </c>
      <c r="CE35" s="384">
        <v>0</v>
      </c>
      <c r="CF35" s="384">
        <v>0</v>
      </c>
      <c r="CG35" s="384">
        <v>0</v>
      </c>
      <c r="CH35" s="384">
        <v>1.6135278172195687E-5</v>
      </c>
      <c r="CI35" s="384">
        <v>0</v>
      </c>
      <c r="CJ35" s="384">
        <v>0</v>
      </c>
      <c r="CK35" s="384">
        <v>4.6439628482972134E-4</v>
      </c>
      <c r="CL35" s="384">
        <v>0</v>
      </c>
      <c r="CM35" s="384">
        <v>4.1697070780777653E-5</v>
      </c>
      <c r="CN35" s="384">
        <v>2.878389850578775E-4</v>
      </c>
      <c r="CO35" s="384">
        <v>1.0281970179715987E-5</v>
      </c>
      <c r="CP35" s="384">
        <v>1.2394051575827997E-3</v>
      </c>
      <c r="CQ35" s="384">
        <v>1.2812536781396601E-3</v>
      </c>
      <c r="CR35" s="384">
        <v>4.9962528103922057E-5</v>
      </c>
      <c r="CS35" s="384">
        <v>3.6806203072091084E-5</v>
      </c>
      <c r="CT35" s="384">
        <v>1.5760325328145693E-2</v>
      </c>
      <c r="CU35" s="384">
        <v>3.4277096044423117E-5</v>
      </c>
      <c r="CV35" s="384">
        <v>2.850684499654564E-5</v>
      </c>
      <c r="CW35" s="385">
        <v>6.7437451763489368E-5</v>
      </c>
      <c r="CX35" s="385">
        <v>0</v>
      </c>
      <c r="CY35" s="386">
        <v>4.4738095731240036E-3</v>
      </c>
    </row>
    <row r="36" spans="2:103" ht="20.100000000000001" customHeight="1">
      <c r="B36" s="373" t="s">
        <v>171</v>
      </c>
      <c r="C36" s="374" t="s">
        <v>172</v>
      </c>
      <c r="D36" s="375">
        <v>0.89518678043268207</v>
      </c>
      <c r="E36" s="376">
        <v>0.53840748611777611</v>
      </c>
      <c r="F36" s="376">
        <v>0.45057242750394189</v>
      </c>
      <c r="G36" s="377">
        <v>1.3692889711503835E-2</v>
      </c>
      <c r="H36" s="376">
        <v>0.16701515047645163</v>
      </c>
      <c r="I36" s="468">
        <v>0.14883115102488517</v>
      </c>
      <c r="J36" s="468">
        <v>0.89518678043268207</v>
      </c>
      <c r="K36" s="376">
        <v>0.53840748611777611</v>
      </c>
      <c r="L36" s="376">
        <v>0.45057242750394189</v>
      </c>
      <c r="M36" s="476">
        <v>1.6117657952449405E-2</v>
      </c>
      <c r="N36" s="376">
        <v>0.16701515047645163</v>
      </c>
      <c r="O36" s="378">
        <v>0.14883115102488517</v>
      </c>
      <c r="P36" s="366"/>
      <c r="Q36" s="423" t="s">
        <v>201</v>
      </c>
      <c r="R36" s="461">
        <v>463838</v>
      </c>
      <c r="S36" s="424">
        <v>479770</v>
      </c>
      <c r="T36" s="366"/>
      <c r="U36" s="423" t="s">
        <v>201</v>
      </c>
      <c r="V36" s="461">
        <v>384047</v>
      </c>
      <c r="W36" s="424">
        <v>399156</v>
      </c>
      <c r="Y36" s="381" t="s">
        <v>171</v>
      </c>
      <c r="Z36" s="382" t="s">
        <v>172</v>
      </c>
      <c r="AA36" s="383">
        <v>1.6698449680993255E-3</v>
      </c>
      <c r="AB36" s="384">
        <v>2.0612260158775265E-3</v>
      </c>
      <c r="AC36" s="384">
        <v>1.3865581568049659E-3</v>
      </c>
      <c r="AD36" s="384">
        <v>1.090070575756157E-3</v>
      </c>
      <c r="AE36" s="384">
        <v>7.2177417309456462E-4</v>
      </c>
      <c r="AF36" s="384">
        <v>2.0770679871522811E-3</v>
      </c>
      <c r="AG36" s="384">
        <v>1.3957581057339502E-3</v>
      </c>
      <c r="AH36" s="384">
        <v>5.6300117263638147E-4</v>
      </c>
      <c r="AI36" s="384">
        <v>1.5388443556798199E-3</v>
      </c>
      <c r="AJ36" s="384">
        <v>7.9331785514891618E-4</v>
      </c>
      <c r="AK36" s="384">
        <v>6.5080040195065146E-4</v>
      </c>
      <c r="AL36" s="384">
        <v>1.1690651645470819E-3</v>
      </c>
      <c r="AM36" s="384">
        <v>1.0119131055196556E-3</v>
      </c>
      <c r="AN36" s="384">
        <v>1.7220860851758664E-3</v>
      </c>
      <c r="AO36" s="384">
        <v>1.1823126471146366E-3</v>
      </c>
      <c r="AP36" s="384">
        <v>1.5777067065038172E-3</v>
      </c>
      <c r="AQ36" s="384">
        <v>1.0098738547884168E-3</v>
      </c>
      <c r="AR36" s="384">
        <v>3.5262892278537216E-4</v>
      </c>
      <c r="AS36" s="384">
        <v>6.2440050272808377E-4</v>
      </c>
      <c r="AT36" s="384">
        <v>9.04208356991918E-4</v>
      </c>
      <c r="AU36" s="384">
        <v>1.4700861759380413E-3</v>
      </c>
      <c r="AV36" s="384">
        <v>2.7157649144037193E-3</v>
      </c>
      <c r="AW36" s="384">
        <v>1.1589360492378284E-2</v>
      </c>
      <c r="AX36" s="384">
        <v>3.7849239948366583E-3</v>
      </c>
      <c r="AY36" s="384">
        <v>1.0550783129433046E-3</v>
      </c>
      <c r="AZ36" s="384">
        <v>3.4294032481521431E-3</v>
      </c>
      <c r="BA36" s="384">
        <v>6.4396513648229663E-4</v>
      </c>
      <c r="BB36" s="384">
        <v>1.7663747531287259E-3</v>
      </c>
      <c r="BC36" s="384">
        <v>2.3467259238965665E-3</v>
      </c>
      <c r="BD36" s="384">
        <v>5.3520747167261947E-4</v>
      </c>
      <c r="BE36" s="384">
        <v>2.7536591620191584E-3</v>
      </c>
      <c r="BF36" s="384">
        <v>1.2997840724656713E-3</v>
      </c>
      <c r="BG36" s="384">
        <v>1.0006077328084173</v>
      </c>
      <c r="BH36" s="384">
        <v>2.7161470869404214E-3</v>
      </c>
      <c r="BI36" s="385">
        <v>5.8613342907032386E-3</v>
      </c>
      <c r="BJ36" s="385">
        <v>3.851880176688261E-4</v>
      </c>
      <c r="BK36" s="386">
        <v>2.1534372206609706E-3</v>
      </c>
      <c r="BM36" s="381" t="s">
        <v>171</v>
      </c>
      <c r="BN36" s="382" t="s">
        <v>172</v>
      </c>
      <c r="BO36" s="383">
        <v>1.2969492055889737E-3</v>
      </c>
      <c r="BP36" s="384">
        <v>1.3127051101734647E-3</v>
      </c>
      <c r="BQ36" s="384">
        <v>8.556655150739359E-4</v>
      </c>
      <c r="BR36" s="384">
        <v>7.8539905752113097E-4</v>
      </c>
      <c r="BS36" s="384">
        <v>3.1870091436809957E-4</v>
      </c>
      <c r="BT36" s="384">
        <v>1.7388579140781779E-3</v>
      </c>
      <c r="BU36" s="384">
        <v>8.0200501253132835E-4</v>
      </c>
      <c r="BV36" s="384">
        <v>1.8395628653576247E-4</v>
      </c>
      <c r="BW36" s="384">
        <v>1.0955853299328281E-3</v>
      </c>
      <c r="BX36" s="384">
        <v>6.1576354679802956E-4</v>
      </c>
      <c r="BY36" s="384">
        <v>3.7816374490154235E-4</v>
      </c>
      <c r="BZ36" s="384">
        <v>9.4895801421195384E-4</v>
      </c>
      <c r="CA36" s="384">
        <v>8.3651573013275137E-4</v>
      </c>
      <c r="CB36" s="384">
        <v>1.6143145516450703E-3</v>
      </c>
      <c r="CC36" s="384">
        <v>9.6948959224408323E-4</v>
      </c>
      <c r="CD36" s="384">
        <v>1.2212402889826206E-3</v>
      </c>
      <c r="CE36" s="384">
        <v>6.9335145291796955E-4</v>
      </c>
      <c r="CF36" s="384">
        <v>7.1674311926605509E-5</v>
      </c>
      <c r="CG36" s="384">
        <v>4.2140750105351877E-4</v>
      </c>
      <c r="CH36" s="384">
        <v>5.8087001419904476E-4</v>
      </c>
      <c r="CI36" s="384">
        <v>1.0669833980691736E-3</v>
      </c>
      <c r="CJ36" s="384">
        <v>2.4353393262457829E-3</v>
      </c>
      <c r="CK36" s="384">
        <v>1.1059511523907809E-2</v>
      </c>
      <c r="CL36" s="384">
        <v>3.5363982117835456E-3</v>
      </c>
      <c r="CM36" s="384">
        <v>5.9997451845674506E-4</v>
      </c>
      <c r="CN36" s="384">
        <v>3.2573171220473731E-3</v>
      </c>
      <c r="CO36" s="384">
        <v>3.9328535937413646E-4</v>
      </c>
      <c r="CP36" s="384">
        <v>1.2394051575827997E-3</v>
      </c>
      <c r="CQ36" s="384">
        <v>1.8596674121029711E-3</v>
      </c>
      <c r="CR36" s="384">
        <v>1.9985011241568822E-6</v>
      </c>
      <c r="CS36" s="384">
        <v>2.5904556257405056E-3</v>
      </c>
      <c r="CT36" s="384">
        <v>9.2333037819755865E-4</v>
      </c>
      <c r="CU36" s="384">
        <v>0</v>
      </c>
      <c r="CV36" s="384">
        <v>2.5354323314574711E-3</v>
      </c>
      <c r="CW36" s="385">
        <v>5.8370861026398012E-3</v>
      </c>
      <c r="CX36" s="385">
        <v>0</v>
      </c>
      <c r="CY36" s="386">
        <v>1.7605269153497234E-3</v>
      </c>
    </row>
    <row r="37" spans="2:103" ht="20.100000000000001" customHeight="1">
      <c r="B37" s="373" t="s">
        <v>173</v>
      </c>
      <c r="C37" s="374" t="s">
        <v>174</v>
      </c>
      <c r="D37" s="375">
        <v>0.68029765449198465</v>
      </c>
      <c r="E37" s="376">
        <v>0.61209562201935785</v>
      </c>
      <c r="F37" s="376">
        <v>0.35566816690925435</v>
      </c>
      <c r="G37" s="377">
        <v>2.0864615101152523E-2</v>
      </c>
      <c r="H37" s="376">
        <v>0.12091597523593606</v>
      </c>
      <c r="I37" s="468">
        <v>9.9052901996820653E-2</v>
      </c>
      <c r="J37" s="468">
        <v>0.68029765449198465</v>
      </c>
      <c r="K37" s="376">
        <v>0.61209562201935785</v>
      </c>
      <c r="L37" s="376">
        <v>0.35566816690925435</v>
      </c>
      <c r="M37" s="476">
        <v>2.4559368883790837E-2</v>
      </c>
      <c r="N37" s="376">
        <v>0.12091597523593606</v>
      </c>
      <c r="O37" s="378">
        <v>9.9052901996820653E-2</v>
      </c>
      <c r="P37" s="366"/>
      <c r="Q37" s="423" t="s">
        <v>213</v>
      </c>
      <c r="R37" s="461">
        <v>486915</v>
      </c>
      <c r="S37" s="424">
        <v>519088</v>
      </c>
      <c r="T37" s="366"/>
      <c r="U37" s="423" t="s">
        <v>213</v>
      </c>
      <c r="V37" s="461">
        <v>401740</v>
      </c>
      <c r="W37" s="424">
        <v>432062</v>
      </c>
      <c r="Y37" s="381" t="s">
        <v>173</v>
      </c>
      <c r="Z37" s="382" t="s">
        <v>174</v>
      </c>
      <c r="AA37" s="383">
        <v>3.0399073564343598E-2</v>
      </c>
      <c r="AB37" s="384">
        <v>7.2696725412859584E-2</v>
      </c>
      <c r="AC37" s="384">
        <v>3.6380381680064973E-2</v>
      </c>
      <c r="AD37" s="384">
        <v>3.0489827209980527E-2</v>
      </c>
      <c r="AE37" s="384">
        <v>2.1929968751205516E-2</v>
      </c>
      <c r="AF37" s="384">
        <v>4.6545329231317364E-2</v>
      </c>
      <c r="AG37" s="384">
        <v>4.871873890641451E-2</v>
      </c>
      <c r="AH37" s="384">
        <v>2.4981401915977596E-2</v>
      </c>
      <c r="AI37" s="384">
        <v>6.4130141167883209E-2</v>
      </c>
      <c r="AJ37" s="384">
        <v>1.4104958168931798E-2</v>
      </c>
      <c r="AK37" s="384">
        <v>3.1509743820012315E-2</v>
      </c>
      <c r="AL37" s="384">
        <v>3.0447555764475859E-2</v>
      </c>
      <c r="AM37" s="384">
        <v>3.3490173554169264E-2</v>
      </c>
      <c r="AN37" s="384">
        <v>3.9699095314879342E-2</v>
      </c>
      <c r="AO37" s="384">
        <v>3.0103210835571291E-2</v>
      </c>
      <c r="AP37" s="384">
        <v>5.7023461379834259E-2</v>
      </c>
      <c r="AQ37" s="384">
        <v>5.1435458092679132E-2</v>
      </c>
      <c r="AR37" s="384">
        <v>1.7814746643708659E-2</v>
      </c>
      <c r="AS37" s="384">
        <v>2.6783424155450521E-2</v>
      </c>
      <c r="AT37" s="384">
        <v>4.5677249663452116E-2</v>
      </c>
      <c r="AU37" s="384">
        <v>0.1076378911394784</v>
      </c>
      <c r="AV37" s="384">
        <v>6.5883135566137507E-2</v>
      </c>
      <c r="AW37" s="384">
        <v>0.16188720981520158</v>
      </c>
      <c r="AX37" s="384">
        <v>6.7326992225681198E-2</v>
      </c>
      <c r="AY37" s="384">
        <v>8.0079658227218367E-2</v>
      </c>
      <c r="AZ37" s="384">
        <v>9.7481499762207421E-2</v>
      </c>
      <c r="BA37" s="384">
        <v>2.8344798309846177E-2</v>
      </c>
      <c r="BB37" s="384">
        <v>0.13505096396494476</v>
      </c>
      <c r="BC37" s="384">
        <v>0.10606882087244075</v>
      </c>
      <c r="BD37" s="384">
        <v>7.2082000928054502E-2</v>
      </c>
      <c r="BE37" s="384">
        <v>5.9827946314574922E-2</v>
      </c>
      <c r="BF37" s="384">
        <v>5.4046655537825505E-2</v>
      </c>
      <c r="BG37" s="384">
        <v>8.9304981161764163E-2</v>
      </c>
      <c r="BH37" s="384">
        <v>1.1013210007569338</v>
      </c>
      <c r="BI37" s="385">
        <v>4.8570129829719269E-2</v>
      </c>
      <c r="BJ37" s="385">
        <v>2.4918378525435995E-2</v>
      </c>
      <c r="BK37" s="386">
        <v>7.6070718237209095E-2</v>
      </c>
      <c r="BM37" s="381" t="s">
        <v>173</v>
      </c>
      <c r="BN37" s="382" t="s">
        <v>174</v>
      </c>
      <c r="BO37" s="383">
        <v>1.4456123046573991E-2</v>
      </c>
      <c r="BP37" s="384">
        <v>1.8284106891701828E-2</v>
      </c>
      <c r="BQ37" s="384">
        <v>2.6332934175693594E-2</v>
      </c>
      <c r="BR37" s="384">
        <v>2.1056174732590322E-2</v>
      </c>
      <c r="BS37" s="384">
        <v>1.0805478620480327E-2</v>
      </c>
      <c r="BT37" s="384">
        <v>4.2799156856104456E-2</v>
      </c>
      <c r="BU37" s="384">
        <v>3.9598997493734335E-2</v>
      </c>
      <c r="BV37" s="384">
        <v>1.8123100821671415E-2</v>
      </c>
      <c r="BW37" s="384">
        <v>5.9179568231617512E-2</v>
      </c>
      <c r="BX37" s="384">
        <v>8.2688247712878263E-3</v>
      </c>
      <c r="BY37" s="384">
        <v>2.2203614164933418E-2</v>
      </c>
      <c r="BZ37" s="384">
        <v>2.3828559900172606E-2</v>
      </c>
      <c r="CA37" s="384">
        <v>3.1060192762320422E-2</v>
      </c>
      <c r="CB37" s="384">
        <v>4.0900781744095047E-2</v>
      </c>
      <c r="CC37" s="384">
        <v>2.45794126033647E-2</v>
      </c>
      <c r="CD37" s="384">
        <v>5.5592981850643639E-2</v>
      </c>
      <c r="CE37" s="384">
        <v>5.0781060411712091E-2</v>
      </c>
      <c r="CF37" s="384">
        <v>9.8910550458715593E-3</v>
      </c>
      <c r="CG37" s="384">
        <v>2.3219553308048882E-2</v>
      </c>
      <c r="CH37" s="384">
        <v>3.7853362591971085E-2</v>
      </c>
      <c r="CI37" s="384">
        <v>0.12456576257055324</v>
      </c>
      <c r="CJ37" s="384">
        <v>6.7006326363065624E-2</v>
      </c>
      <c r="CK37" s="384">
        <v>0.1759717922256622</v>
      </c>
      <c r="CL37" s="384">
        <v>6.3014612664309064E-2</v>
      </c>
      <c r="CM37" s="384">
        <v>8.4450467354668338E-2</v>
      </c>
      <c r="CN37" s="384">
        <v>0.1125705478778251</v>
      </c>
      <c r="CO37" s="384">
        <v>2.67716798554355E-2</v>
      </c>
      <c r="CP37" s="384">
        <v>0.15464461678421199</v>
      </c>
      <c r="CQ37" s="384">
        <v>0.11565584382829183</v>
      </c>
      <c r="CR37" s="384">
        <v>7.771371471396453E-2</v>
      </c>
      <c r="CS37" s="384">
        <v>6.3580086792532201E-2</v>
      </c>
      <c r="CT37" s="384">
        <v>5.6248676470060405E-2</v>
      </c>
      <c r="CU37" s="384">
        <v>9.3987797353808189E-2</v>
      </c>
      <c r="CV37" s="384">
        <v>0.12182819427582553</v>
      </c>
      <c r="CW37" s="385">
        <v>3.8385022891268349E-2</v>
      </c>
      <c r="CX37" s="385">
        <v>0</v>
      </c>
      <c r="CY37" s="386">
        <v>5.4990576002982537E-2</v>
      </c>
    </row>
    <row r="38" spans="2:103" ht="19.5" customHeight="1">
      <c r="B38" s="391" t="s">
        <v>175</v>
      </c>
      <c r="C38" s="392" t="s">
        <v>176</v>
      </c>
      <c r="D38" s="393">
        <v>0.80751512480835785</v>
      </c>
      <c r="E38" s="394">
        <v>0.53452422877780859</v>
      </c>
      <c r="F38" s="394">
        <v>0.28791108746637495</v>
      </c>
      <c r="G38" s="395">
        <v>0.12502736843112786</v>
      </c>
      <c r="H38" s="394">
        <v>0.18605430962782019</v>
      </c>
      <c r="I38" s="469">
        <v>0.15123785189236982</v>
      </c>
      <c r="J38" s="469">
        <v>0.80751512480835785</v>
      </c>
      <c r="K38" s="394">
        <v>0.53452422877780859</v>
      </c>
      <c r="L38" s="394">
        <v>0.28791108746637495</v>
      </c>
      <c r="M38" s="477">
        <v>0.14716750090923461</v>
      </c>
      <c r="N38" s="394">
        <v>0.18605430962782019</v>
      </c>
      <c r="O38" s="396">
        <v>0.15123785189236982</v>
      </c>
      <c r="P38" s="366"/>
      <c r="Q38" s="423" t="s">
        <v>238</v>
      </c>
      <c r="R38" s="461">
        <v>472503</v>
      </c>
      <c r="S38" s="424">
        <v>444231</v>
      </c>
      <c r="T38" s="366"/>
      <c r="U38" s="423" t="s">
        <v>238</v>
      </c>
      <c r="V38" s="461">
        <v>387690</v>
      </c>
      <c r="W38" s="424">
        <v>369645</v>
      </c>
      <c r="Y38" s="427" t="s">
        <v>175</v>
      </c>
      <c r="Z38" s="428" t="s">
        <v>176</v>
      </c>
      <c r="AA38" s="429">
        <v>2.6437902230248237E-4</v>
      </c>
      <c r="AB38" s="402">
        <v>3.0877950827234703E-4</v>
      </c>
      <c r="AC38" s="402">
        <v>3.3115581310771047E-4</v>
      </c>
      <c r="AD38" s="402">
        <v>1.7175242602728184E-4</v>
      </c>
      <c r="AE38" s="402">
        <v>1.5906268149228257E-4</v>
      </c>
      <c r="AF38" s="402">
        <v>2.3866796024531791E-4</v>
      </c>
      <c r="AG38" s="402">
        <v>1.6979621240575162E-4</v>
      </c>
      <c r="AH38" s="402">
        <v>1.3434863866643485E-4</v>
      </c>
      <c r="AI38" s="402">
        <v>1.989014270475887E-4</v>
      </c>
      <c r="AJ38" s="402">
        <v>7.1063420181942985E-5</v>
      </c>
      <c r="AK38" s="402">
        <v>2.8323067760706338E-4</v>
      </c>
      <c r="AL38" s="402">
        <v>1.9835169960878986E-4</v>
      </c>
      <c r="AM38" s="402">
        <v>2.2521940077515511E-4</v>
      </c>
      <c r="AN38" s="402">
        <v>2.2622271300356617E-4</v>
      </c>
      <c r="AO38" s="402">
        <v>1.4993924480472538E-4</v>
      </c>
      <c r="AP38" s="402">
        <v>4.0307528589493091E-4</v>
      </c>
      <c r="AQ38" s="402">
        <v>3.686808470107992E-4</v>
      </c>
      <c r="AR38" s="402">
        <v>1.1568900721583914E-4</v>
      </c>
      <c r="AS38" s="402">
        <v>1.8857024770932556E-4</v>
      </c>
      <c r="AT38" s="402">
        <v>2.4797567332147865E-4</v>
      </c>
      <c r="AU38" s="402">
        <v>3.9806423109442555E-4</v>
      </c>
      <c r="AV38" s="402">
        <v>2.3942329374226074E-4</v>
      </c>
      <c r="AW38" s="402">
        <v>7.4997526996612644E-4</v>
      </c>
      <c r="AX38" s="402">
        <v>3.1064655954034389E-4</v>
      </c>
      <c r="AY38" s="402">
        <v>1.1165966370918533E-3</v>
      </c>
      <c r="AZ38" s="402">
        <v>5.5777393945436458E-4</v>
      </c>
      <c r="BA38" s="402">
        <v>3.1473473971643762E-4</v>
      </c>
      <c r="BB38" s="402">
        <v>5.9962585512580969E-4</v>
      </c>
      <c r="BC38" s="402">
        <v>9.2643769290964521E-3</v>
      </c>
      <c r="BD38" s="402">
        <v>6.1111234874008545E-4</v>
      </c>
      <c r="BE38" s="402">
        <v>1.4470243416635793E-3</v>
      </c>
      <c r="BF38" s="402">
        <v>1.2372376385517058E-2</v>
      </c>
      <c r="BG38" s="402">
        <v>3.0417395433231312E-3</v>
      </c>
      <c r="BH38" s="402">
        <v>1.3169165084039875E-3</v>
      </c>
      <c r="BI38" s="402">
        <v>1.0089013571280003</v>
      </c>
      <c r="BJ38" s="402">
        <v>2.6205390466961509E-4</v>
      </c>
      <c r="BK38" s="403">
        <v>2.6192593558345429E-3</v>
      </c>
      <c r="BM38" s="427" t="s">
        <v>175</v>
      </c>
      <c r="BN38" s="428" t="s">
        <v>176</v>
      </c>
      <c r="BO38" s="429">
        <v>9.246987023394877E-5</v>
      </c>
      <c r="BP38" s="402">
        <v>0</v>
      </c>
      <c r="BQ38" s="402">
        <v>1.7663872563188489E-4</v>
      </c>
      <c r="BR38" s="402">
        <v>0</v>
      </c>
      <c r="BS38" s="402">
        <v>3.7940585043821378E-5</v>
      </c>
      <c r="BT38" s="402">
        <v>2.5274097588345607E-5</v>
      </c>
      <c r="BU38" s="402">
        <v>0</v>
      </c>
      <c r="BV38" s="402">
        <v>3.4065978988104159E-5</v>
      </c>
      <c r="BW38" s="402">
        <v>0</v>
      </c>
      <c r="BX38" s="402">
        <v>0</v>
      </c>
      <c r="BY38" s="402">
        <v>1.3505848032197942E-4</v>
      </c>
      <c r="BZ38" s="402">
        <v>4.483266208875373E-5</v>
      </c>
      <c r="CA38" s="402">
        <v>7.2740498272413169E-5</v>
      </c>
      <c r="CB38" s="402">
        <v>5.4869367587220637E-5</v>
      </c>
      <c r="CC38" s="402">
        <v>0</v>
      </c>
      <c r="CD38" s="402">
        <v>2.3230114192604196E-4</v>
      </c>
      <c r="CE38" s="402">
        <v>1.3867029058359392E-4</v>
      </c>
      <c r="CF38" s="402">
        <v>0</v>
      </c>
      <c r="CG38" s="402">
        <v>8.4281500210703751E-5</v>
      </c>
      <c r="CH38" s="402">
        <v>9.6811669033174135E-5</v>
      </c>
      <c r="CI38" s="402">
        <v>1.6211530699345583E-4</v>
      </c>
      <c r="CJ38" s="402">
        <v>6.2090804351875494E-5</v>
      </c>
      <c r="CK38" s="402">
        <v>1.7199862401100791E-4</v>
      </c>
      <c r="CL38" s="402">
        <v>8.0069393474344438E-5</v>
      </c>
      <c r="CM38" s="402">
        <v>8.5826470690433994E-4</v>
      </c>
      <c r="CN38" s="402">
        <v>1.3481066388786668E-4</v>
      </c>
      <c r="CO38" s="402">
        <v>2.6347548585522215E-4</v>
      </c>
      <c r="CP38" s="402">
        <v>3.2606443825942841E-4</v>
      </c>
      <c r="CQ38" s="402">
        <v>9.9238309821263436E-3</v>
      </c>
      <c r="CR38" s="402">
        <v>4.1968523607294531E-4</v>
      </c>
      <c r="CS38" s="402">
        <v>1.3951303640659287E-3</v>
      </c>
      <c r="CT38" s="402">
        <v>1.4688041749966799E-2</v>
      </c>
      <c r="CU38" s="402">
        <v>2.9992459038870227E-3</v>
      </c>
      <c r="CV38" s="402">
        <v>1.0379845325212795E-3</v>
      </c>
      <c r="CW38" s="402">
        <v>1.0561454251182028E-2</v>
      </c>
      <c r="CX38" s="402">
        <v>0</v>
      </c>
      <c r="CY38" s="403">
        <v>2.5268739255607797E-3</v>
      </c>
    </row>
    <row r="39" spans="2:103" ht="19.5" customHeight="1">
      <c r="B39" s="404" t="s">
        <v>177</v>
      </c>
      <c r="C39" s="405" t="s">
        <v>178</v>
      </c>
      <c r="D39" s="406">
        <v>1</v>
      </c>
      <c r="E39" s="407">
        <v>0</v>
      </c>
      <c r="F39" s="407">
        <v>0</v>
      </c>
      <c r="G39" s="408">
        <v>0</v>
      </c>
      <c r="H39" s="407">
        <v>0</v>
      </c>
      <c r="I39" s="470">
        <v>0</v>
      </c>
      <c r="J39" s="470">
        <v>1</v>
      </c>
      <c r="K39" s="407">
        <v>0</v>
      </c>
      <c r="L39" s="407">
        <v>0</v>
      </c>
      <c r="M39" s="478">
        <v>0</v>
      </c>
      <c r="N39" s="407">
        <v>0</v>
      </c>
      <c r="O39" s="409">
        <v>0</v>
      </c>
      <c r="P39" s="366"/>
      <c r="Q39" s="423" t="s">
        <v>242</v>
      </c>
      <c r="R39" s="461">
        <v>476667</v>
      </c>
      <c r="S39" s="424">
        <v>441141</v>
      </c>
      <c r="T39" s="366"/>
      <c r="U39" s="423" t="s">
        <v>243</v>
      </c>
      <c r="V39" s="461">
        <v>391571</v>
      </c>
      <c r="W39" s="424">
        <v>366477</v>
      </c>
      <c r="Y39" s="430" t="s">
        <v>177</v>
      </c>
      <c r="Z39" s="431" t="s">
        <v>178</v>
      </c>
      <c r="AA39" s="432">
        <v>9.0456280022081022E-4</v>
      </c>
      <c r="AB39" s="416">
        <v>1.4912071734863675E-3</v>
      </c>
      <c r="AC39" s="416">
        <v>7.8340051281432764E-4</v>
      </c>
      <c r="AD39" s="416">
        <v>1.1695915927090071E-3</v>
      </c>
      <c r="AE39" s="416">
        <v>6.437297857914251E-4</v>
      </c>
      <c r="AF39" s="416">
        <v>5.1231638096734769E-4</v>
      </c>
      <c r="AG39" s="416">
        <v>5.6839662438091555E-4</v>
      </c>
      <c r="AH39" s="416">
        <v>2.7678753265378855E-4</v>
      </c>
      <c r="AI39" s="416">
        <v>1.0161184403995273E-3</v>
      </c>
      <c r="AJ39" s="416">
        <v>3.0324316669922292E-4</v>
      </c>
      <c r="AK39" s="416">
        <v>6.0001696796589405E-4</v>
      </c>
      <c r="AL39" s="416">
        <v>6.0419689715238947E-4</v>
      </c>
      <c r="AM39" s="416">
        <v>5.4594864472040812E-4</v>
      </c>
      <c r="AN39" s="416">
        <v>1.0348141262904083E-3</v>
      </c>
      <c r="AO39" s="416">
        <v>1.3860333889076841E-3</v>
      </c>
      <c r="AP39" s="416">
        <v>1.0998893828532425E-3</v>
      </c>
      <c r="AQ39" s="416">
        <v>1.0621199581531023E-3</v>
      </c>
      <c r="AR39" s="416">
        <v>3.695827071765894E-4</v>
      </c>
      <c r="AS39" s="416">
        <v>5.5459853799179142E-4</v>
      </c>
      <c r="AT39" s="416">
        <v>9.9731713978361736E-4</v>
      </c>
      <c r="AU39" s="416">
        <v>1.2763756467610173E-3</v>
      </c>
      <c r="AV39" s="416">
        <v>4.5689189424706432E-4</v>
      </c>
      <c r="AW39" s="416">
        <v>1.3733851509688494E-3</v>
      </c>
      <c r="AX39" s="416">
        <v>4.484389967262678E-3</v>
      </c>
      <c r="AY39" s="416">
        <v>2.7516978070868288E-3</v>
      </c>
      <c r="AZ39" s="416">
        <v>3.421675632875596E-3</v>
      </c>
      <c r="BA39" s="416">
        <v>5.098183153480479E-4</v>
      </c>
      <c r="BB39" s="416">
        <v>2.4076187231117951E-3</v>
      </c>
      <c r="BC39" s="416">
        <v>2.7919638831260681E-3</v>
      </c>
      <c r="BD39" s="416">
        <v>3.3601394460912827E-3</v>
      </c>
      <c r="BE39" s="416">
        <v>5.4100772365051081E-3</v>
      </c>
      <c r="BF39" s="416">
        <v>2.4473877012297527E-3</v>
      </c>
      <c r="BG39" s="416">
        <v>5.7608853721255512E-3</v>
      </c>
      <c r="BH39" s="416">
        <v>2.0719898472057836E-3</v>
      </c>
      <c r="BI39" s="416">
        <v>2.4813111632753376E-3</v>
      </c>
      <c r="BJ39" s="416">
        <v>1.0007194751468034</v>
      </c>
      <c r="BK39" s="417">
        <v>1.3779323995561118E-3</v>
      </c>
      <c r="BM39" s="430" t="s">
        <v>177</v>
      </c>
      <c r="BN39" s="431" t="s">
        <v>178</v>
      </c>
      <c r="BO39" s="432">
        <v>4.4101015034652492E-4</v>
      </c>
      <c r="BP39" s="416">
        <v>3.7505860290670416E-4</v>
      </c>
      <c r="BQ39" s="416">
        <v>3.2345532875449054E-4</v>
      </c>
      <c r="BR39" s="416">
        <v>7.8539905752113097E-4</v>
      </c>
      <c r="BS39" s="416">
        <v>3.2628903137686384E-4</v>
      </c>
      <c r="BT39" s="416">
        <v>1.7691868311841926E-4</v>
      </c>
      <c r="BU39" s="416">
        <v>2.0050125313283209E-4</v>
      </c>
      <c r="BV39" s="416">
        <v>6.1318762178587494E-5</v>
      </c>
      <c r="BW39" s="416">
        <v>5.5677287258881422E-4</v>
      </c>
      <c r="BX39" s="416">
        <v>1.4661036828524514E-4</v>
      </c>
      <c r="BY39" s="416">
        <v>2.1609356851516706E-4</v>
      </c>
      <c r="BZ39" s="416">
        <v>2.8394019322877358E-4</v>
      </c>
      <c r="CA39" s="416">
        <v>2.5459174395344608E-4</v>
      </c>
      <c r="CB39" s="416">
        <v>7.5084397750933504E-4</v>
      </c>
      <c r="CC39" s="416">
        <v>1.0835471913316224E-3</v>
      </c>
      <c r="CD39" s="416">
        <v>7.0022201351992641E-4</v>
      </c>
      <c r="CE39" s="416">
        <v>6.7948442385961023E-4</v>
      </c>
      <c r="CF39" s="416">
        <v>1.4334862385321102E-4</v>
      </c>
      <c r="CG39" s="416">
        <v>3.0100535789537053E-4</v>
      </c>
      <c r="CH39" s="416">
        <v>5.8087001419904476E-4</v>
      </c>
      <c r="CI39" s="416">
        <v>7.7749177843800248E-4</v>
      </c>
      <c r="CJ39" s="416">
        <v>4.1393869567916989E-5</v>
      </c>
      <c r="CK39" s="416">
        <v>6.7079463364293082E-4</v>
      </c>
      <c r="CL39" s="416">
        <v>4.0435043704543936E-3</v>
      </c>
      <c r="CM39" s="416">
        <v>2.2863893811459744E-3</v>
      </c>
      <c r="CN39" s="416">
        <v>2.9221122280559211E-3</v>
      </c>
      <c r="CO39" s="416">
        <v>2.4419679176825466E-4</v>
      </c>
      <c r="CP39" s="416">
        <v>1.7726376091009809E-3</v>
      </c>
      <c r="CQ39" s="416">
        <v>2.1286970558068367E-3</v>
      </c>
      <c r="CR39" s="416">
        <v>2.8498626030477141E-3</v>
      </c>
      <c r="CS39" s="416">
        <v>5.0582239079073749E-3</v>
      </c>
      <c r="CT39" s="416">
        <v>2.0584255467300284E-3</v>
      </c>
      <c r="CU39" s="416">
        <v>5.1415644066634672E-3</v>
      </c>
      <c r="CV39" s="416">
        <v>1.6483663900943744E-3</v>
      </c>
      <c r="CW39" s="416">
        <v>1.9107277999655321E-3</v>
      </c>
      <c r="CX39" s="416">
        <v>0</v>
      </c>
      <c r="CY39" s="417">
        <v>1.0356040678527786E-4</v>
      </c>
    </row>
    <row r="40" spans="2:103" ht="19.5" customHeight="1" thickBot="1">
      <c r="B40" s="433" t="s">
        <v>179</v>
      </c>
      <c r="C40" s="434" t="s">
        <v>180</v>
      </c>
      <c r="D40" s="435">
        <v>0.75417077580539116</v>
      </c>
      <c r="E40" s="436">
        <v>0.39721629626561172</v>
      </c>
      <c r="F40" s="436">
        <v>1.219941591930573E-2</v>
      </c>
      <c r="G40" s="437">
        <v>3.9781435409904323E-5</v>
      </c>
      <c r="H40" s="436">
        <v>2.1954806238478905E-3</v>
      </c>
      <c r="I40" s="471">
        <v>2.1954806238478905E-3</v>
      </c>
      <c r="J40" s="471">
        <v>0.75417077580539116</v>
      </c>
      <c r="K40" s="436">
        <v>0.39721629626561172</v>
      </c>
      <c r="L40" s="436">
        <v>1.219941591930573E-2</v>
      </c>
      <c r="M40" s="479">
        <v>4.6826023016574651E-5</v>
      </c>
      <c r="N40" s="436">
        <v>2.1954806238478905E-3</v>
      </c>
      <c r="O40" s="438">
        <v>2.1954806238478905E-3</v>
      </c>
      <c r="P40" s="366"/>
      <c r="Q40" s="425" t="s">
        <v>247</v>
      </c>
      <c r="R40" s="494">
        <v>476691</v>
      </c>
      <c r="S40" s="426">
        <v>429369</v>
      </c>
      <c r="T40" s="366"/>
      <c r="U40" s="425" t="s">
        <v>246</v>
      </c>
      <c r="V40" s="462">
        <v>395619</v>
      </c>
      <c r="W40" s="426">
        <v>358237</v>
      </c>
      <c r="Y40" s="439" t="s">
        <v>179</v>
      </c>
      <c r="Z40" s="440" t="s">
        <v>180</v>
      </c>
      <c r="AA40" s="441">
        <v>9.4195638947744409E-3</v>
      </c>
      <c r="AB40" s="442">
        <v>4.6502078167496366E-3</v>
      </c>
      <c r="AC40" s="442">
        <v>4.3895455615170029E-3</v>
      </c>
      <c r="AD40" s="442">
        <v>2.3052773358180219E-3</v>
      </c>
      <c r="AE40" s="442">
        <v>2.208764734091353E-3</v>
      </c>
      <c r="AF40" s="442">
        <v>1.6826650067736971E-3</v>
      </c>
      <c r="AG40" s="442">
        <v>6.4459218793803509E-3</v>
      </c>
      <c r="AH40" s="442">
        <v>1.2980991450826595E-3</v>
      </c>
      <c r="AI40" s="442">
        <v>4.5975497179532188E-3</v>
      </c>
      <c r="AJ40" s="442">
        <v>1.7914039528028438E-3</v>
      </c>
      <c r="AK40" s="442">
        <v>2.4854157674131425E-3</v>
      </c>
      <c r="AL40" s="442">
        <v>1.6183452151602813E-3</v>
      </c>
      <c r="AM40" s="442">
        <v>4.8971848456010134E-3</v>
      </c>
      <c r="AN40" s="442">
        <v>3.0612263257822018E-3</v>
      </c>
      <c r="AO40" s="442">
        <v>2.2991237780422336E-3</v>
      </c>
      <c r="AP40" s="442">
        <v>1.7067914415688069E-3</v>
      </c>
      <c r="AQ40" s="442">
        <v>2.2162786686333023E-3</v>
      </c>
      <c r="AR40" s="442">
        <v>8.7907574490374361E-4</v>
      </c>
      <c r="AS40" s="442">
        <v>3.4136662519411976E-3</v>
      </c>
      <c r="AT40" s="442">
        <v>1.986096124305487E-3</v>
      </c>
      <c r="AU40" s="442">
        <v>1.0795031273857687E-2</v>
      </c>
      <c r="AV40" s="442">
        <v>4.2378474419409616E-3</v>
      </c>
      <c r="AW40" s="442">
        <v>1.0746327577813214E-2</v>
      </c>
      <c r="AX40" s="442">
        <v>2.8478457369294475E-3</v>
      </c>
      <c r="AY40" s="442">
        <v>6.2470407412199809E-3</v>
      </c>
      <c r="AZ40" s="442">
        <v>4.39947101791008E-3</v>
      </c>
      <c r="BA40" s="442">
        <v>4.2762881137693356E-3</v>
      </c>
      <c r="BB40" s="442">
        <v>5.8835383843014724E-3</v>
      </c>
      <c r="BC40" s="442">
        <v>6.3351103798621475E-3</v>
      </c>
      <c r="BD40" s="442">
        <v>1.7321745341065886E-3</v>
      </c>
      <c r="BE40" s="442">
        <v>6.2939663508809075E-3</v>
      </c>
      <c r="BF40" s="442">
        <v>3.9644119543706131E-3</v>
      </c>
      <c r="BG40" s="442">
        <v>4.2089680188605759E-3</v>
      </c>
      <c r="BH40" s="442">
        <v>7.4732430538662527E-3</v>
      </c>
      <c r="BI40" s="442">
        <v>3.0138272430134828E-3</v>
      </c>
      <c r="BJ40" s="442">
        <v>1.7989139009710947E-3</v>
      </c>
      <c r="BK40" s="443">
        <v>1.0017081883301133</v>
      </c>
      <c r="BM40" s="439" t="s">
        <v>179</v>
      </c>
      <c r="BN40" s="440" t="s">
        <v>180</v>
      </c>
      <c r="BO40" s="441">
        <v>9.877678958836681E-3</v>
      </c>
      <c r="BP40" s="442">
        <v>2.5316455696202532E-3</v>
      </c>
      <c r="BQ40" s="442">
        <v>2.3215375368762013E-3</v>
      </c>
      <c r="BR40" s="442">
        <v>1.5707981150422619E-3</v>
      </c>
      <c r="BS40" s="442">
        <v>9.7886709413059158E-4</v>
      </c>
      <c r="BT40" s="442">
        <v>8.3910003993307417E-4</v>
      </c>
      <c r="BU40" s="442">
        <v>6.8170426065162909E-3</v>
      </c>
      <c r="BV40" s="442">
        <v>5.5868205540490822E-4</v>
      </c>
      <c r="BW40" s="442">
        <v>4.1129350910593049E-3</v>
      </c>
      <c r="BX40" s="442">
        <v>1.6127140511376964E-3</v>
      </c>
      <c r="BY40" s="442">
        <v>1.8638070284433159E-3</v>
      </c>
      <c r="BZ40" s="442">
        <v>9.1906957281945138E-4</v>
      </c>
      <c r="CA40" s="442">
        <v>5.4191671212947806E-3</v>
      </c>
      <c r="CB40" s="442">
        <v>3.0235909402010529E-3</v>
      </c>
      <c r="CC40" s="442">
        <v>2.0530367835757059E-3</v>
      </c>
      <c r="CD40" s="442">
        <v>8.1305399674114686E-4</v>
      </c>
      <c r="CE40" s="442">
        <v>1.6640434870031271E-3</v>
      </c>
      <c r="CF40" s="442">
        <v>5.7339449541284407E-4</v>
      </c>
      <c r="CG40" s="442">
        <v>3.4796219372704835E-3</v>
      </c>
      <c r="CH40" s="442">
        <v>1.0971989157093067E-3</v>
      </c>
      <c r="CI40" s="442">
        <v>1.2391895558040588E-2</v>
      </c>
      <c r="CJ40" s="442">
        <v>4.0152053480879482E-3</v>
      </c>
      <c r="CK40" s="442">
        <v>1.0405916752665979E-2</v>
      </c>
      <c r="CL40" s="442">
        <v>1.9216654433842663E-3</v>
      </c>
      <c r="CM40" s="442">
        <v>6.4259819081042887E-3</v>
      </c>
      <c r="CN40" s="442">
        <v>4.1426952659595791E-3</v>
      </c>
      <c r="CO40" s="442">
        <v>4.8003948276549007E-3</v>
      </c>
      <c r="CP40" s="442">
        <v>5.3431332810909647E-3</v>
      </c>
      <c r="CQ40" s="442">
        <v>6.0935214298925566E-3</v>
      </c>
      <c r="CR40" s="442">
        <v>8.1938546090432171E-4</v>
      </c>
      <c r="CS40" s="442">
        <v>6.9633830859722797E-3</v>
      </c>
      <c r="CT40" s="442">
        <v>3.8485558718069279E-3</v>
      </c>
      <c r="CU40" s="442">
        <v>3.4962637965311578E-3</v>
      </c>
      <c r="CV40" s="442">
        <v>8.2820769081140538E-3</v>
      </c>
      <c r="CW40" s="442">
        <v>1.8788823366327732E-3</v>
      </c>
      <c r="CX40" s="442">
        <v>1.2839442768183861E-4</v>
      </c>
      <c r="CY40" s="443">
        <v>0</v>
      </c>
    </row>
    <row r="41" spans="2:103" ht="19.5" customHeight="1">
      <c r="J41" s="472"/>
      <c r="K41" s="472"/>
      <c r="L41" s="472"/>
      <c r="M41" s="472"/>
      <c r="N41" s="472"/>
      <c r="O41" s="472"/>
    </row>
    <row r="42" spans="2:103" ht="19.5" customHeight="1">
      <c r="P42" s="444"/>
      <c r="T42" s="444"/>
    </row>
    <row r="43" spans="2:103" ht="19.5" customHeight="1">
      <c r="P43" s="444"/>
      <c r="T43" s="444"/>
    </row>
  </sheetData>
  <mergeCells count="16">
    <mergeCell ref="M2:M3"/>
    <mergeCell ref="H2:H3"/>
    <mergeCell ref="I2:I3"/>
    <mergeCell ref="Y2:Z3"/>
    <mergeCell ref="BM2:BN3"/>
    <mergeCell ref="N2:N3"/>
    <mergeCell ref="O2:O3"/>
    <mergeCell ref="J2:J3"/>
    <mergeCell ref="K2:K3"/>
    <mergeCell ref="L2:L3"/>
    <mergeCell ref="G2:G3"/>
    <mergeCell ref="B2:B3"/>
    <mergeCell ref="C2:C3"/>
    <mergeCell ref="D2:D3"/>
    <mergeCell ref="E2:E3"/>
    <mergeCell ref="F2:F3"/>
  </mergeCells>
  <phoneticPr fontId="2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24" min="1" max="42" man="1"/>
    <brk id="40" min="1" max="39" man="1"/>
    <brk id="56" min="1" max="39" man="1"/>
    <brk id="64" min="1" max="39" man="1"/>
    <brk id="80" min="1" max="39" man="1"/>
    <brk id="96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24</xdr:col>
                <xdr:colOff>228600</xdr:colOff>
                <xdr:row>1</xdr:row>
                <xdr:rowOff>228600</xdr:rowOff>
              </from>
              <to>
                <xdr:col>25</xdr:col>
                <xdr:colOff>944880</xdr:colOff>
                <xdr:row>2</xdr:row>
                <xdr:rowOff>259080</xdr:rowOff>
              </to>
            </anchor>
          </objectPr>
        </oleObject>
      </mc:Choice>
      <mc:Fallback>
        <oleObject progId="Equation.3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5"/>
  <sheetViews>
    <sheetView showGridLines="0" zoomScaleNormal="100" workbookViewId="0"/>
  </sheetViews>
  <sheetFormatPr defaultRowHeight="13.2"/>
  <cols>
    <col min="1" max="1" width="3.21875" customWidth="1"/>
  </cols>
  <sheetData>
    <row r="1" spans="2:2" ht="14.4">
      <c r="B1" s="466" t="s">
        <v>214</v>
      </c>
    </row>
    <row r="3" spans="2:2" ht="14.4">
      <c r="B3" s="466" t="s">
        <v>217</v>
      </c>
    </row>
    <row r="4" spans="2:2" ht="14.4">
      <c r="B4" s="466" t="s">
        <v>218</v>
      </c>
    </row>
    <row r="5" spans="2:2" ht="14.4">
      <c r="B5" s="466" t="s">
        <v>219</v>
      </c>
    </row>
  </sheetData>
  <phoneticPr fontId="2"/>
  <pageMargins left="0.7" right="0.7" top="0.75" bottom="0.75" header="0.3" footer="0.3"/>
  <pageSetup paperSize="9" scale="81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workbookViewId="0">
      <selection activeCell="C7" sqref="C7"/>
    </sheetView>
  </sheetViews>
  <sheetFormatPr defaultColWidth="9" defaultRowHeight="15" customHeight="1"/>
  <cols>
    <col min="1" max="1" width="2.6640625" style="152" customWidth="1"/>
    <col min="2" max="2" width="25.44140625" style="152" bestFit="1" customWidth="1"/>
    <col min="3" max="3" width="84.44140625" style="152" bestFit="1" customWidth="1"/>
    <col min="4" max="16384" width="9" style="152"/>
  </cols>
  <sheetData>
    <row r="1" spans="2:3" ht="15" customHeight="1" thickBot="1"/>
    <row r="2" spans="2:3" ht="15" customHeight="1" thickBot="1">
      <c r="B2" s="492" t="s">
        <v>215</v>
      </c>
      <c r="C2" s="493" t="s">
        <v>216</v>
      </c>
    </row>
    <row r="3" spans="2:3" ht="15" customHeight="1">
      <c r="B3" s="486" t="s">
        <v>237</v>
      </c>
      <c r="C3" s="487" t="s">
        <v>239</v>
      </c>
    </row>
    <row r="4" spans="2:3" ht="15" customHeight="1">
      <c r="B4" s="488" t="s">
        <v>240</v>
      </c>
      <c r="C4" s="489" t="s">
        <v>241</v>
      </c>
    </row>
    <row r="5" spans="2:3" ht="15" customHeight="1">
      <c r="B5" s="488" t="s">
        <v>245</v>
      </c>
      <c r="C5" s="489" t="s">
        <v>244</v>
      </c>
    </row>
    <row r="6" spans="2:3" ht="15" customHeight="1">
      <c r="B6" s="488" t="s">
        <v>248</v>
      </c>
      <c r="C6" s="489" t="s">
        <v>249</v>
      </c>
    </row>
    <row r="7" spans="2:3" ht="15" customHeight="1">
      <c r="B7" s="488"/>
      <c r="C7" s="489"/>
    </row>
    <row r="8" spans="2:3" ht="15" customHeight="1">
      <c r="B8" s="488"/>
      <c r="C8" s="489"/>
    </row>
    <row r="9" spans="2:3" ht="15" customHeight="1">
      <c r="B9" s="488"/>
      <c r="C9" s="489"/>
    </row>
    <row r="10" spans="2:3" ht="15" customHeight="1">
      <c r="B10" s="488"/>
      <c r="C10" s="489"/>
    </row>
    <row r="11" spans="2:3" ht="15" customHeight="1">
      <c r="B11" s="488"/>
      <c r="C11" s="489"/>
    </row>
    <row r="12" spans="2:3" ht="15" customHeight="1">
      <c r="B12" s="488"/>
      <c r="C12" s="489"/>
    </row>
    <row r="13" spans="2:3" ht="15" customHeight="1">
      <c r="B13" s="488"/>
      <c r="C13" s="489"/>
    </row>
    <row r="14" spans="2:3" ht="15" customHeight="1">
      <c r="B14" s="488"/>
      <c r="C14" s="489"/>
    </row>
    <row r="15" spans="2:3" ht="15" customHeight="1">
      <c r="B15" s="488"/>
      <c r="C15" s="489"/>
    </row>
    <row r="16" spans="2:3" ht="15" customHeight="1">
      <c r="B16" s="488"/>
      <c r="C16" s="489"/>
    </row>
    <row r="17" spans="2:3" ht="15" customHeight="1">
      <c r="B17" s="488"/>
      <c r="C17" s="489"/>
    </row>
    <row r="18" spans="2:3" ht="15" customHeight="1">
      <c r="B18" s="488"/>
      <c r="C18" s="489"/>
    </row>
    <row r="19" spans="2:3" ht="15" customHeight="1">
      <c r="B19" s="488"/>
      <c r="C19" s="489"/>
    </row>
    <row r="20" spans="2:3" ht="15" customHeight="1">
      <c r="B20" s="488"/>
      <c r="C20" s="489"/>
    </row>
    <row r="21" spans="2:3" ht="15" customHeight="1">
      <c r="B21" s="488"/>
      <c r="C21" s="489"/>
    </row>
    <row r="22" spans="2:3" ht="15" customHeight="1" thickBot="1">
      <c r="B22" s="490"/>
      <c r="C22" s="49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説明シート</vt:lpstr>
      <vt:lpstr>入力シート</vt:lpstr>
      <vt:lpstr>出力シート</vt:lpstr>
      <vt:lpstr>フローチャート図</vt:lpstr>
      <vt:lpstr>計算シート </vt:lpstr>
      <vt:lpstr>関係係数シート</vt:lpstr>
      <vt:lpstr>参考資料</vt:lpstr>
      <vt:lpstr>更新履歴</vt:lpstr>
      <vt:lpstr>フローチャート図!Print_Area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2021-03-09T02:36:32Z</cp:lastPrinted>
  <dcterms:created xsi:type="dcterms:W3CDTF">2021-02-18T08:08:53Z</dcterms:created>
  <dcterms:modified xsi:type="dcterms:W3CDTF">2025-01-10T02:15:20Z</dcterms:modified>
</cp:coreProperties>
</file>