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142.183\03_kaiseki\01　共用\61　産業連関表\Ｒ６\10 分析ツール更新\02_経済波及効果分析ツール\02_修正作業（加工ファイル）\02_ツール【更新分】\"/>
    </mc:Choice>
  </mc:AlternateContent>
  <bookViews>
    <workbookView xWindow="0" yWindow="0" windowWidth="23136" windowHeight="8568" tabRatio="867"/>
  </bookViews>
  <sheets>
    <sheet name="説明シート" sheetId="1" r:id="rId1"/>
    <sheet name="入力シート " sheetId="2" r:id="rId2"/>
    <sheet name="出力シート(合計)" sheetId="3" r:id="rId3"/>
    <sheet name="出力シート (土地造成)" sheetId="4" r:id="rId4"/>
    <sheet name="出力シート (建設投資)" sheetId="5" r:id="rId5"/>
    <sheet name="出力シート (設備投資分)" sheetId="6" r:id="rId6"/>
    <sheet name="フローチャート図（土地造成）" sheetId="7" r:id="rId7"/>
    <sheet name="フローチャート図（建設投資）" sheetId="8" r:id="rId8"/>
    <sheet name="フローチャート図（設備投資分）" sheetId="9" r:id="rId9"/>
    <sheet name="計算シート(合計) " sheetId="10" r:id="rId10"/>
    <sheet name="計算シート(土地造成)" sheetId="11" r:id="rId11"/>
    <sheet name="計算シート(建設投資)" sheetId="12" r:id="rId12"/>
    <sheet name="計算シート（設備投資）" sheetId="13" r:id="rId13"/>
    <sheet name="建設部門投入係数シート" sheetId="14" r:id="rId14"/>
    <sheet name="関係係数シート" sheetId="15" r:id="rId15"/>
    <sheet name="参考資料" sheetId="16" r:id="rId16"/>
    <sheet name="更新履歴" sheetId="17" r:id="rId17"/>
  </sheets>
  <definedNames>
    <definedName name="_xlnm._FilterDatabase" localSheetId="1" hidden="1">'出力シート(合計)'!#REF!</definedName>
    <definedName name="OLE_LINK10" localSheetId="0">説明シート!$B$51</definedName>
    <definedName name="OLE_LINK11" localSheetId="0">説明シート!$B$5</definedName>
    <definedName name="OLE_LINK12" localSheetId="0">説明シート!$B$26</definedName>
    <definedName name="OLE_LINK4" localSheetId="0">説明シート!$B$53</definedName>
    <definedName name="OLE_LINK5" localSheetId="0">説明シート!$B$4</definedName>
    <definedName name="OLE_LINK6" localSheetId="0">説明シート!$B$49</definedName>
    <definedName name="OLE_LINK7" localSheetId="0">説明シート!$B$5</definedName>
    <definedName name="OLE_LINK9" localSheetId="0">説明シート!$B$28</definedName>
    <definedName name="_xlnm.Print_Area" localSheetId="7">'フローチャート図（建設投資）'!$A$1:$AH$69</definedName>
    <definedName name="_xlnm.Print_Area" localSheetId="8">'フローチャート図（設備投資分）'!$A$1:$AI$70</definedName>
    <definedName name="_xlnm.Print_Area" localSheetId="6">'フローチャート図（土地造成）'!$A$1:$AH$69</definedName>
    <definedName name="_xlnm.Print_Area" localSheetId="14">関係係数シート!$BC$2:$CO$40</definedName>
    <definedName name="_xlnm.Print_Area" localSheetId="12">'計算シート（設備投資）'!$B$3:$CJ$47</definedName>
    <definedName name="_xlnm.Print_Area" localSheetId="13">建設部門投入係数シート!$B$2:$Q$50</definedName>
    <definedName name="_xlnm.Print_Area" localSheetId="4">'出力シート (建設投資)'!$B$1:$K$134</definedName>
    <definedName name="_xlnm.Print_Area" localSheetId="5">'出力シート (設備投資分)'!$B$1:$K$134</definedName>
    <definedName name="_xlnm.Print_Area" localSheetId="3">'出力シート (土地造成)'!$B$1:$K$134</definedName>
    <definedName name="_xlnm.Print_Area" localSheetId="2">'出力シート(合計)'!$B$1:$K$134</definedName>
    <definedName name="_xlnm.Print_Area" localSheetId="0">説明シート!$A$1:$K$147</definedName>
    <definedName name="_xlnm.Print_Area" localSheetId="1">'入力シート '!$A$2:$T$45</definedName>
    <definedName name="_xlnm.Print_Titles" localSheetId="11">'計算シート(建設投資)'!$B:$C,'計算シート(建設投資)'!$4:$7</definedName>
    <definedName name="_xlnm.Print_Titles" localSheetId="9">'計算シート(合計) '!$B:$C,'計算シート(合計) '!$4:$7</definedName>
    <definedName name="_xlnm.Print_Titles" localSheetId="12">'計算シート（設備投資）'!$B:$C,'計算シート（設備投資）'!$3:$7</definedName>
    <definedName name="_xlnm.Print_Titles" localSheetId="10">'計算シート(土地造成)'!$B:$C,'計算シート(土地造成)'!$4:$7</definedName>
    <definedName name="_xlnm.Print_Titles" localSheetId="13">建設部門投入係数シート!$B:$C,建設部門投入係数シート!$56:$57</definedName>
    <definedName name="Z_2653BBE6_F91C_4430_938D_D5344182049A_.wvu.PrintArea" localSheetId="7" hidden="1">'フローチャート図（建設投資）'!$A$1:$AH$69</definedName>
    <definedName name="Z_2653BBE6_F91C_4430_938D_D5344182049A_.wvu.PrintArea" localSheetId="8" hidden="1">'フローチャート図（設備投資分）'!$A$1:$AI$70</definedName>
    <definedName name="Z_2653BBE6_F91C_4430_938D_D5344182049A_.wvu.PrintArea" localSheetId="6" hidden="1">'フローチャート図（土地造成）'!$A$1:$AH$69</definedName>
    <definedName name="Z_2653BBE6_F91C_4430_938D_D5344182049A_.wvu.PrintArea" localSheetId="14" hidden="1">関係係数シート!$B$2:$M$43</definedName>
    <definedName name="Z_2653BBE6_F91C_4430_938D_D5344182049A_.wvu.PrintArea" localSheetId="12" hidden="1">'計算シート（設備投資）'!$B$3:$CJ$47</definedName>
    <definedName name="Z_2653BBE6_F91C_4430_938D_D5344182049A_.wvu.PrintArea" localSheetId="13" hidden="1">建設部門投入係数シート!$B$56:$R$107</definedName>
    <definedName name="Z_2653BBE6_F91C_4430_938D_D5344182049A_.wvu.PrintArea" localSheetId="4" hidden="1">'出力シート (建設投資)'!$B$1:$K$134</definedName>
    <definedName name="Z_2653BBE6_F91C_4430_938D_D5344182049A_.wvu.PrintArea" localSheetId="5" hidden="1">'出力シート (設備投資分)'!$B$1:$K$134</definedName>
    <definedName name="Z_2653BBE6_F91C_4430_938D_D5344182049A_.wvu.PrintArea" localSheetId="3" hidden="1">'出力シート (土地造成)'!$B$1:$K$134</definedName>
    <definedName name="Z_2653BBE6_F91C_4430_938D_D5344182049A_.wvu.PrintArea" localSheetId="2" hidden="1">'出力シート(合計)'!$B$1:$K$134</definedName>
    <definedName name="Z_2653BBE6_F91C_4430_938D_D5344182049A_.wvu.PrintArea" localSheetId="0" hidden="1">説明シート!$A$1:$K$147</definedName>
    <definedName name="Z_2653BBE6_F91C_4430_938D_D5344182049A_.wvu.PrintArea" localSheetId="1" hidden="1">'入力シート '!$A$2:$U$77</definedName>
    <definedName name="Z_2653BBE6_F91C_4430_938D_D5344182049A_.wvu.PrintTitles" localSheetId="11" hidden="1">'計算シート(建設投資)'!$B:$C,'計算シート(建設投資)'!$4:$7</definedName>
    <definedName name="Z_2653BBE6_F91C_4430_938D_D5344182049A_.wvu.PrintTitles" localSheetId="9" hidden="1">'計算シート(合計) '!$B:$C,'計算シート(合計) '!$4:$7</definedName>
    <definedName name="Z_2653BBE6_F91C_4430_938D_D5344182049A_.wvu.PrintTitles" localSheetId="12" hidden="1">'計算シート（設備投資）'!$B:$C,'計算シート（設備投資）'!$3:$7</definedName>
    <definedName name="Z_2653BBE6_F91C_4430_938D_D5344182049A_.wvu.PrintTitles" localSheetId="10" hidden="1">'計算シート(土地造成)'!$B:$C,'計算シート(土地造成)'!$4:$7</definedName>
    <definedName name="Z_2653BBE6_F91C_4430_938D_D5344182049A_.wvu.PrintTitles" localSheetId="13" hidden="1">建設部門投入係数シート!$B:$C,建設部門投入係数シート!$56:$57</definedName>
  </definedNames>
  <calcPr calcId="162913"/>
  <customWorkbookViews>
    <customWorkbookView name="masahiro - 個人用ビュー" guid="{2653BBE6-F91C-4430-938D-D5344182049A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M15" i="15" l="1"/>
  <c r="L15" i="15"/>
  <c r="M14" i="15" l="1"/>
  <c r="L14" i="15"/>
  <c r="M13" i="15"/>
  <c r="L13" i="15"/>
  <c r="M12" i="15"/>
  <c r="L12" i="15"/>
  <c r="M11" i="15"/>
  <c r="D38" i="13" l="1"/>
  <c r="D39" i="13" l="1"/>
  <c r="D40" i="13" l="1"/>
  <c r="D41" i="13" l="1"/>
  <c r="D42" i="13" l="1"/>
  <c r="N41" i="2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44" i="13" l="1"/>
  <c r="D45" i="13" s="1"/>
  <c r="BA47" i="13" a="1"/>
  <c r="BA47" i="13" l="1"/>
  <c r="CB47" i="13"/>
  <c r="BL47" i="13"/>
  <c r="CA47" i="13"/>
  <c r="BK47" i="13"/>
  <c r="CD47" i="13"/>
  <c r="BN47" i="13"/>
  <c r="CG47" i="13"/>
  <c r="BQ47" i="13"/>
  <c r="CE47" i="13"/>
  <c r="BU47" i="13"/>
  <c r="BX47" i="13"/>
  <c r="BD47" i="13"/>
  <c r="BW47" i="13"/>
  <c r="BG47" i="13"/>
  <c r="BZ47" i="13"/>
  <c r="BJ47" i="13"/>
  <c r="CC47" i="13"/>
  <c r="BM47" i="13"/>
  <c r="CF47" i="13"/>
  <c r="BO47" i="13"/>
  <c r="BR47" i="13"/>
  <c r="BE47" i="13"/>
  <c r="BH47" i="13"/>
  <c r="BT47" i="13"/>
  <c r="CI47" i="13"/>
  <c r="BS47" i="13"/>
  <c r="BC47" i="13"/>
  <c r="BV47" i="13"/>
  <c r="BF47" i="13"/>
  <c r="BY47" i="13"/>
  <c r="BI47" i="13"/>
  <c r="BP47" i="13"/>
  <c r="CH47" i="13"/>
  <c r="BB47" i="13"/>
  <c r="R11" i="9"/>
  <c r="CF43" i="13" l="1"/>
  <c r="CF39" i="13"/>
  <c r="CF35" i="13"/>
  <c r="CF31" i="13"/>
  <c r="CF27" i="13"/>
  <c r="CF23" i="13"/>
  <c r="CF19" i="13"/>
  <c r="CF15" i="13"/>
  <c r="CF11" i="13"/>
  <c r="CF24" i="13"/>
  <c r="CF42" i="13"/>
  <c r="CF38" i="13"/>
  <c r="CF34" i="13"/>
  <c r="CF30" i="13"/>
  <c r="CF26" i="13"/>
  <c r="CF22" i="13"/>
  <c r="CF18" i="13"/>
  <c r="CF14" i="13"/>
  <c r="CF10" i="13"/>
  <c r="CF40" i="13"/>
  <c r="CF36" i="13"/>
  <c r="CF32" i="13"/>
  <c r="CF20" i="13"/>
  <c r="CF8" i="13"/>
  <c r="CF41" i="13"/>
  <c r="CF37" i="13"/>
  <c r="CF33" i="13"/>
  <c r="CF29" i="13"/>
  <c r="CF25" i="13"/>
  <c r="CF21" i="13"/>
  <c r="CF17" i="13"/>
  <c r="CF13" i="13"/>
  <c r="CF9" i="13"/>
  <c r="CF44" i="13"/>
  <c r="CF28" i="13"/>
  <c r="CF16" i="13"/>
  <c r="CF12" i="13"/>
  <c r="CG42" i="13"/>
  <c r="CG38" i="13"/>
  <c r="CG34" i="13"/>
  <c r="CG30" i="13"/>
  <c r="CG26" i="13"/>
  <c r="CG22" i="13"/>
  <c r="CG18" i="13"/>
  <c r="CG14" i="13"/>
  <c r="CG10" i="13"/>
  <c r="CG43" i="13"/>
  <c r="CG31" i="13"/>
  <c r="CG19" i="13"/>
  <c r="CG11" i="13"/>
  <c r="CG41" i="13"/>
  <c r="CG37" i="13"/>
  <c r="CG33" i="13"/>
  <c r="CG29" i="13"/>
  <c r="CG25" i="13"/>
  <c r="CG21" i="13"/>
  <c r="CG17" i="13"/>
  <c r="CG13" i="13"/>
  <c r="CG9" i="13"/>
  <c r="CG27" i="13"/>
  <c r="CG15" i="13"/>
  <c r="CG44" i="13"/>
  <c r="CG40" i="13"/>
  <c r="CG36" i="13"/>
  <c r="CG32" i="13"/>
  <c r="CG28" i="13"/>
  <c r="CG24" i="13"/>
  <c r="CG20" i="13"/>
  <c r="CG16" i="13"/>
  <c r="CG12" i="13"/>
  <c r="CG8" i="13"/>
  <c r="CG39" i="13"/>
  <c r="CG35" i="13"/>
  <c r="CG23" i="13"/>
  <c r="CD41" i="13"/>
  <c r="CD37" i="13"/>
  <c r="CD33" i="13"/>
  <c r="CD29" i="13"/>
  <c r="CD25" i="13"/>
  <c r="CD21" i="13"/>
  <c r="CD17" i="13"/>
  <c r="CD13" i="13"/>
  <c r="CD9" i="13"/>
  <c r="CD22" i="13"/>
  <c r="CD44" i="13"/>
  <c r="CD40" i="13"/>
  <c r="CD36" i="13"/>
  <c r="CD32" i="13"/>
  <c r="CD28" i="13"/>
  <c r="CD24" i="13"/>
  <c r="CD20" i="13"/>
  <c r="CD16" i="13"/>
  <c r="CD12" i="13"/>
  <c r="CD8" i="13"/>
  <c r="CD34" i="13"/>
  <c r="CD30" i="13"/>
  <c r="CD18" i="13"/>
  <c r="CD43" i="13"/>
  <c r="CD39" i="13"/>
  <c r="CD35" i="13"/>
  <c r="CD31" i="13"/>
  <c r="CD27" i="13"/>
  <c r="CD23" i="13"/>
  <c r="CD19" i="13"/>
  <c r="CD15" i="13"/>
  <c r="CD11" i="13"/>
  <c r="CD42" i="13"/>
  <c r="CD38" i="13"/>
  <c r="CD26" i="13"/>
  <c r="CD14" i="13"/>
  <c r="CD10" i="13"/>
  <c r="CH41" i="13"/>
  <c r="CH37" i="13"/>
  <c r="CH33" i="13"/>
  <c r="CH29" i="13"/>
  <c r="CH25" i="13"/>
  <c r="CH21" i="13"/>
  <c r="CH17" i="13"/>
  <c r="CH13" i="13"/>
  <c r="CH9" i="13"/>
  <c r="CH38" i="13"/>
  <c r="CH34" i="13"/>
  <c r="CH26" i="13"/>
  <c r="CH14" i="13"/>
  <c r="CH44" i="13"/>
  <c r="CH40" i="13"/>
  <c r="CH36" i="13"/>
  <c r="CH32" i="13"/>
  <c r="CH28" i="13"/>
  <c r="CH24" i="13"/>
  <c r="CH20" i="13"/>
  <c r="CH16" i="13"/>
  <c r="CH12" i="13"/>
  <c r="CH8" i="13"/>
  <c r="CH42" i="13"/>
  <c r="CH22" i="13"/>
  <c r="CH10" i="13"/>
  <c r="CH43" i="13"/>
  <c r="CH39" i="13"/>
  <c r="CH35" i="13"/>
  <c r="CH31" i="13"/>
  <c r="CH27" i="13"/>
  <c r="CH23" i="13"/>
  <c r="CH19" i="13"/>
  <c r="CH15" i="13"/>
  <c r="CH11" i="13"/>
  <c r="CH30" i="13"/>
  <c r="CH18" i="13"/>
  <c r="CI44" i="13"/>
  <c r="CI40" i="13"/>
  <c r="CI36" i="13"/>
  <c r="CI32" i="13"/>
  <c r="CI28" i="13"/>
  <c r="CI24" i="13"/>
  <c r="CI20" i="13"/>
  <c r="CI16" i="13"/>
  <c r="CI12" i="13"/>
  <c r="CI8" i="13"/>
  <c r="CI37" i="13"/>
  <c r="CI25" i="13"/>
  <c r="CI13" i="13"/>
  <c r="CI43" i="13"/>
  <c r="CI39" i="13"/>
  <c r="CI35" i="13"/>
  <c r="CI31" i="13"/>
  <c r="CI27" i="13"/>
  <c r="CI23" i="13"/>
  <c r="CI19" i="13"/>
  <c r="CI15" i="13"/>
  <c r="CI11" i="13"/>
  <c r="CI33" i="13"/>
  <c r="CI21" i="13"/>
  <c r="CI9" i="13"/>
  <c r="CI42" i="13"/>
  <c r="CI38" i="13"/>
  <c r="CI34" i="13"/>
  <c r="CI30" i="13"/>
  <c r="CI26" i="13"/>
  <c r="CI22" i="13"/>
  <c r="CI18" i="13"/>
  <c r="CI14" i="13"/>
  <c r="CI10" i="13"/>
  <c r="CI41" i="13"/>
  <c r="CI29" i="13"/>
  <c r="CI17" i="13"/>
  <c r="CE44" i="13"/>
  <c r="CE40" i="13"/>
  <c r="CE36" i="13"/>
  <c r="CE32" i="13"/>
  <c r="CE28" i="13"/>
  <c r="CE24" i="13"/>
  <c r="CE20" i="13"/>
  <c r="CE16" i="13"/>
  <c r="CE12" i="13"/>
  <c r="CE8" i="13"/>
  <c r="CE41" i="13"/>
  <c r="CE37" i="13"/>
  <c r="CE29" i="13"/>
  <c r="CE17" i="13"/>
  <c r="CE9" i="13"/>
  <c r="CE43" i="13"/>
  <c r="CE39" i="13"/>
  <c r="CE35" i="13"/>
  <c r="CE31" i="13"/>
  <c r="CE27" i="13"/>
  <c r="CE23" i="13"/>
  <c r="CE19" i="13"/>
  <c r="CE15" i="13"/>
  <c r="CE11" i="13"/>
  <c r="CE25" i="13"/>
  <c r="CE13" i="13"/>
  <c r="CE42" i="13"/>
  <c r="CE38" i="13"/>
  <c r="CE34" i="13"/>
  <c r="CE30" i="13"/>
  <c r="CE26" i="13"/>
  <c r="CE22" i="13"/>
  <c r="CE18" i="13"/>
  <c r="CE14" i="13"/>
  <c r="CE10" i="13"/>
  <c r="CE33" i="13"/>
  <c r="CE21" i="13"/>
  <c r="BI43" i="13"/>
  <c r="BI36" i="13"/>
  <c r="BI27" i="13"/>
  <c r="BI30" i="13"/>
  <c r="BI24" i="13"/>
  <c r="BI20" i="13"/>
  <c r="BI18" i="13"/>
  <c r="BI15" i="13"/>
  <c r="BI16" i="13"/>
  <c r="BI39" i="13"/>
  <c r="BI41" i="13"/>
  <c r="BI23" i="13"/>
  <c r="BI28" i="13"/>
  <c r="BI29" i="13"/>
  <c r="BI17" i="13"/>
  <c r="BI14" i="13"/>
  <c r="BI11" i="13"/>
  <c r="BI12" i="13"/>
  <c r="BI42" i="13"/>
  <c r="BI44" i="13"/>
  <c r="BI35" i="13"/>
  <c r="BI19" i="13"/>
  <c r="BI33" i="13"/>
  <c r="BI32" i="13"/>
  <c r="BI13" i="13"/>
  <c r="BI10" i="13"/>
  <c r="BI34" i="13"/>
  <c r="BI8" i="13"/>
  <c r="BI38" i="13"/>
  <c r="BI26" i="13"/>
  <c r="BI25" i="13"/>
  <c r="BI31" i="13"/>
  <c r="BI9" i="13"/>
  <c r="BI40" i="13"/>
  <c r="BI22" i="13"/>
  <c r="BI37" i="13"/>
  <c r="BI21" i="13"/>
  <c r="BC36" i="13"/>
  <c r="BC38" i="13"/>
  <c r="BC29" i="13"/>
  <c r="BC32" i="13"/>
  <c r="BC26" i="13"/>
  <c r="BC15" i="13"/>
  <c r="BC12" i="13"/>
  <c r="BC17" i="13"/>
  <c r="BC18" i="13"/>
  <c r="BC41" i="13"/>
  <c r="BC43" i="13"/>
  <c r="BC25" i="13"/>
  <c r="BC30" i="13"/>
  <c r="BC31" i="13"/>
  <c r="BC11" i="13"/>
  <c r="BC8" i="13"/>
  <c r="BC13" i="13"/>
  <c r="BC14" i="13"/>
  <c r="BC44" i="13"/>
  <c r="BC35" i="13"/>
  <c r="BC23" i="13"/>
  <c r="BC20" i="13"/>
  <c r="BC9" i="13"/>
  <c r="BC37" i="13"/>
  <c r="BC21" i="13"/>
  <c r="BC34" i="13"/>
  <c r="BC27" i="13"/>
  <c r="BC10" i="13"/>
  <c r="BC39" i="13"/>
  <c r="BC24" i="13"/>
  <c r="BC42" i="13"/>
  <c r="BC33" i="13"/>
  <c r="BC40" i="13"/>
  <c r="BC28" i="13"/>
  <c r="BC19" i="13"/>
  <c r="BC22" i="13"/>
  <c r="BC16" i="13"/>
  <c r="BH42" i="13"/>
  <c r="BH36" i="13"/>
  <c r="BH30" i="13"/>
  <c r="BH25" i="13"/>
  <c r="BH33" i="13"/>
  <c r="BH16" i="13"/>
  <c r="BH20" i="13"/>
  <c r="BH18" i="13"/>
  <c r="BH19" i="13"/>
  <c r="BH38" i="13"/>
  <c r="BH40" i="13"/>
  <c r="BH26" i="13"/>
  <c r="BH23" i="13"/>
  <c r="BH31" i="13"/>
  <c r="BH12" i="13"/>
  <c r="BH17" i="13"/>
  <c r="BH14" i="13"/>
  <c r="BH15" i="13"/>
  <c r="BH37" i="13"/>
  <c r="BH34" i="13"/>
  <c r="BH28" i="13"/>
  <c r="BH27" i="13"/>
  <c r="BH21" i="13"/>
  <c r="BH22" i="13"/>
  <c r="BH11" i="13"/>
  <c r="BH39" i="13"/>
  <c r="BH24" i="13"/>
  <c r="BH44" i="13"/>
  <c r="BH8" i="13"/>
  <c r="BH43" i="13"/>
  <c r="BH29" i="13"/>
  <c r="BH13" i="13"/>
  <c r="BH32" i="13"/>
  <c r="BH9" i="13"/>
  <c r="BH41" i="13"/>
  <c r="BH35" i="13"/>
  <c r="BH10" i="13"/>
  <c r="BZ35" i="13"/>
  <c r="BZ41" i="13"/>
  <c r="BZ32" i="13"/>
  <c r="BZ42" i="13"/>
  <c r="BZ29" i="13"/>
  <c r="BZ18" i="13"/>
  <c r="BZ15" i="13"/>
  <c r="BZ16" i="13"/>
  <c r="BZ17" i="13"/>
  <c r="BZ44" i="13"/>
  <c r="BZ37" i="13"/>
  <c r="BZ28" i="13"/>
  <c r="BZ33" i="13"/>
  <c r="BZ22" i="13"/>
  <c r="BZ14" i="13"/>
  <c r="BZ11" i="13"/>
  <c r="BZ12" i="13"/>
  <c r="BZ13" i="13"/>
  <c r="BZ40" i="13"/>
  <c r="BZ24" i="13"/>
  <c r="BZ27" i="13"/>
  <c r="BZ30" i="13"/>
  <c r="BZ9" i="13"/>
  <c r="BZ36" i="13"/>
  <c r="BZ20" i="13"/>
  <c r="BZ25" i="13"/>
  <c r="BZ19" i="13"/>
  <c r="BZ43" i="13"/>
  <c r="BZ34" i="13"/>
  <c r="BZ26" i="13"/>
  <c r="BZ10" i="13"/>
  <c r="BZ8" i="13"/>
  <c r="BZ39" i="13"/>
  <c r="BZ38" i="13"/>
  <c r="BZ31" i="13"/>
  <c r="BZ21" i="13"/>
  <c r="BZ23" i="13"/>
  <c r="BX38" i="13"/>
  <c r="BX36" i="13"/>
  <c r="BX30" i="13"/>
  <c r="BX32" i="13"/>
  <c r="BX33" i="13"/>
  <c r="BX8" i="13"/>
  <c r="BX13" i="13"/>
  <c r="BX14" i="13"/>
  <c r="BX15" i="13"/>
  <c r="BX41" i="13"/>
  <c r="BX43" i="13"/>
  <c r="BX40" i="13"/>
  <c r="BX26" i="13"/>
  <c r="BX25" i="13"/>
  <c r="BX31" i="13"/>
  <c r="BX29" i="13"/>
  <c r="BX9" i="13"/>
  <c r="BX10" i="13"/>
  <c r="BX11" i="13"/>
  <c r="BX37" i="13"/>
  <c r="BX39" i="13"/>
  <c r="BX44" i="13"/>
  <c r="BX22" i="13"/>
  <c r="BX23" i="13"/>
  <c r="BX16" i="13"/>
  <c r="BX20" i="13"/>
  <c r="BX27" i="13"/>
  <c r="BX21" i="13"/>
  <c r="BX42" i="13"/>
  <c r="BX35" i="13"/>
  <c r="BX34" i="13"/>
  <c r="BX18" i="13"/>
  <c r="BX28" i="13"/>
  <c r="BX12" i="13"/>
  <c r="BX17" i="13"/>
  <c r="BX24" i="13"/>
  <c r="BX19" i="13"/>
  <c r="CA41" i="13"/>
  <c r="CA35" i="13"/>
  <c r="CA29" i="13"/>
  <c r="CA24" i="13"/>
  <c r="CA32" i="13"/>
  <c r="CA11" i="13"/>
  <c r="CA8" i="13"/>
  <c r="CA9" i="13"/>
  <c r="CA14" i="13"/>
  <c r="CA40" i="13"/>
  <c r="CA38" i="13"/>
  <c r="CA25" i="13"/>
  <c r="CA34" i="13"/>
  <c r="CA15" i="13"/>
  <c r="CA23" i="13"/>
  <c r="CA20" i="13"/>
  <c r="CA36" i="13"/>
  <c r="CA39" i="13"/>
  <c r="CA21" i="13"/>
  <c r="CA27" i="13"/>
  <c r="CA19" i="13"/>
  <c r="CA17" i="13"/>
  <c r="CA18" i="13"/>
  <c r="CA37" i="13"/>
  <c r="CA43" i="13"/>
  <c r="CA31" i="13"/>
  <c r="CA30" i="13"/>
  <c r="CA16" i="13"/>
  <c r="CA13" i="13"/>
  <c r="CA10" i="13"/>
  <c r="CA44" i="13"/>
  <c r="CA42" i="13"/>
  <c r="CA33" i="13"/>
  <c r="CA22" i="13"/>
  <c r="CA26" i="13"/>
  <c r="CA12" i="13"/>
  <c r="CA28" i="13"/>
  <c r="BB40" i="13"/>
  <c r="BB38" i="13"/>
  <c r="BB28" i="13"/>
  <c r="BB27" i="13"/>
  <c r="BB33" i="13"/>
  <c r="BB18" i="13"/>
  <c r="BB22" i="13"/>
  <c r="BB12" i="13"/>
  <c r="BB13" i="13"/>
  <c r="BB39" i="13"/>
  <c r="BB41" i="13"/>
  <c r="BB35" i="13"/>
  <c r="BB20" i="13"/>
  <c r="BB30" i="13"/>
  <c r="BB31" i="13"/>
  <c r="BB10" i="13"/>
  <c r="BB11" i="13"/>
  <c r="BB21" i="13"/>
  <c r="BB37" i="13"/>
  <c r="BB34" i="13"/>
  <c r="BB19" i="13"/>
  <c r="BB16" i="13"/>
  <c r="BB43" i="13"/>
  <c r="BB42" i="13"/>
  <c r="BB25" i="13"/>
  <c r="BB14" i="13"/>
  <c r="BB8" i="13"/>
  <c r="BB44" i="13"/>
  <c r="BB32" i="13"/>
  <c r="BB23" i="13"/>
  <c r="BB29" i="13"/>
  <c r="BB17" i="13"/>
  <c r="BB36" i="13"/>
  <c r="BB24" i="13"/>
  <c r="BB26" i="13"/>
  <c r="BB15" i="13"/>
  <c r="BB9" i="13"/>
  <c r="BY38" i="13"/>
  <c r="BY44" i="13"/>
  <c r="BY34" i="13"/>
  <c r="BY19" i="13"/>
  <c r="BY26" i="13"/>
  <c r="BY20" i="13"/>
  <c r="BY32" i="13"/>
  <c r="BY10" i="13"/>
  <c r="BY37" i="13"/>
  <c r="BY43" i="13"/>
  <c r="BY40" i="13"/>
  <c r="BY31" i="13"/>
  <c r="BY30" i="13"/>
  <c r="BY24" i="13"/>
  <c r="BY17" i="13"/>
  <c r="BY25" i="13"/>
  <c r="BY21" i="13"/>
  <c r="BY16" i="13"/>
  <c r="BY28" i="13"/>
  <c r="BY39" i="13"/>
  <c r="BY36" i="13"/>
  <c r="BY27" i="13"/>
  <c r="BY29" i="13"/>
  <c r="BY13" i="13"/>
  <c r="BY18" i="13"/>
  <c r="BY15" i="13"/>
  <c r="BY12" i="13"/>
  <c r="BY23" i="13"/>
  <c r="BY14" i="13"/>
  <c r="BY22" i="13"/>
  <c r="BY42" i="13"/>
  <c r="BY33" i="13"/>
  <c r="BY11" i="13"/>
  <c r="BY35" i="13"/>
  <c r="BY8" i="13"/>
  <c r="BY41" i="13"/>
  <c r="BY9" i="13"/>
  <c r="BS40" i="13"/>
  <c r="BS42" i="13"/>
  <c r="BS33" i="13"/>
  <c r="BS32" i="13"/>
  <c r="BS26" i="13"/>
  <c r="BS11" i="13"/>
  <c r="BS12" i="13"/>
  <c r="BS22" i="13"/>
  <c r="BS27" i="13"/>
  <c r="BS24" i="13"/>
  <c r="BS36" i="13"/>
  <c r="BS38" i="13"/>
  <c r="BS29" i="13"/>
  <c r="BS30" i="13"/>
  <c r="BS31" i="13"/>
  <c r="BS20" i="13"/>
  <c r="BS8" i="13"/>
  <c r="BS17" i="13"/>
  <c r="BS19" i="13"/>
  <c r="BS41" i="13"/>
  <c r="BS43" i="13"/>
  <c r="BS23" i="13"/>
  <c r="BS39" i="13"/>
  <c r="BS14" i="13"/>
  <c r="BS25" i="13"/>
  <c r="BS18" i="13"/>
  <c r="BS13" i="13"/>
  <c r="BS35" i="13"/>
  <c r="BS16" i="13"/>
  <c r="BS44" i="13"/>
  <c r="BS9" i="13"/>
  <c r="BS37" i="13"/>
  <c r="BS10" i="13"/>
  <c r="BS21" i="13"/>
  <c r="BS34" i="13"/>
  <c r="BS28" i="13"/>
  <c r="BS15" i="13"/>
  <c r="BE38" i="13"/>
  <c r="BE40" i="13"/>
  <c r="BE35" i="13"/>
  <c r="BE19" i="13"/>
  <c r="BE29" i="13"/>
  <c r="BE17" i="13"/>
  <c r="BE18" i="13"/>
  <c r="BE15" i="13"/>
  <c r="BE20" i="13"/>
  <c r="BE43" i="13"/>
  <c r="BE36" i="13"/>
  <c r="BE31" i="13"/>
  <c r="BE33" i="13"/>
  <c r="BE34" i="13"/>
  <c r="BE13" i="13"/>
  <c r="BE14" i="13"/>
  <c r="BE11" i="13"/>
  <c r="BE16" i="13"/>
  <c r="BE39" i="13"/>
  <c r="BE37" i="13"/>
  <c r="BE27" i="13"/>
  <c r="BE26" i="13"/>
  <c r="BE32" i="13"/>
  <c r="BE9" i="13"/>
  <c r="BE10" i="13"/>
  <c r="BE28" i="13"/>
  <c r="BE12" i="13"/>
  <c r="BE42" i="13"/>
  <c r="BE44" i="13"/>
  <c r="BE41" i="13"/>
  <c r="BE23" i="13"/>
  <c r="BE24" i="13"/>
  <c r="BE25" i="13"/>
  <c r="BE21" i="13"/>
  <c r="BE30" i="13"/>
  <c r="BE22" i="13"/>
  <c r="BE8" i="13"/>
  <c r="BM42" i="13"/>
  <c r="BM35" i="13"/>
  <c r="BM34" i="13"/>
  <c r="BM23" i="13"/>
  <c r="BM30" i="13"/>
  <c r="BM17" i="13"/>
  <c r="BM20" i="13"/>
  <c r="BM22" i="13"/>
  <c r="BM29" i="13"/>
  <c r="BM8" i="13"/>
  <c r="BM43" i="13"/>
  <c r="BM40" i="13"/>
  <c r="BM31" i="13"/>
  <c r="BM32" i="13"/>
  <c r="BM33" i="13"/>
  <c r="BM9" i="13"/>
  <c r="BM10" i="13"/>
  <c r="BM15" i="13"/>
  <c r="BM16" i="13"/>
  <c r="BM39" i="13"/>
  <c r="BM27" i="13"/>
  <c r="BM26" i="13"/>
  <c r="BM24" i="13"/>
  <c r="BM12" i="13"/>
  <c r="BM44" i="13"/>
  <c r="BM19" i="13"/>
  <c r="BM13" i="13"/>
  <c r="BM18" i="13"/>
  <c r="BM36" i="13"/>
  <c r="BM25" i="13"/>
  <c r="BM41" i="13"/>
  <c r="BM11" i="13"/>
  <c r="BM38" i="13"/>
  <c r="BM37" i="13"/>
  <c r="BM28" i="13"/>
  <c r="BM14" i="13"/>
  <c r="BM21" i="13"/>
  <c r="BG36" i="13"/>
  <c r="BG38" i="13"/>
  <c r="BG29" i="13"/>
  <c r="BG41" i="13"/>
  <c r="BG39" i="13"/>
  <c r="BG34" i="13"/>
  <c r="BG23" i="13"/>
  <c r="BG19" i="13"/>
  <c r="BG22" i="13"/>
  <c r="BG20" i="13"/>
  <c r="BG31" i="13"/>
  <c r="BG37" i="13"/>
  <c r="BG33" i="13"/>
  <c r="BG27" i="13"/>
  <c r="BG28" i="13"/>
  <c r="BG15" i="13"/>
  <c r="BG16" i="13"/>
  <c r="BG17" i="13"/>
  <c r="BG18" i="13"/>
  <c r="BG44" i="13"/>
  <c r="BG42" i="13"/>
  <c r="BG25" i="13"/>
  <c r="BG32" i="13"/>
  <c r="BG26" i="13"/>
  <c r="BG11" i="13"/>
  <c r="BG12" i="13"/>
  <c r="BG13" i="13"/>
  <c r="BG14" i="13"/>
  <c r="BG40" i="13"/>
  <c r="BG35" i="13"/>
  <c r="BG21" i="13"/>
  <c r="BG30" i="13"/>
  <c r="BG43" i="13"/>
  <c r="BG24" i="13"/>
  <c r="BG8" i="13"/>
  <c r="BG9" i="13"/>
  <c r="BG10" i="13"/>
  <c r="BU42" i="13"/>
  <c r="BU35" i="13"/>
  <c r="BU37" i="13"/>
  <c r="BU27" i="13"/>
  <c r="BU26" i="13"/>
  <c r="BU32" i="13"/>
  <c r="BU13" i="13"/>
  <c r="BU10" i="13"/>
  <c r="BU30" i="13"/>
  <c r="BU8" i="13"/>
  <c r="BU38" i="13"/>
  <c r="BU44" i="13"/>
  <c r="BU41" i="13"/>
  <c r="BU23" i="13"/>
  <c r="BU24" i="13"/>
  <c r="BU28" i="13"/>
  <c r="BU43" i="13"/>
  <c r="BU40" i="13"/>
  <c r="BU34" i="13"/>
  <c r="BU39" i="13"/>
  <c r="BU36" i="13"/>
  <c r="BU31" i="13"/>
  <c r="BU29" i="13"/>
  <c r="BU9" i="13"/>
  <c r="BU15" i="13"/>
  <c r="BU12" i="13"/>
  <c r="BU19" i="13"/>
  <c r="BU18" i="13"/>
  <c r="BU14" i="13"/>
  <c r="BU20" i="13"/>
  <c r="BU17" i="13"/>
  <c r="BU16" i="13"/>
  <c r="BU21" i="13"/>
  <c r="BU33" i="13"/>
  <c r="BU25" i="13"/>
  <c r="BU22" i="13"/>
  <c r="BU11" i="13"/>
  <c r="BN35" i="13"/>
  <c r="BN41" i="13"/>
  <c r="BN42" i="13"/>
  <c r="BN20" i="13"/>
  <c r="BN26" i="13"/>
  <c r="BN14" i="13"/>
  <c r="BN18" i="13"/>
  <c r="BN16" i="13"/>
  <c r="BN17" i="13"/>
  <c r="BN44" i="13"/>
  <c r="BN37" i="13"/>
  <c r="BN32" i="13"/>
  <c r="BN30" i="13"/>
  <c r="BN43" i="13"/>
  <c r="BN34" i="13"/>
  <c r="BN23" i="13"/>
  <c r="BN27" i="13"/>
  <c r="BN15" i="13"/>
  <c r="BN8" i="13"/>
  <c r="BN39" i="13"/>
  <c r="BN38" i="13"/>
  <c r="BN33" i="13"/>
  <c r="BN10" i="13"/>
  <c r="BN11" i="13"/>
  <c r="BN19" i="13"/>
  <c r="BN40" i="13"/>
  <c r="BN28" i="13"/>
  <c r="BN31" i="13"/>
  <c r="BN25" i="13"/>
  <c r="BN21" i="13"/>
  <c r="BN13" i="13"/>
  <c r="BN36" i="13"/>
  <c r="BN24" i="13"/>
  <c r="BN29" i="13"/>
  <c r="BN22" i="13"/>
  <c r="BN12" i="13"/>
  <c r="BN9" i="13"/>
  <c r="BL42" i="13"/>
  <c r="BL35" i="13"/>
  <c r="BL30" i="13"/>
  <c r="BL29" i="13"/>
  <c r="BL23" i="13"/>
  <c r="BL19" i="13"/>
  <c r="BL33" i="13"/>
  <c r="BL31" i="13"/>
  <c r="BL24" i="13"/>
  <c r="BL37" i="13"/>
  <c r="BL40" i="13"/>
  <c r="BL22" i="13"/>
  <c r="BL25" i="13"/>
  <c r="BL16" i="13"/>
  <c r="BL13" i="13"/>
  <c r="BL10" i="13"/>
  <c r="BL38" i="13"/>
  <c r="BL44" i="13"/>
  <c r="BL18" i="13"/>
  <c r="BL36" i="13"/>
  <c r="BL12" i="13"/>
  <c r="BL9" i="13"/>
  <c r="BL15" i="13"/>
  <c r="BL43" i="13"/>
  <c r="BL34" i="13"/>
  <c r="BL27" i="13"/>
  <c r="BL28" i="13"/>
  <c r="BL8" i="13"/>
  <c r="BL20" i="13"/>
  <c r="BL11" i="13"/>
  <c r="BL41" i="13"/>
  <c r="BL39" i="13"/>
  <c r="BL26" i="13"/>
  <c r="BL32" i="13"/>
  <c r="BL21" i="13"/>
  <c r="BL17" i="13"/>
  <c r="BL14" i="13"/>
  <c r="BF43" i="13"/>
  <c r="BF36" i="13"/>
  <c r="BF35" i="13"/>
  <c r="BF20" i="13"/>
  <c r="BF27" i="13"/>
  <c r="BF26" i="13"/>
  <c r="BF10" i="13"/>
  <c r="BF33" i="13"/>
  <c r="BF12" i="13"/>
  <c r="BF9" i="13"/>
  <c r="BF39" i="13"/>
  <c r="BF41" i="13"/>
  <c r="BF32" i="13"/>
  <c r="BF31" i="13"/>
  <c r="BF25" i="13"/>
  <c r="BF21" i="13"/>
  <c r="BF19" i="13"/>
  <c r="BF23" i="13"/>
  <c r="BF8" i="13"/>
  <c r="BF44" i="13"/>
  <c r="BF37" i="13"/>
  <c r="BF28" i="13"/>
  <c r="BF29" i="13"/>
  <c r="BF38" i="13"/>
  <c r="BF18" i="13"/>
  <c r="BF15" i="13"/>
  <c r="BF22" i="13"/>
  <c r="BF17" i="13"/>
  <c r="BF42" i="13"/>
  <c r="BF14" i="13"/>
  <c r="BF34" i="13"/>
  <c r="BF13" i="13"/>
  <c r="BF24" i="13"/>
  <c r="BF11" i="13"/>
  <c r="BF16" i="13"/>
  <c r="BF40" i="13"/>
  <c r="BF30" i="13"/>
  <c r="BR35" i="13"/>
  <c r="BR41" i="13"/>
  <c r="BR42" i="13"/>
  <c r="BR20" i="13"/>
  <c r="BR23" i="13"/>
  <c r="BR14" i="13"/>
  <c r="BR11" i="13"/>
  <c r="BR12" i="13"/>
  <c r="BR17" i="13"/>
  <c r="BR43" i="13"/>
  <c r="BR40" i="13"/>
  <c r="BR38" i="13"/>
  <c r="BR28" i="13"/>
  <c r="BR25" i="13"/>
  <c r="BR26" i="13"/>
  <c r="BR31" i="13"/>
  <c r="BR18" i="13"/>
  <c r="BR22" i="13"/>
  <c r="BR9" i="13"/>
  <c r="BR39" i="13"/>
  <c r="BR34" i="13"/>
  <c r="BR30" i="13"/>
  <c r="BR15" i="13"/>
  <c r="BR21" i="13"/>
  <c r="BR44" i="13"/>
  <c r="BR32" i="13"/>
  <c r="BR33" i="13"/>
  <c r="BR29" i="13"/>
  <c r="BR13" i="13"/>
  <c r="BR36" i="13"/>
  <c r="BR24" i="13"/>
  <c r="BR19" i="13"/>
  <c r="BR16" i="13"/>
  <c r="BR37" i="13"/>
  <c r="BR27" i="13"/>
  <c r="BR10" i="13"/>
  <c r="BR8" i="13"/>
  <c r="CC43" i="13"/>
  <c r="CC40" i="13"/>
  <c r="CC31" i="13"/>
  <c r="CC32" i="13"/>
  <c r="CC41" i="13"/>
  <c r="CC24" i="13"/>
  <c r="CC20" i="13"/>
  <c r="CC15" i="13"/>
  <c r="CC16" i="13"/>
  <c r="CC39" i="13"/>
  <c r="CC36" i="13"/>
  <c r="CC27" i="13"/>
  <c r="CC25" i="13"/>
  <c r="CC33" i="13"/>
  <c r="CC17" i="13"/>
  <c r="CC14" i="13"/>
  <c r="CC11" i="13"/>
  <c r="CC12" i="13"/>
  <c r="CC42" i="13"/>
  <c r="CC35" i="13"/>
  <c r="CC34" i="13"/>
  <c r="CC23" i="13"/>
  <c r="CC30" i="13"/>
  <c r="CC26" i="13"/>
  <c r="CC13" i="13"/>
  <c r="CC10" i="13"/>
  <c r="CC22" i="13"/>
  <c r="CC8" i="13"/>
  <c r="CC38" i="13"/>
  <c r="CC44" i="13"/>
  <c r="CC37" i="13"/>
  <c r="CC19" i="13"/>
  <c r="CC28" i="13"/>
  <c r="CC29" i="13"/>
  <c r="CC9" i="13"/>
  <c r="CC18" i="13"/>
  <c r="CC21" i="13"/>
  <c r="BW44" i="13"/>
  <c r="BW37" i="13"/>
  <c r="BW39" i="13"/>
  <c r="BW21" i="13"/>
  <c r="BW23" i="13"/>
  <c r="BW26" i="13"/>
  <c r="BW11" i="13"/>
  <c r="BW8" i="13"/>
  <c r="BW13" i="13"/>
  <c r="BW10" i="13"/>
  <c r="BW40" i="13"/>
  <c r="BW42" i="13"/>
  <c r="BW33" i="13"/>
  <c r="BW27" i="13"/>
  <c r="BW43" i="13"/>
  <c r="BW31" i="13"/>
  <c r="BW22" i="13"/>
  <c r="BW20" i="13"/>
  <c r="BW9" i="13"/>
  <c r="BW36" i="13"/>
  <c r="BW38" i="13"/>
  <c r="BW29" i="13"/>
  <c r="BW32" i="13"/>
  <c r="BW34" i="13"/>
  <c r="BW19" i="13"/>
  <c r="BW16" i="13"/>
  <c r="BW18" i="13"/>
  <c r="BW24" i="13"/>
  <c r="BW41" i="13"/>
  <c r="BW35" i="13"/>
  <c r="BW25" i="13"/>
  <c r="BW30" i="13"/>
  <c r="BW28" i="13"/>
  <c r="BW15" i="13"/>
  <c r="BW12" i="13"/>
  <c r="BW17" i="13"/>
  <c r="BW14" i="13"/>
  <c r="CB37" i="13"/>
  <c r="CB39" i="13"/>
  <c r="CB42" i="13"/>
  <c r="CB40" i="13"/>
  <c r="CB26" i="13"/>
  <c r="CB27" i="13"/>
  <c r="CB23" i="13"/>
  <c r="CB16" i="13"/>
  <c r="CB17" i="13"/>
  <c r="CB20" i="13"/>
  <c r="CB15" i="13"/>
  <c r="CB38" i="13"/>
  <c r="CB44" i="13"/>
  <c r="CB22" i="13"/>
  <c r="CB36" i="13"/>
  <c r="CB28" i="13"/>
  <c r="CB12" i="13"/>
  <c r="CB13" i="13"/>
  <c r="CB14" i="13"/>
  <c r="CB11" i="13"/>
  <c r="CB43" i="13"/>
  <c r="CB34" i="13"/>
  <c r="CB18" i="13"/>
  <c r="CB32" i="13"/>
  <c r="CB21" i="13"/>
  <c r="CB8" i="13"/>
  <c r="CB9" i="13"/>
  <c r="CB10" i="13"/>
  <c r="CB41" i="13"/>
  <c r="CB35" i="13"/>
  <c r="CB30" i="13"/>
  <c r="CB29" i="13"/>
  <c r="CB25" i="13"/>
  <c r="CB19" i="13"/>
  <c r="CB24" i="13"/>
  <c r="CB33" i="13"/>
  <c r="CB31" i="13"/>
  <c r="BP42" i="13"/>
  <c r="BP35" i="13"/>
  <c r="BP30" i="13"/>
  <c r="BP33" i="13"/>
  <c r="BP29" i="13"/>
  <c r="BP16" i="13"/>
  <c r="BP21" i="13"/>
  <c r="BP9" i="13"/>
  <c r="BP20" i="13"/>
  <c r="BP41" i="13"/>
  <c r="BP43" i="13"/>
  <c r="BP36" i="13"/>
  <c r="BP22" i="13"/>
  <c r="BP24" i="13"/>
  <c r="BP32" i="13"/>
  <c r="BP8" i="13"/>
  <c r="BP17" i="13"/>
  <c r="BP14" i="13"/>
  <c r="BP11" i="13"/>
  <c r="BP39" i="13"/>
  <c r="BP18" i="13"/>
  <c r="BP25" i="13"/>
  <c r="BP13" i="13"/>
  <c r="BP44" i="13"/>
  <c r="BP31" i="13"/>
  <c r="BP12" i="13"/>
  <c r="BP23" i="13"/>
  <c r="BP37" i="13"/>
  <c r="BP34" i="13"/>
  <c r="BP40" i="13"/>
  <c r="BP28" i="13"/>
  <c r="BP10" i="13"/>
  <c r="BP38" i="13"/>
  <c r="BP26" i="13"/>
  <c r="BP27" i="13"/>
  <c r="BP19" i="13"/>
  <c r="BP15" i="13"/>
  <c r="BV44" i="13"/>
  <c r="BV37" i="13"/>
  <c r="BV28" i="13"/>
  <c r="BV29" i="13"/>
  <c r="BV25" i="13"/>
  <c r="BV14" i="13"/>
  <c r="BV15" i="13"/>
  <c r="BV8" i="13"/>
  <c r="BV13" i="13"/>
  <c r="BV43" i="13"/>
  <c r="BV40" i="13"/>
  <c r="BV42" i="13"/>
  <c r="BV24" i="13"/>
  <c r="BV22" i="13"/>
  <c r="BV30" i="13"/>
  <c r="BV10" i="13"/>
  <c r="BV11" i="13"/>
  <c r="BV33" i="13"/>
  <c r="BV9" i="13"/>
  <c r="BV39" i="13"/>
  <c r="BV20" i="13"/>
  <c r="BV23" i="13"/>
  <c r="BV16" i="13"/>
  <c r="BV36" i="13"/>
  <c r="BV34" i="13"/>
  <c r="BV38" i="13"/>
  <c r="BV26" i="13"/>
  <c r="BV18" i="13"/>
  <c r="BV35" i="13"/>
  <c r="BV27" i="13"/>
  <c r="BV17" i="13"/>
  <c r="BV32" i="13"/>
  <c r="BV41" i="13"/>
  <c r="BV21" i="13"/>
  <c r="BV19" i="13"/>
  <c r="BV31" i="13"/>
  <c r="BV12" i="13"/>
  <c r="BT38" i="13"/>
  <c r="BT36" i="13"/>
  <c r="BT26" i="13"/>
  <c r="BT28" i="13"/>
  <c r="BT29" i="13"/>
  <c r="BT12" i="13"/>
  <c r="BT13" i="13"/>
  <c r="BT19" i="13"/>
  <c r="BT15" i="13"/>
  <c r="BT41" i="13"/>
  <c r="BT43" i="13"/>
  <c r="BT40" i="13"/>
  <c r="BT22" i="13"/>
  <c r="BT33" i="13"/>
  <c r="BT27" i="13"/>
  <c r="BT8" i="13"/>
  <c r="BT9" i="13"/>
  <c r="BT14" i="13"/>
  <c r="BT11" i="13"/>
  <c r="BT35" i="13"/>
  <c r="BT44" i="13"/>
  <c r="BT16" i="13"/>
  <c r="BT21" i="13"/>
  <c r="BT30" i="13"/>
  <c r="BT17" i="13"/>
  <c r="BT18" i="13"/>
  <c r="BT32" i="13"/>
  <c r="BT37" i="13"/>
  <c r="BT34" i="13"/>
  <c r="BT31" i="13"/>
  <c r="BT23" i="13"/>
  <c r="BT10" i="13"/>
  <c r="BT42" i="13"/>
  <c r="BT24" i="13"/>
  <c r="BT25" i="13"/>
  <c r="BT39" i="13"/>
  <c r="BT20" i="13"/>
  <c r="BO44" i="13"/>
  <c r="BO37" i="13"/>
  <c r="BO43" i="13"/>
  <c r="BO21" i="13"/>
  <c r="BO26" i="13"/>
  <c r="BO30" i="13"/>
  <c r="BO15" i="13"/>
  <c r="BO8" i="13"/>
  <c r="BO9" i="13"/>
  <c r="BO10" i="13"/>
  <c r="BO36" i="13"/>
  <c r="BO38" i="13"/>
  <c r="BO29" i="13"/>
  <c r="BO34" i="13"/>
  <c r="BO24" i="13"/>
  <c r="BO20" i="13"/>
  <c r="BO16" i="13"/>
  <c r="BO17" i="13"/>
  <c r="BO23" i="13"/>
  <c r="BO39" i="13"/>
  <c r="BO28" i="13"/>
  <c r="BO18" i="13"/>
  <c r="BO13" i="13"/>
  <c r="BO40" i="13"/>
  <c r="BO33" i="13"/>
  <c r="BO31" i="13"/>
  <c r="BO11" i="13"/>
  <c r="BO32" i="13"/>
  <c r="BO41" i="13"/>
  <c r="BO25" i="13"/>
  <c r="BO27" i="13"/>
  <c r="BO12" i="13"/>
  <c r="BO14" i="13"/>
  <c r="BO42" i="13"/>
  <c r="BO35" i="13"/>
  <c r="BO22" i="13"/>
  <c r="BO19" i="13"/>
  <c r="BJ40" i="13"/>
  <c r="BJ35" i="13"/>
  <c r="BJ24" i="13"/>
  <c r="BJ42" i="13"/>
  <c r="BJ27" i="13"/>
  <c r="BJ30" i="13"/>
  <c r="BJ11" i="13"/>
  <c r="BJ12" i="13"/>
  <c r="BJ13" i="13"/>
  <c r="BJ39" i="13"/>
  <c r="BJ41" i="13"/>
  <c r="BJ32" i="13"/>
  <c r="BJ33" i="13"/>
  <c r="BJ29" i="13"/>
  <c r="BJ14" i="13"/>
  <c r="BJ21" i="13"/>
  <c r="BJ37" i="13"/>
  <c r="BJ26" i="13"/>
  <c r="BJ10" i="13"/>
  <c r="BJ19" i="13"/>
  <c r="BJ17" i="13"/>
  <c r="BJ43" i="13"/>
  <c r="BJ38" i="13"/>
  <c r="BJ31" i="13"/>
  <c r="BJ23" i="13"/>
  <c r="BJ16" i="13"/>
  <c r="BJ9" i="13"/>
  <c r="BJ44" i="13"/>
  <c r="BJ28" i="13"/>
  <c r="BJ34" i="13"/>
  <c r="BJ15" i="13"/>
  <c r="BJ8" i="13"/>
  <c r="BJ36" i="13"/>
  <c r="BJ20" i="13"/>
  <c r="BJ18" i="13"/>
  <c r="BJ25" i="13"/>
  <c r="BJ22" i="13"/>
  <c r="BD37" i="13"/>
  <c r="BD39" i="13"/>
  <c r="BD30" i="13"/>
  <c r="BD44" i="13"/>
  <c r="BD35" i="13"/>
  <c r="BD16" i="13"/>
  <c r="BD25" i="13"/>
  <c r="BD21" i="13"/>
  <c r="BD10" i="13"/>
  <c r="BD42" i="13"/>
  <c r="BD36" i="13"/>
  <c r="BD26" i="13"/>
  <c r="BD33" i="13"/>
  <c r="BD29" i="13"/>
  <c r="BD12" i="13"/>
  <c r="BD17" i="13"/>
  <c r="BD19" i="13"/>
  <c r="BD23" i="13"/>
  <c r="BD40" i="13"/>
  <c r="BD31" i="13"/>
  <c r="BD8" i="13"/>
  <c r="BD18" i="13"/>
  <c r="BD41" i="13"/>
  <c r="BD34" i="13"/>
  <c r="BD24" i="13"/>
  <c r="BD32" i="13"/>
  <c r="BD14" i="13"/>
  <c r="BD38" i="13"/>
  <c r="BD22" i="13"/>
  <c r="BD27" i="13"/>
  <c r="BD13" i="13"/>
  <c r="BD15" i="13"/>
  <c r="BD43" i="13"/>
  <c r="BD28" i="13"/>
  <c r="BD20" i="13"/>
  <c r="BD9" i="13"/>
  <c r="BD11" i="13"/>
  <c r="BQ42" i="13"/>
  <c r="BQ35" i="13"/>
  <c r="BQ37" i="13"/>
  <c r="BQ27" i="13"/>
  <c r="BQ22" i="13"/>
  <c r="BQ28" i="13"/>
  <c r="BQ13" i="13"/>
  <c r="BQ10" i="13"/>
  <c r="BQ11" i="13"/>
  <c r="BQ8" i="13"/>
  <c r="BQ38" i="13"/>
  <c r="BQ44" i="13"/>
  <c r="BQ34" i="13"/>
  <c r="BQ23" i="13"/>
  <c r="BQ32" i="13"/>
  <c r="BQ33" i="13"/>
  <c r="BQ9" i="13"/>
  <c r="BQ26" i="13"/>
  <c r="BQ18" i="13"/>
  <c r="BQ43" i="13"/>
  <c r="BQ41" i="13"/>
  <c r="BQ25" i="13"/>
  <c r="BQ24" i="13"/>
  <c r="BQ16" i="13"/>
  <c r="BQ39" i="13"/>
  <c r="BQ31" i="13"/>
  <c r="BQ30" i="13"/>
  <c r="BQ14" i="13"/>
  <c r="BQ12" i="13"/>
  <c r="BQ40" i="13"/>
  <c r="BQ19" i="13"/>
  <c r="BQ21" i="13"/>
  <c r="BQ20" i="13"/>
  <c r="BQ36" i="13"/>
  <c r="BQ29" i="13"/>
  <c r="BQ17" i="13"/>
  <c r="BQ15" i="13"/>
  <c r="BK44" i="13"/>
  <c r="BK37" i="13"/>
  <c r="BK39" i="13"/>
  <c r="BK25" i="13"/>
  <c r="BK22" i="13"/>
  <c r="BK30" i="13"/>
  <c r="BK19" i="13"/>
  <c r="BK28" i="13"/>
  <c r="BK26" i="13"/>
  <c r="BK10" i="13"/>
  <c r="BK40" i="13"/>
  <c r="BK38" i="13"/>
  <c r="BK29" i="13"/>
  <c r="BK34" i="13"/>
  <c r="BK15" i="13"/>
  <c r="BK8" i="13"/>
  <c r="BK20" i="13"/>
  <c r="BK36" i="13"/>
  <c r="BK35" i="13"/>
  <c r="BK21" i="13"/>
  <c r="BK27" i="13"/>
  <c r="BK11" i="13"/>
  <c r="BK17" i="13"/>
  <c r="BK18" i="13"/>
  <c r="BK41" i="13"/>
  <c r="BK43" i="13"/>
  <c r="BK31" i="13"/>
  <c r="BK32" i="13"/>
  <c r="BK16" i="13"/>
  <c r="BK13" i="13"/>
  <c r="BK14" i="13"/>
  <c r="BK42" i="13"/>
  <c r="BK33" i="13"/>
  <c r="BK24" i="13"/>
  <c r="BK23" i="13"/>
  <c r="BK12" i="13"/>
  <c r="BK9" i="13"/>
  <c r="BA22" i="13"/>
  <c r="BA12" i="13"/>
  <c r="BA11" i="13"/>
  <c r="BA16" i="13"/>
  <c r="BA15" i="13"/>
  <c r="BA43" i="13"/>
  <c r="BA36" i="13"/>
  <c r="BA31" i="13"/>
  <c r="BA29" i="13"/>
  <c r="BA30" i="13"/>
  <c r="BA18" i="13"/>
  <c r="BA17" i="13"/>
  <c r="BA35" i="13"/>
  <c r="BA24" i="13"/>
  <c r="BA20" i="13"/>
  <c r="BA39" i="13"/>
  <c r="BA37" i="13"/>
  <c r="BA27" i="13"/>
  <c r="BA34" i="13"/>
  <c r="BA28" i="13"/>
  <c r="BA26" i="13"/>
  <c r="BA21" i="13"/>
  <c r="BA40" i="13"/>
  <c r="BA19" i="13"/>
  <c r="BA14" i="13"/>
  <c r="BA8" i="13"/>
  <c r="BA33" i="13"/>
  <c r="BA42" i="13"/>
  <c r="BA44" i="13"/>
  <c r="BA41" i="13"/>
  <c r="BA23" i="13"/>
  <c r="BA32" i="13"/>
  <c r="BA10" i="13"/>
  <c r="BA9" i="13"/>
  <c r="BA38" i="13"/>
  <c r="BA25" i="13"/>
  <c r="BA13" i="13"/>
  <c r="CJ47" i="13"/>
  <c r="CE45" i="13" l="1"/>
  <c r="CJ33" i="13"/>
  <c r="E33" i="13" s="1"/>
  <c r="F33" i="13" s="1"/>
  <c r="CJ23" i="13"/>
  <c r="E23" i="13" s="1"/>
  <c r="F23" i="13" s="1"/>
  <c r="Z23" i="13" s="1"/>
  <c r="CJ20" i="13"/>
  <c r="E20" i="13" s="1"/>
  <c r="F20" i="13" s="1"/>
  <c r="H20" i="13" s="1"/>
  <c r="CJ38" i="13"/>
  <c r="E38" i="13" s="1"/>
  <c r="F38" i="13" s="1"/>
  <c r="AD38" i="13" s="1"/>
  <c r="CJ40" i="13"/>
  <c r="E40" i="13" s="1"/>
  <c r="F40" i="13" s="1"/>
  <c r="AD40" i="13" s="1"/>
  <c r="CJ13" i="13"/>
  <c r="E13" i="13" s="1"/>
  <c r="F13" i="13" s="1"/>
  <c r="H13" i="13" s="1"/>
  <c r="CJ10" i="13"/>
  <c r="E10" i="13" s="1"/>
  <c r="F10" i="13" s="1"/>
  <c r="H10" i="13" s="1"/>
  <c r="CJ44" i="13"/>
  <c r="E44" i="13" s="1"/>
  <c r="F44" i="13" s="1"/>
  <c r="H44" i="13" s="1"/>
  <c r="CJ14" i="13"/>
  <c r="E14" i="13" s="1"/>
  <c r="F14" i="13" s="1"/>
  <c r="AD14" i="13" s="1"/>
  <c r="CJ26" i="13"/>
  <c r="E26" i="13" s="1"/>
  <c r="F26" i="13" s="1"/>
  <c r="AD26" i="13" s="1"/>
  <c r="CJ37" i="13"/>
  <c r="E37" i="13" s="1"/>
  <c r="F37" i="13" s="1"/>
  <c r="AD37" i="13" s="1"/>
  <c r="CJ35" i="13"/>
  <c r="E35" i="13" s="1"/>
  <c r="F35" i="13" s="1"/>
  <c r="G35" i="13" s="1"/>
  <c r="CJ29" i="13"/>
  <c r="E29" i="13" s="1"/>
  <c r="F29" i="13" s="1"/>
  <c r="AD29" i="13" s="1"/>
  <c r="CJ15" i="13"/>
  <c r="E15" i="13" s="1"/>
  <c r="F15" i="13" s="1"/>
  <c r="H15" i="13" s="1"/>
  <c r="CJ22" i="13"/>
  <c r="E22" i="13" s="1"/>
  <c r="F22" i="13" s="1"/>
  <c r="AD22" i="13" s="1"/>
  <c r="CB45" i="13"/>
  <c r="BR45" i="13"/>
  <c r="H33" i="13"/>
  <c r="CJ34" i="13"/>
  <c r="E34" i="13" s="1"/>
  <c r="F34" i="13" s="1"/>
  <c r="CJ18" i="13"/>
  <c r="E18" i="13" s="1"/>
  <c r="F18" i="13" s="1"/>
  <c r="CJ11" i="13"/>
  <c r="E11" i="13" s="1"/>
  <c r="F11" i="13" s="1"/>
  <c r="BO45" i="13"/>
  <c r="Z33" i="13"/>
  <c r="CJ9" i="13"/>
  <c r="E9" i="13" s="1"/>
  <c r="F9" i="13" s="1"/>
  <c r="CJ41" i="13"/>
  <c r="E41" i="13" s="1"/>
  <c r="F41" i="13" s="1"/>
  <c r="BA45" i="13"/>
  <c r="CJ8" i="13"/>
  <c r="CJ21" i="13"/>
  <c r="E21" i="13" s="1"/>
  <c r="F21" i="13" s="1"/>
  <c r="CJ27" i="13"/>
  <c r="E27" i="13" s="1"/>
  <c r="F27" i="13" s="1"/>
  <c r="CJ24" i="13"/>
  <c r="E24" i="13" s="1"/>
  <c r="F24" i="13" s="1"/>
  <c r="CJ30" i="13"/>
  <c r="E30" i="13" s="1"/>
  <c r="F30" i="13" s="1"/>
  <c r="CJ43" i="13"/>
  <c r="E43" i="13" s="1"/>
  <c r="F43" i="13" s="1"/>
  <c r="CJ12" i="13"/>
  <c r="E12" i="13" s="1"/>
  <c r="F12" i="13" s="1"/>
  <c r="BD45" i="13"/>
  <c r="BT45" i="13"/>
  <c r="CD45" i="13"/>
  <c r="BL45" i="13"/>
  <c r="BU45" i="13"/>
  <c r="BG45" i="13"/>
  <c r="BE45" i="13"/>
  <c r="BY45" i="13"/>
  <c r="BZ45" i="13"/>
  <c r="BI45" i="13"/>
  <c r="BS45" i="13"/>
  <c r="BB45" i="13"/>
  <c r="BX45" i="13"/>
  <c r="BH45" i="13"/>
  <c r="BV45" i="13"/>
  <c r="CJ25" i="13"/>
  <c r="E25" i="13" s="1"/>
  <c r="F25" i="13" s="1"/>
  <c r="CJ32" i="13"/>
  <c r="E32" i="13" s="1"/>
  <c r="F32" i="13" s="1"/>
  <c r="CJ42" i="13"/>
  <c r="E42" i="13" s="1"/>
  <c r="F42" i="13" s="1"/>
  <c r="CJ19" i="13"/>
  <c r="E19" i="13" s="1"/>
  <c r="F19" i="13" s="1"/>
  <c r="CJ28" i="13"/>
  <c r="E28" i="13" s="1"/>
  <c r="F28" i="13" s="1"/>
  <c r="CJ39" i="13"/>
  <c r="E39" i="13" s="1"/>
  <c r="F39" i="13" s="1"/>
  <c r="CJ17" i="13"/>
  <c r="E17" i="13" s="1"/>
  <c r="F17" i="13" s="1"/>
  <c r="CJ31" i="13"/>
  <c r="E31" i="13" s="1"/>
  <c r="F31" i="13" s="1"/>
  <c r="CJ16" i="13"/>
  <c r="E16" i="13" s="1"/>
  <c r="F16" i="13" s="1"/>
  <c r="BQ45" i="13"/>
  <c r="BJ45" i="13"/>
  <c r="BP45" i="13"/>
  <c r="BW45" i="13"/>
  <c r="CH45" i="13"/>
  <c r="BN45" i="13"/>
  <c r="BM45" i="13"/>
  <c r="CA45" i="13"/>
  <c r="CJ36" i="13"/>
  <c r="E36" i="13" s="1"/>
  <c r="F36" i="13" s="1"/>
  <c r="BK45" i="13"/>
  <c r="CC45" i="13"/>
  <c r="CI45" i="13"/>
  <c r="BF45" i="13"/>
  <c r="CG45" i="13"/>
  <c r="CF45" i="13"/>
  <c r="BC45" i="13"/>
  <c r="G44" i="13" l="1"/>
  <c r="Z14" i="13"/>
  <c r="G29" i="13"/>
  <c r="H23" i="13"/>
  <c r="H35" i="13"/>
  <c r="H40" i="13"/>
  <c r="H29" i="13"/>
  <c r="Z29" i="13"/>
  <c r="Z35" i="13"/>
  <c r="G40" i="13"/>
  <c r="AD44" i="13"/>
  <c r="AD35" i="13"/>
  <c r="G14" i="13"/>
  <c r="G23" i="13"/>
  <c r="H14" i="13"/>
  <c r="Z44" i="13"/>
  <c r="Z40" i="13"/>
  <c r="AD23" i="13"/>
  <c r="G15" i="13"/>
  <c r="AD20" i="13"/>
  <c r="G13" i="13"/>
  <c r="Z20" i="13"/>
  <c r="G20" i="13"/>
  <c r="AD13" i="13"/>
  <c r="Z13" i="13"/>
  <c r="G26" i="13"/>
  <c r="Z26" i="13"/>
  <c r="Z38" i="13"/>
  <c r="G10" i="13"/>
  <c r="G37" i="13"/>
  <c r="Z10" i="13"/>
  <c r="Z37" i="13"/>
  <c r="AD10" i="13"/>
  <c r="G38" i="13"/>
  <c r="Z15" i="13"/>
  <c r="H37" i="13"/>
  <c r="H38" i="13"/>
  <c r="G33" i="13"/>
  <c r="AD33" i="13"/>
  <c r="G22" i="13"/>
  <c r="H22" i="13"/>
  <c r="AD15" i="13"/>
  <c r="Z22" i="13"/>
  <c r="H26" i="13"/>
  <c r="G16" i="13"/>
  <c r="AD16" i="13"/>
  <c r="H16" i="13"/>
  <c r="Z16" i="13"/>
  <c r="H25" i="13"/>
  <c r="Z25" i="13"/>
  <c r="AD25" i="13"/>
  <c r="G25" i="13"/>
  <c r="H30" i="13"/>
  <c r="G30" i="13"/>
  <c r="Z30" i="13"/>
  <c r="AD30" i="13"/>
  <c r="E8" i="13"/>
  <c r="CJ45" i="13"/>
  <c r="H18" i="13"/>
  <c r="Z18" i="13"/>
  <c r="AD18" i="13"/>
  <c r="G18" i="13"/>
  <c r="Z31" i="13"/>
  <c r="AD31" i="13"/>
  <c r="G31" i="13"/>
  <c r="H31" i="13"/>
  <c r="AD19" i="13"/>
  <c r="G19" i="13"/>
  <c r="Z19" i="13"/>
  <c r="H19" i="13"/>
  <c r="H24" i="13"/>
  <c r="AD24" i="13"/>
  <c r="Z24" i="13"/>
  <c r="G24" i="13"/>
  <c r="AD34" i="13"/>
  <c r="H34" i="13"/>
  <c r="G34" i="13"/>
  <c r="Z34" i="13"/>
  <c r="H12" i="13"/>
  <c r="Z12" i="13"/>
  <c r="AD12" i="13"/>
  <c r="G12" i="13"/>
  <c r="G27" i="13"/>
  <c r="Z27" i="13"/>
  <c r="AD27" i="13"/>
  <c r="H27" i="13"/>
  <c r="H41" i="13"/>
  <c r="Z41" i="13"/>
  <c r="AD41" i="13"/>
  <c r="G41" i="13"/>
  <c r="H28" i="13"/>
  <c r="Z28" i="13"/>
  <c r="AD28" i="13"/>
  <c r="G28" i="13"/>
  <c r="AD36" i="13"/>
  <c r="Z36" i="13"/>
  <c r="H36" i="13"/>
  <c r="G36" i="13"/>
  <c r="AD17" i="13"/>
  <c r="Z17" i="13"/>
  <c r="G17" i="13"/>
  <c r="H17" i="13"/>
  <c r="AD42" i="13"/>
  <c r="H42" i="13"/>
  <c r="G42" i="13"/>
  <c r="Z42" i="13"/>
  <c r="Z39" i="13"/>
  <c r="AD39" i="13"/>
  <c r="H39" i="13"/>
  <c r="G39" i="13"/>
  <c r="H32" i="13"/>
  <c r="Z32" i="13"/>
  <c r="G32" i="13"/>
  <c r="AD32" i="13"/>
  <c r="AD43" i="13"/>
  <c r="G43" i="13"/>
  <c r="H43" i="13"/>
  <c r="Z43" i="13"/>
  <c r="AD21" i="13"/>
  <c r="Z21" i="13"/>
  <c r="G21" i="13"/>
  <c r="H21" i="13"/>
  <c r="Z9" i="13"/>
  <c r="AD9" i="13"/>
  <c r="G9" i="13"/>
  <c r="H9" i="13"/>
  <c r="Z11" i="13"/>
  <c r="H11" i="13"/>
  <c r="AD11" i="13"/>
  <c r="G11" i="13"/>
  <c r="F8" i="13" l="1"/>
  <c r="E45" i="13"/>
  <c r="I8" i="13" l="1" a="1"/>
  <c r="Z8" i="13"/>
  <c r="Z45" i="13" s="1"/>
  <c r="AD8" i="13"/>
  <c r="AD45" i="13" s="1"/>
  <c r="G8" i="13"/>
  <c r="G45" i="13" s="1"/>
  <c r="H8" i="13"/>
  <c r="H45" i="13" s="1"/>
  <c r="F45" i="13"/>
  <c r="H26" i="6" l="1"/>
  <c r="AE19" i="9"/>
  <c r="G26" i="6"/>
  <c r="AB19" i="9"/>
  <c r="J26" i="6"/>
  <c r="D19" i="9"/>
  <c r="F26" i="6"/>
  <c r="N19" i="9"/>
  <c r="I26" i="6"/>
  <c r="G19" i="9"/>
  <c r="I8" i="13"/>
  <c r="I40" i="13"/>
  <c r="J40" i="13" s="1"/>
  <c r="I20" i="13"/>
  <c r="J20" i="13" s="1"/>
  <c r="I38" i="13"/>
  <c r="J38" i="13" s="1"/>
  <c r="I9" i="13"/>
  <c r="J9" i="13" s="1"/>
  <c r="I15" i="13"/>
  <c r="J15" i="13" s="1"/>
  <c r="I21" i="13"/>
  <c r="J21" i="13" s="1"/>
  <c r="I27" i="13"/>
  <c r="J27" i="13" s="1"/>
  <c r="I24" i="13"/>
  <c r="J24" i="13" s="1"/>
  <c r="I36" i="13"/>
  <c r="J36" i="13" s="1"/>
  <c r="I43" i="13"/>
  <c r="J43" i="13" s="1"/>
  <c r="I42" i="13"/>
  <c r="J42" i="13" s="1"/>
  <c r="I39" i="13"/>
  <c r="J39" i="13" s="1"/>
  <c r="I22" i="13"/>
  <c r="J22" i="13" s="1"/>
  <c r="I32" i="13"/>
  <c r="J32" i="13" s="1"/>
  <c r="I34" i="13"/>
  <c r="J34" i="13" s="1"/>
  <c r="I44" i="13"/>
  <c r="J44" i="13" s="1"/>
  <c r="I11" i="13"/>
  <c r="J11" i="13" s="1"/>
  <c r="I23" i="13"/>
  <c r="J23" i="13" s="1"/>
  <c r="I30" i="13"/>
  <c r="J30" i="13" s="1"/>
  <c r="I10" i="13"/>
  <c r="J10" i="13" s="1"/>
  <c r="I35" i="13"/>
  <c r="J35" i="13" s="1"/>
  <c r="I41" i="13"/>
  <c r="J41" i="13" s="1"/>
  <c r="I16" i="13"/>
  <c r="J16" i="13" s="1"/>
  <c r="I18" i="13"/>
  <c r="J18" i="13" s="1"/>
  <c r="I28" i="13"/>
  <c r="J28" i="13" s="1"/>
  <c r="I14" i="13"/>
  <c r="J14" i="13" s="1"/>
  <c r="I26" i="13"/>
  <c r="J26" i="13" s="1"/>
  <c r="I33" i="13"/>
  <c r="J33" i="13" s="1"/>
  <c r="I13" i="13"/>
  <c r="J13" i="13" s="1"/>
  <c r="I19" i="13"/>
  <c r="J19" i="13" s="1"/>
  <c r="I25" i="13"/>
  <c r="J25" i="13" s="1"/>
  <c r="I31" i="13"/>
  <c r="J31" i="13" s="1"/>
  <c r="I37" i="13"/>
  <c r="J37" i="13" s="1"/>
  <c r="I12" i="13"/>
  <c r="J12" i="13" s="1"/>
  <c r="I17" i="13"/>
  <c r="J17" i="13" s="1"/>
  <c r="I29" i="13"/>
  <c r="J29" i="13" s="1"/>
  <c r="J8" i="13" l="1"/>
  <c r="I45" i="13"/>
  <c r="R26" i="9" s="1"/>
  <c r="K8" i="13" l="1" a="1"/>
  <c r="J45" i="13"/>
  <c r="R31" i="9" s="1"/>
  <c r="K38" i="13" l="1"/>
  <c r="AA38" i="13" s="1"/>
  <c r="K19" i="13"/>
  <c r="AA19" i="13" s="1"/>
  <c r="K31" i="13"/>
  <c r="AA31" i="13" s="1"/>
  <c r="K43" i="13"/>
  <c r="AA43" i="13" s="1"/>
  <c r="K20" i="13"/>
  <c r="AA20" i="13" s="1"/>
  <c r="K44" i="13"/>
  <c r="AA44" i="13" s="1"/>
  <c r="K33" i="13"/>
  <c r="AA33" i="13" s="1"/>
  <c r="K14" i="13"/>
  <c r="AA14" i="13" s="1"/>
  <c r="K29" i="13"/>
  <c r="AA29" i="13" s="1"/>
  <c r="K8" i="13"/>
  <c r="AA8" i="13" s="1"/>
  <c r="K40" i="13"/>
  <c r="AA40" i="13" s="1"/>
  <c r="K18" i="13"/>
  <c r="AA18" i="13" s="1"/>
  <c r="K23" i="13"/>
  <c r="AA23" i="13" s="1"/>
  <c r="K16" i="13"/>
  <c r="AA16" i="13" s="1"/>
  <c r="K9" i="13"/>
  <c r="AA9" i="13" s="1"/>
  <c r="K21" i="13"/>
  <c r="AA21" i="13" s="1"/>
  <c r="K27" i="13"/>
  <c r="AA27" i="13" s="1"/>
  <c r="K42" i="13"/>
  <c r="AA42" i="13" s="1"/>
  <c r="K41" i="13"/>
  <c r="AA41" i="13" s="1"/>
  <c r="K26" i="13"/>
  <c r="AA26" i="13" s="1"/>
  <c r="K30" i="13"/>
  <c r="AA30" i="13" s="1"/>
  <c r="K15" i="13"/>
  <c r="AA15" i="13" s="1"/>
  <c r="K10" i="13"/>
  <c r="AA10" i="13" s="1"/>
  <c r="K12" i="13"/>
  <c r="AA12" i="13" s="1"/>
  <c r="K17" i="13"/>
  <c r="AA17" i="13" s="1"/>
  <c r="K32" i="13"/>
  <c r="AA32" i="13" s="1"/>
  <c r="K34" i="13"/>
  <c r="AA34" i="13" s="1"/>
  <c r="K25" i="13"/>
  <c r="AA25" i="13" s="1"/>
  <c r="K37" i="13"/>
  <c r="AA37" i="13" s="1"/>
  <c r="K13" i="13"/>
  <c r="AA13" i="13" s="1"/>
  <c r="K35" i="13"/>
  <c r="AA35" i="13" s="1"/>
  <c r="K28" i="13"/>
  <c r="AA28" i="13" s="1"/>
  <c r="K39" i="13"/>
  <c r="AA39" i="13" s="1"/>
  <c r="K24" i="13"/>
  <c r="AA24" i="13" s="1"/>
  <c r="K36" i="13"/>
  <c r="AA36" i="13" s="1"/>
  <c r="K22" i="13"/>
  <c r="AA22" i="13" s="1"/>
  <c r="K11" i="13"/>
  <c r="AA11" i="13" s="1"/>
  <c r="AB31" i="13" l="1"/>
  <c r="N31" i="13"/>
  <c r="M31" i="13"/>
  <c r="P31" i="13" s="1"/>
  <c r="L31" i="13"/>
  <c r="O31" i="13" s="1"/>
  <c r="AE31" i="13"/>
  <c r="AF31" i="13" s="1"/>
  <c r="AE28" i="13"/>
  <c r="AF28" i="13" s="1"/>
  <c r="M28" i="13"/>
  <c r="P28" i="13" s="1"/>
  <c r="AB28" i="13"/>
  <c r="N28" i="13"/>
  <c r="L28" i="13"/>
  <c r="O28" i="13" s="1"/>
  <c r="AE12" i="13"/>
  <c r="AF12" i="13" s="1"/>
  <c r="N12" i="13"/>
  <c r="AB12" i="13"/>
  <c r="M12" i="13"/>
  <c r="P12" i="13" s="1"/>
  <c r="L12" i="13"/>
  <c r="O12" i="13" s="1"/>
  <c r="AE21" i="13"/>
  <c r="AF21" i="13" s="1"/>
  <c r="AB21" i="13"/>
  <c r="N21" i="13"/>
  <c r="M21" i="13"/>
  <c r="P21" i="13" s="1"/>
  <c r="L21" i="13"/>
  <c r="O21" i="13" s="1"/>
  <c r="AB14" i="13"/>
  <c r="N14" i="13"/>
  <c r="M14" i="13"/>
  <c r="P14" i="13" s="1"/>
  <c r="L14" i="13"/>
  <c r="O14" i="13" s="1"/>
  <c r="AE14" i="13"/>
  <c r="AF14" i="13" s="1"/>
  <c r="AB36" i="13"/>
  <c r="N36" i="13"/>
  <c r="AE36" i="13"/>
  <c r="AF36" i="13" s="1"/>
  <c r="L36" i="13"/>
  <c r="O36" i="13" s="1"/>
  <c r="M36" i="13"/>
  <c r="P36" i="13" s="1"/>
  <c r="M10" i="13"/>
  <c r="P10" i="13" s="1"/>
  <c r="AE10" i="13"/>
  <c r="AF10" i="13" s="1"/>
  <c r="L10" i="13"/>
  <c r="O10" i="13" s="1"/>
  <c r="N10" i="13"/>
  <c r="AB10" i="13"/>
  <c r="AB33" i="13"/>
  <c r="L33" i="13"/>
  <c r="O33" i="13" s="1"/>
  <c r="N33" i="13"/>
  <c r="M33" i="13"/>
  <c r="P33" i="13" s="1"/>
  <c r="AE33" i="13"/>
  <c r="AF33" i="13" s="1"/>
  <c r="M22" i="13"/>
  <c r="P22" i="13" s="1"/>
  <c r="AE22" i="13"/>
  <c r="AF22" i="13" s="1"/>
  <c r="L22" i="13"/>
  <c r="O22" i="13" s="1"/>
  <c r="AB22" i="13"/>
  <c r="N22" i="13"/>
  <c r="AB25" i="13"/>
  <c r="L25" i="13"/>
  <c r="O25" i="13" s="1"/>
  <c r="N25" i="13"/>
  <c r="M25" i="13"/>
  <c r="P25" i="13" s="1"/>
  <c r="AE25" i="13"/>
  <c r="AF25" i="13" s="1"/>
  <c r="AE26" i="13"/>
  <c r="AF26" i="13" s="1"/>
  <c r="L26" i="13"/>
  <c r="O26" i="13" s="1"/>
  <c r="AB26" i="13"/>
  <c r="N26" i="13"/>
  <c r="M26" i="13"/>
  <c r="P26" i="13" s="1"/>
  <c r="M18" i="13"/>
  <c r="P18" i="13" s="1"/>
  <c r="AE18" i="13"/>
  <c r="AF18" i="13" s="1"/>
  <c r="L18" i="13"/>
  <c r="O18" i="13" s="1"/>
  <c r="AB18" i="13"/>
  <c r="N18" i="13"/>
  <c r="M43" i="13"/>
  <c r="P43" i="13" s="1"/>
  <c r="AB43" i="13"/>
  <c r="N43" i="13"/>
  <c r="L43" i="13"/>
  <c r="O43" i="13" s="1"/>
  <c r="AE43" i="13"/>
  <c r="AF43" i="13" s="1"/>
  <c r="M35" i="13"/>
  <c r="P35" i="13" s="1"/>
  <c r="AE35" i="13"/>
  <c r="AF35" i="13" s="1"/>
  <c r="N35" i="13"/>
  <c r="L35" i="13"/>
  <c r="O35" i="13" s="1"/>
  <c r="AB35" i="13"/>
  <c r="M34" i="13"/>
  <c r="P34" i="13" s="1"/>
  <c r="AE34" i="13"/>
  <c r="AF34" i="13" s="1"/>
  <c r="L34" i="13"/>
  <c r="O34" i="13" s="1"/>
  <c r="AB34" i="13"/>
  <c r="N34" i="13"/>
  <c r="M41" i="13"/>
  <c r="P41" i="13" s="1"/>
  <c r="AB41" i="13"/>
  <c r="L41" i="13"/>
  <c r="O41" i="13" s="1"/>
  <c r="AE41" i="13"/>
  <c r="AF41" i="13" s="1"/>
  <c r="N41" i="13"/>
  <c r="AE9" i="13"/>
  <c r="AF9" i="13" s="1"/>
  <c r="M9" i="13"/>
  <c r="P9" i="13" s="1"/>
  <c r="AB9" i="13"/>
  <c r="L9" i="13"/>
  <c r="O9" i="13" s="1"/>
  <c r="N9" i="13"/>
  <c r="AB40" i="13"/>
  <c r="L40" i="13"/>
  <c r="O40" i="13" s="1"/>
  <c r="N40" i="13"/>
  <c r="AE40" i="13"/>
  <c r="AF40" i="13" s="1"/>
  <c r="M40" i="13"/>
  <c r="P40" i="13" s="1"/>
  <c r="N24" i="13"/>
  <c r="AE24" i="13"/>
  <c r="AF24" i="13" s="1"/>
  <c r="M24" i="13"/>
  <c r="P24" i="13" s="1"/>
  <c r="L24" i="13"/>
  <c r="O24" i="13" s="1"/>
  <c r="AB24" i="13"/>
  <c r="AE13" i="13"/>
  <c r="AF13" i="13" s="1"/>
  <c r="L13" i="13"/>
  <c r="O13" i="13" s="1"/>
  <c r="AB13" i="13"/>
  <c r="N13" i="13"/>
  <c r="M13" i="13"/>
  <c r="P13" i="13" s="1"/>
  <c r="L32" i="13"/>
  <c r="O32" i="13" s="1"/>
  <c r="M32" i="13"/>
  <c r="P32" i="13" s="1"/>
  <c r="AB32" i="13"/>
  <c r="AE32" i="13"/>
  <c r="AF32" i="13" s="1"/>
  <c r="N32" i="13"/>
  <c r="M15" i="13"/>
  <c r="P15" i="13" s="1"/>
  <c r="AE15" i="13"/>
  <c r="AF15" i="13" s="1"/>
  <c r="N15" i="13"/>
  <c r="L15" i="13"/>
  <c r="O15" i="13" s="1"/>
  <c r="AB15" i="13"/>
  <c r="AE42" i="13"/>
  <c r="AF42" i="13" s="1"/>
  <c r="L42" i="13"/>
  <c r="O42" i="13" s="1"/>
  <c r="AB42" i="13"/>
  <c r="N42" i="13"/>
  <c r="M42" i="13"/>
  <c r="P42" i="13" s="1"/>
  <c r="N16" i="13"/>
  <c r="AE16" i="13"/>
  <c r="AF16" i="13" s="1"/>
  <c r="M16" i="13"/>
  <c r="P16" i="13" s="1"/>
  <c r="L16" i="13"/>
  <c r="O16" i="13" s="1"/>
  <c r="AB16" i="13"/>
  <c r="M8" i="13"/>
  <c r="AE8" i="13"/>
  <c r="N8" i="13"/>
  <c r="L8" i="13"/>
  <c r="K45" i="13"/>
  <c r="L44" i="13"/>
  <c r="O44" i="13" s="1"/>
  <c r="AE44" i="13"/>
  <c r="AF44" i="13" s="1"/>
  <c r="M44" i="13"/>
  <c r="P44" i="13" s="1"/>
  <c r="N44" i="13"/>
  <c r="AB44" i="13"/>
  <c r="N19" i="13"/>
  <c r="AE19" i="13"/>
  <c r="AF19" i="13" s="1"/>
  <c r="L19" i="13"/>
  <c r="O19" i="13" s="1"/>
  <c r="AB19" i="13"/>
  <c r="M19" i="13"/>
  <c r="P19" i="13" s="1"/>
  <c r="M11" i="13"/>
  <c r="P11" i="13" s="1"/>
  <c r="N11" i="13"/>
  <c r="L11" i="13"/>
  <c r="O11" i="13" s="1"/>
  <c r="AB11" i="13"/>
  <c r="AE11" i="13"/>
  <c r="AF11" i="13" s="1"/>
  <c r="AE39" i="13"/>
  <c r="AF39" i="13" s="1"/>
  <c r="M39" i="13"/>
  <c r="P39" i="13" s="1"/>
  <c r="N39" i="13"/>
  <c r="AB39" i="13"/>
  <c r="L39" i="13"/>
  <c r="O39" i="13" s="1"/>
  <c r="AB37" i="13"/>
  <c r="M37" i="13"/>
  <c r="P37" i="13" s="1"/>
  <c r="L37" i="13"/>
  <c r="O37" i="13" s="1"/>
  <c r="N37" i="13"/>
  <c r="AE37" i="13"/>
  <c r="AF37" i="13" s="1"/>
  <c r="N17" i="13"/>
  <c r="AE17" i="13"/>
  <c r="AF17" i="13" s="1"/>
  <c r="AB17" i="13"/>
  <c r="M17" i="13"/>
  <c r="P17" i="13" s="1"/>
  <c r="L17" i="13"/>
  <c r="O17" i="13" s="1"/>
  <c r="AB30" i="13"/>
  <c r="N30" i="13"/>
  <c r="L30" i="13"/>
  <c r="O30" i="13" s="1"/>
  <c r="M30" i="13"/>
  <c r="P30" i="13" s="1"/>
  <c r="AE30" i="13"/>
  <c r="AF30" i="13" s="1"/>
  <c r="L27" i="13"/>
  <c r="O27" i="13" s="1"/>
  <c r="AB27" i="13"/>
  <c r="AE27" i="13"/>
  <c r="AF27" i="13" s="1"/>
  <c r="M27" i="13"/>
  <c r="P27" i="13" s="1"/>
  <c r="N27" i="13"/>
  <c r="AE23" i="13"/>
  <c r="AF23" i="13" s="1"/>
  <c r="M23" i="13"/>
  <c r="P23" i="13" s="1"/>
  <c r="L23" i="13"/>
  <c r="O23" i="13" s="1"/>
  <c r="N23" i="13"/>
  <c r="AB23" i="13"/>
  <c r="AB29" i="13"/>
  <c r="M29" i="13"/>
  <c r="P29" i="13" s="1"/>
  <c r="L29" i="13"/>
  <c r="O29" i="13" s="1"/>
  <c r="N29" i="13"/>
  <c r="AE29" i="13"/>
  <c r="AF29" i="13" s="1"/>
  <c r="N20" i="13"/>
  <c r="L20" i="13"/>
  <c r="O20" i="13" s="1"/>
  <c r="M20" i="13"/>
  <c r="P20" i="13" s="1"/>
  <c r="AE20" i="13"/>
  <c r="AF20" i="13" s="1"/>
  <c r="AB20" i="13"/>
  <c r="N38" i="13"/>
  <c r="M38" i="13"/>
  <c r="P38" i="13" s="1"/>
  <c r="AE38" i="13"/>
  <c r="AF38" i="13" s="1"/>
  <c r="AB38" i="13"/>
  <c r="L38" i="13"/>
  <c r="O38" i="13" s="1"/>
  <c r="E107" i="14" a="1"/>
  <c r="E107" i="14" s="1"/>
  <c r="E58" i="14" s="1"/>
  <c r="D107" i="14"/>
  <c r="AB8" i="13" l="1"/>
  <c r="AB45" i="13" s="1"/>
  <c r="I25" i="6" s="1"/>
  <c r="AA45" i="13"/>
  <c r="F27" i="6"/>
  <c r="N37" i="9"/>
  <c r="AF8" i="13"/>
  <c r="AF45" i="13" s="1"/>
  <c r="J25" i="6" s="1"/>
  <c r="AE45" i="13"/>
  <c r="N45" i="13"/>
  <c r="O8" i="13"/>
  <c r="O45" i="13" s="1"/>
  <c r="G25" i="6" s="1"/>
  <c r="L45" i="13"/>
  <c r="P8" i="13"/>
  <c r="P45" i="13" s="1"/>
  <c r="H25" i="6" s="1"/>
  <c r="M45" i="13"/>
  <c r="P107" i="14"/>
  <c r="L107" i="14"/>
  <c r="H107" i="14"/>
  <c r="O107" i="14"/>
  <c r="K107" i="14"/>
  <c r="G107" i="14"/>
  <c r="N107" i="14"/>
  <c r="J107" i="14"/>
  <c r="F107" i="14"/>
  <c r="Q107" i="14"/>
  <c r="M107" i="14"/>
  <c r="I107" i="14"/>
  <c r="D101" i="14"/>
  <c r="D97" i="14"/>
  <c r="D93" i="14"/>
  <c r="D89" i="14"/>
  <c r="D85" i="14"/>
  <c r="D81" i="14"/>
  <c r="D77" i="14"/>
  <c r="D73" i="14"/>
  <c r="D69" i="14"/>
  <c r="D65" i="14"/>
  <c r="D61" i="14"/>
  <c r="D100" i="14"/>
  <c r="D96" i="14"/>
  <c r="D92" i="14"/>
  <c r="D88" i="14"/>
  <c r="D84" i="14"/>
  <c r="D80" i="14"/>
  <c r="D76" i="14"/>
  <c r="D72" i="14"/>
  <c r="D68" i="14"/>
  <c r="D64" i="14"/>
  <c r="D60" i="14"/>
  <c r="D83" i="14"/>
  <c r="D75" i="14"/>
  <c r="D67" i="14"/>
  <c r="D59" i="14"/>
  <c r="D98" i="14"/>
  <c r="D90" i="14"/>
  <c r="D82" i="14"/>
  <c r="D74" i="14"/>
  <c r="D66" i="14"/>
  <c r="D103" i="14"/>
  <c r="D99" i="14"/>
  <c r="D95" i="14"/>
  <c r="D91" i="14"/>
  <c r="D87" i="14"/>
  <c r="D79" i="14"/>
  <c r="D71" i="14"/>
  <c r="D63" i="14"/>
  <c r="D102" i="14"/>
  <c r="D94" i="14"/>
  <c r="D86" i="14"/>
  <c r="D78" i="14"/>
  <c r="D70" i="14"/>
  <c r="D62" i="14"/>
  <c r="D58" i="14"/>
  <c r="F25" i="6" l="1"/>
  <c r="H27" i="6"/>
  <c r="AE37" i="9"/>
  <c r="D37" i="9"/>
  <c r="J27" i="6"/>
  <c r="G37" i="9"/>
  <c r="I27" i="6"/>
  <c r="AB37" i="9"/>
  <c r="G27" i="6"/>
  <c r="H8" i="11"/>
  <c r="I8" i="11" s="1"/>
  <c r="H36" i="11"/>
  <c r="I36" i="11" s="1"/>
  <c r="H21" i="11"/>
  <c r="I21" i="11" s="1"/>
  <c r="H45" i="11"/>
  <c r="R25" i="7" s="1"/>
  <c r="H24" i="11"/>
  <c r="I24" i="11" s="1"/>
  <c r="H9" i="11"/>
  <c r="I9" i="11" s="1"/>
  <c r="H10" i="11"/>
  <c r="I10" i="11" s="1"/>
  <c r="H26" i="11"/>
  <c r="I26" i="11" s="1"/>
  <c r="H42" i="11"/>
  <c r="I42" i="11" s="1"/>
  <c r="H15" i="11"/>
  <c r="I15" i="11" s="1"/>
  <c r="H31" i="11"/>
  <c r="I31" i="11" s="1"/>
  <c r="H44" i="11"/>
  <c r="I44" i="11" s="1"/>
  <c r="H29" i="11"/>
  <c r="I29" i="11" s="1"/>
  <c r="H32" i="11"/>
  <c r="I32" i="11" s="1"/>
  <c r="H20" i="11"/>
  <c r="I20" i="11" s="1"/>
  <c r="H37" i="11"/>
  <c r="I37" i="11" s="1"/>
  <c r="H53" i="11"/>
  <c r="H40" i="11"/>
  <c r="I40" i="11" s="1"/>
  <c r="H25" i="11"/>
  <c r="I25" i="11" s="1"/>
  <c r="H18" i="11"/>
  <c r="I18" i="11" s="1"/>
  <c r="H34" i="11"/>
  <c r="I34" i="11" s="1"/>
  <c r="H50" i="11"/>
  <c r="H23" i="11"/>
  <c r="I23" i="11" s="1"/>
  <c r="H39" i="11"/>
  <c r="I39" i="11" s="1"/>
  <c r="H28" i="11"/>
  <c r="I28" i="11" s="1"/>
  <c r="H13" i="11"/>
  <c r="I13" i="11" s="1"/>
  <c r="H41" i="11"/>
  <c r="I41" i="11" s="1"/>
  <c r="H16" i="11"/>
  <c r="I16" i="11" s="1"/>
  <c r="H48" i="11"/>
  <c r="H33" i="11"/>
  <c r="I33" i="11" s="1"/>
  <c r="H22" i="11"/>
  <c r="I22" i="11" s="1"/>
  <c r="H38" i="11"/>
  <c r="I38" i="11" s="1"/>
  <c r="H11" i="11"/>
  <c r="I11" i="11" s="1"/>
  <c r="H27" i="11"/>
  <c r="I27" i="11" s="1"/>
  <c r="H43" i="11"/>
  <c r="I43" i="11" s="1"/>
  <c r="H12" i="11"/>
  <c r="I12" i="11" s="1"/>
  <c r="H49" i="11"/>
  <c r="H17" i="11"/>
  <c r="I17" i="11" s="1"/>
  <c r="H14" i="11"/>
  <c r="I14" i="11" s="1"/>
  <c r="H30" i="11"/>
  <c r="I30" i="11" s="1"/>
  <c r="H46" i="11"/>
  <c r="H19" i="11"/>
  <c r="I19" i="11" s="1"/>
  <c r="H35" i="11"/>
  <c r="I35" i="11" s="1"/>
  <c r="H51" i="11"/>
  <c r="H47" i="11"/>
  <c r="G28" i="11" s="1"/>
  <c r="R107" i="14"/>
  <c r="H52" i="11"/>
  <c r="F45" i="11" l="1"/>
  <c r="G26" i="4" s="1"/>
  <c r="F28" i="11"/>
  <c r="J8" i="11" a="1"/>
  <c r="J34" i="11" s="1"/>
  <c r="AD34" i="11" s="1"/>
  <c r="AE34" i="11" s="1"/>
  <c r="I45" i="11"/>
  <c r="R30" i="7" s="1"/>
  <c r="G45" i="11"/>
  <c r="AA18" i="7" l="1"/>
  <c r="K34" i="11"/>
  <c r="M34" i="11"/>
  <c r="L34" i="11"/>
  <c r="J30" i="11"/>
  <c r="J13" i="11"/>
  <c r="J14" i="11"/>
  <c r="J37" i="11"/>
  <c r="J20" i="11"/>
  <c r="J22" i="11"/>
  <c r="J32" i="11"/>
  <c r="AD32" i="11" s="1"/>
  <c r="AE32" i="11" s="1"/>
  <c r="J35" i="11"/>
  <c r="J23" i="11"/>
  <c r="J44" i="11"/>
  <c r="J25" i="11"/>
  <c r="J8" i="11"/>
  <c r="J36" i="11"/>
  <c r="J33" i="11"/>
  <c r="J21" i="11"/>
  <c r="J18" i="11"/>
  <c r="AD18" i="11" s="1"/>
  <c r="AE18" i="11" s="1"/>
  <c r="J9" i="11"/>
  <c r="J41" i="11"/>
  <c r="Z34" i="11"/>
  <c r="AA34" i="11" s="1"/>
  <c r="J40" i="11"/>
  <c r="J38" i="11"/>
  <c r="AD38" i="11" s="1"/>
  <c r="AE38" i="11" s="1"/>
  <c r="J24" i="11"/>
  <c r="J12" i="11"/>
  <c r="J15" i="11"/>
  <c r="J29" i="11"/>
  <c r="J26" i="11"/>
  <c r="AD26" i="11" s="1"/>
  <c r="AE26" i="11" s="1"/>
  <c r="J10" i="11"/>
  <c r="J19" i="11"/>
  <c r="H26" i="4"/>
  <c r="AD18" i="7"/>
  <c r="J16" i="11"/>
  <c r="J42" i="11"/>
  <c r="AD42" i="11" s="1"/>
  <c r="AE42" i="11" s="1"/>
  <c r="J28" i="11"/>
  <c r="J31" i="11"/>
  <c r="AD31" i="11" s="1"/>
  <c r="AE31" i="11" s="1"/>
  <c r="J39" i="11"/>
  <c r="J11" i="11"/>
  <c r="J43" i="11"/>
  <c r="J27" i="11"/>
  <c r="AD27" i="11" s="1"/>
  <c r="AE27" i="11" s="1"/>
  <c r="J17" i="11"/>
  <c r="L42" i="11"/>
  <c r="Z38" i="11"/>
  <c r="AA38" i="11" s="1"/>
  <c r="Z17" i="11" l="1"/>
  <c r="AA17" i="11" s="1"/>
  <c r="AD17" i="11"/>
  <c r="AE17" i="11" s="1"/>
  <c r="Z24" i="11"/>
  <c r="AA24" i="11" s="1"/>
  <c r="AD24" i="11"/>
  <c r="AE24" i="11" s="1"/>
  <c r="Z41" i="11"/>
  <c r="AA41" i="11" s="1"/>
  <c r="AD41" i="11"/>
  <c r="AE41" i="11" s="1"/>
  <c r="Z33" i="11"/>
  <c r="AA33" i="11" s="1"/>
  <c r="AD33" i="11"/>
  <c r="AE33" i="11" s="1"/>
  <c r="Z44" i="11"/>
  <c r="AA44" i="11" s="1"/>
  <c r="AD44" i="11"/>
  <c r="AE44" i="11" s="1"/>
  <c r="Z22" i="11"/>
  <c r="AA22" i="11" s="1"/>
  <c r="AD22" i="11"/>
  <c r="AE22" i="11" s="1"/>
  <c r="Z13" i="11"/>
  <c r="AA13" i="11" s="1"/>
  <c r="AD13" i="11"/>
  <c r="AE13" i="11" s="1"/>
  <c r="Z39" i="11"/>
  <c r="AA39" i="11" s="1"/>
  <c r="AD39" i="11"/>
  <c r="AE39" i="11" s="1"/>
  <c r="Z16" i="11"/>
  <c r="AA16" i="11" s="1"/>
  <c r="AD16" i="11"/>
  <c r="AE16" i="11" s="1"/>
  <c r="Z10" i="11"/>
  <c r="AA10" i="11" s="1"/>
  <c r="AD10" i="11"/>
  <c r="AE10" i="11" s="1"/>
  <c r="Z12" i="11"/>
  <c r="AA12" i="11" s="1"/>
  <c r="AD12" i="11"/>
  <c r="AE12" i="11" s="1"/>
  <c r="Z9" i="11"/>
  <c r="AA9" i="11" s="1"/>
  <c r="AD9" i="11"/>
  <c r="AE9" i="11" s="1"/>
  <c r="Z36" i="11"/>
  <c r="AA36" i="11" s="1"/>
  <c r="AD36" i="11"/>
  <c r="AE36" i="11" s="1"/>
  <c r="L23" i="11"/>
  <c r="O23" i="11" s="1"/>
  <c r="AD23" i="11"/>
  <c r="AE23" i="11" s="1"/>
  <c r="L20" i="11"/>
  <c r="O20" i="11" s="1"/>
  <c r="AD20" i="11"/>
  <c r="AE20" i="11" s="1"/>
  <c r="K30" i="11"/>
  <c r="N30" i="11" s="1"/>
  <c r="AD30" i="11"/>
  <c r="AE30" i="11" s="1"/>
  <c r="Z21" i="11"/>
  <c r="AA21" i="11" s="1"/>
  <c r="AD21" i="11"/>
  <c r="AE21" i="11" s="1"/>
  <c r="Z25" i="11"/>
  <c r="AA25" i="11" s="1"/>
  <c r="AD25" i="11"/>
  <c r="AE25" i="11" s="1"/>
  <c r="K14" i="11"/>
  <c r="AD14" i="11"/>
  <c r="AE14" i="11" s="1"/>
  <c r="Z43" i="11"/>
  <c r="AA43" i="11" s="1"/>
  <c r="AD43" i="11"/>
  <c r="AE43" i="11" s="1"/>
  <c r="Z28" i="11"/>
  <c r="AD28" i="11"/>
  <c r="Z29" i="11"/>
  <c r="AA29" i="11" s="1"/>
  <c r="AD29" i="11"/>
  <c r="AE29" i="11" s="1"/>
  <c r="K11" i="11"/>
  <c r="N11" i="11" s="1"/>
  <c r="AD11" i="11"/>
  <c r="AE11" i="11" s="1"/>
  <c r="Z19" i="11"/>
  <c r="AA19" i="11" s="1"/>
  <c r="AD19" i="11"/>
  <c r="AE19" i="11" s="1"/>
  <c r="Z15" i="11"/>
  <c r="AA15" i="11" s="1"/>
  <c r="AD15" i="11"/>
  <c r="AE15" i="11" s="1"/>
  <c r="Z40" i="11"/>
  <c r="AA40" i="11" s="1"/>
  <c r="AD40" i="11"/>
  <c r="AE40" i="11" s="1"/>
  <c r="M8" i="11"/>
  <c r="AD8" i="11"/>
  <c r="Z35" i="11"/>
  <c r="AA35" i="11" s="1"/>
  <c r="AD35" i="11"/>
  <c r="AE35" i="11" s="1"/>
  <c r="Z37" i="11"/>
  <c r="AA37" i="11" s="1"/>
  <c r="AD37" i="11"/>
  <c r="AE37" i="11" s="1"/>
  <c r="L29" i="11"/>
  <c r="O29" i="11" s="1"/>
  <c r="K29" i="11"/>
  <c r="N29" i="11" s="1"/>
  <c r="Z11" i="11"/>
  <c r="AA11" i="11" s="1"/>
  <c r="L13" i="11"/>
  <c r="O13" i="11" s="1"/>
  <c r="L12" i="11"/>
  <c r="O12" i="11" s="1"/>
  <c r="Z23" i="11"/>
  <c r="AA23" i="11" s="1"/>
  <c r="L30" i="11"/>
  <c r="O30" i="11" s="1"/>
  <c r="J45" i="11"/>
  <c r="N36" i="7" s="1"/>
  <c r="Z20" i="11"/>
  <c r="AA20" i="11" s="1"/>
  <c r="K37" i="11"/>
  <c r="N37" i="11" s="1"/>
  <c r="K28" i="11"/>
  <c r="N28" i="11" s="1"/>
  <c r="O42" i="11"/>
  <c r="L11" i="11"/>
  <c r="M11" i="11"/>
  <c r="K42" i="11"/>
  <c r="M42" i="11"/>
  <c r="M19" i="11"/>
  <c r="M15" i="11"/>
  <c r="M40" i="11"/>
  <c r="K18" i="11"/>
  <c r="M18" i="11"/>
  <c r="M13" i="11"/>
  <c r="K13" i="11"/>
  <c r="K17" i="11"/>
  <c r="M17" i="11"/>
  <c r="L39" i="11"/>
  <c r="M39" i="11"/>
  <c r="L16" i="11"/>
  <c r="M16" i="11"/>
  <c r="K10" i="11"/>
  <c r="M10" i="11"/>
  <c r="K12" i="11"/>
  <c r="M12" i="11"/>
  <c r="M21" i="11"/>
  <c r="M25" i="11"/>
  <c r="K23" i="11"/>
  <c r="M23" i="11"/>
  <c r="K20" i="11"/>
  <c r="M20" i="11"/>
  <c r="M30" i="11"/>
  <c r="Z42" i="11"/>
  <c r="AA42" i="11" s="1"/>
  <c r="K22" i="11"/>
  <c r="Z18" i="11"/>
  <c r="AA18" i="11" s="1"/>
  <c r="K16" i="11"/>
  <c r="L17" i="11"/>
  <c r="K27" i="11"/>
  <c r="M27" i="11"/>
  <c r="K31" i="11"/>
  <c r="M31" i="11"/>
  <c r="M26" i="11"/>
  <c r="M24" i="11"/>
  <c r="M41" i="11"/>
  <c r="M33" i="11"/>
  <c r="M44" i="11"/>
  <c r="L35" i="11"/>
  <c r="M35" i="11"/>
  <c r="L37" i="11"/>
  <c r="M37" i="11"/>
  <c r="O34" i="11"/>
  <c r="M22" i="11"/>
  <c r="N14" i="11"/>
  <c r="L22" i="11"/>
  <c r="L10" i="11"/>
  <c r="Z30" i="11"/>
  <c r="AA30" i="11" s="1"/>
  <c r="K39" i="11"/>
  <c r="K35" i="11"/>
  <c r="L43" i="11"/>
  <c r="M43" i="11"/>
  <c r="M29" i="11"/>
  <c r="M38" i="11"/>
  <c r="M9" i="11"/>
  <c r="M36" i="11"/>
  <c r="L32" i="11"/>
  <c r="M32" i="11"/>
  <c r="L14" i="11"/>
  <c r="M14" i="11"/>
  <c r="N34" i="11"/>
  <c r="K8" i="11"/>
  <c r="N8" i="11" s="1"/>
  <c r="L8" i="11"/>
  <c r="O8" i="11" s="1"/>
  <c r="Z8" i="11"/>
  <c r="AA8" i="11" s="1"/>
  <c r="Z27" i="11"/>
  <c r="AA27" i="11" s="1"/>
  <c r="L18" i="11"/>
  <c r="Z14" i="11"/>
  <c r="AA14" i="11" s="1"/>
  <c r="L27" i="11"/>
  <c r="L38" i="11"/>
  <c r="K38" i="11"/>
  <c r="K21" i="11"/>
  <c r="L21" i="11"/>
  <c r="K25" i="11"/>
  <c r="L25" i="11"/>
  <c r="Z31" i="11"/>
  <c r="AA31" i="11" s="1"/>
  <c r="Z32" i="11"/>
  <c r="AA32" i="11" s="1"/>
  <c r="L31" i="11"/>
  <c r="K32" i="11"/>
  <c r="L19" i="11"/>
  <c r="K19" i="11"/>
  <c r="L15" i="11"/>
  <c r="K15" i="11"/>
  <c r="K40" i="11"/>
  <c r="L40" i="11"/>
  <c r="K41" i="11"/>
  <c r="L41" i="11"/>
  <c r="L33" i="11"/>
  <c r="K33" i="11"/>
  <c r="K44" i="11"/>
  <c r="L44" i="11"/>
  <c r="K26" i="11"/>
  <c r="L26" i="11"/>
  <c r="L24" i="11"/>
  <c r="K24" i="11"/>
  <c r="Z26" i="11"/>
  <c r="AA26" i="11" s="1"/>
  <c r="L28" i="11"/>
  <c r="K43" i="11"/>
  <c r="K9" i="11"/>
  <c r="L9" i="11"/>
  <c r="K36" i="11"/>
  <c r="L36" i="11"/>
  <c r="AE8" i="11" l="1"/>
  <c r="AD45" i="11"/>
  <c r="F27" i="4"/>
  <c r="N16" i="11"/>
  <c r="N20" i="11"/>
  <c r="O11" i="11"/>
  <c r="N36" i="11"/>
  <c r="O28" i="11"/>
  <c r="O26" i="11"/>
  <c r="O44" i="11"/>
  <c r="O41" i="11"/>
  <c r="N15" i="11"/>
  <c r="N32" i="11"/>
  <c r="O25" i="11"/>
  <c r="K45" i="11"/>
  <c r="AA36" i="7" s="1"/>
  <c r="N38" i="11"/>
  <c r="L45" i="11"/>
  <c r="H27" i="4" s="1"/>
  <c r="O18" i="11"/>
  <c r="O32" i="11"/>
  <c r="N35" i="11"/>
  <c r="O22" i="11"/>
  <c r="N10" i="11"/>
  <c r="N42" i="11"/>
  <c r="N43" i="11"/>
  <c r="O33" i="11"/>
  <c r="O19" i="11"/>
  <c r="N21" i="11"/>
  <c r="O10" i="11"/>
  <c r="O9" i="11"/>
  <c r="N44" i="11"/>
  <c r="O31" i="11"/>
  <c r="O14" i="11"/>
  <c r="N39" i="11"/>
  <c r="O35" i="11"/>
  <c r="N27" i="11"/>
  <c r="N22" i="11"/>
  <c r="N12" i="11"/>
  <c r="N17" i="11"/>
  <c r="O36" i="11"/>
  <c r="O24" i="11"/>
  <c r="N40" i="11"/>
  <c r="O43" i="11"/>
  <c r="O16" i="11"/>
  <c r="N18" i="11"/>
  <c r="N26" i="11"/>
  <c r="N41" i="11"/>
  <c r="O15" i="11"/>
  <c r="N25" i="11"/>
  <c r="O38" i="11"/>
  <c r="N9" i="11"/>
  <c r="N24" i="11"/>
  <c r="N33" i="11"/>
  <c r="O40" i="11"/>
  <c r="N19" i="11"/>
  <c r="O21" i="11"/>
  <c r="O27" i="11"/>
  <c r="O37" i="11"/>
  <c r="N31" i="11"/>
  <c r="O17" i="11"/>
  <c r="N23" i="11"/>
  <c r="O39" i="11"/>
  <c r="N13" i="11"/>
  <c r="Z45" i="11"/>
  <c r="D28" i="11"/>
  <c r="D45" i="11" s="1"/>
  <c r="G27" i="4" l="1"/>
  <c r="J27" i="4"/>
  <c r="D36" i="7"/>
  <c r="H25" i="4"/>
  <c r="G25" i="4"/>
  <c r="AD36" i="7"/>
  <c r="N45" i="11"/>
  <c r="O45" i="11"/>
  <c r="I27" i="4"/>
  <c r="G36" i="7"/>
  <c r="E28" i="11"/>
  <c r="M28" i="11" l="1"/>
  <c r="E45" i="11"/>
  <c r="Y28" i="11"/>
  <c r="AC28" i="11"/>
  <c r="R20" i="2"/>
  <c r="S20" i="2"/>
  <c r="R19" i="2"/>
  <c r="S19" i="2"/>
  <c r="R18" i="2"/>
  <c r="S18" i="2"/>
  <c r="R17" i="2"/>
  <c r="S17" i="2"/>
  <c r="K15" i="15"/>
  <c r="Q20" i="2" s="1"/>
  <c r="K14" i="15"/>
  <c r="Q19" i="2" s="1"/>
  <c r="K13" i="15"/>
  <c r="Q18" i="2" s="1"/>
  <c r="K12" i="15"/>
  <c r="Q17" i="2" s="1"/>
  <c r="K11" i="15"/>
  <c r="Q16" i="2" s="1"/>
  <c r="K10" i="15"/>
  <c r="Q15" i="2" s="1"/>
  <c r="K9" i="15"/>
  <c r="Q14" i="2" s="1"/>
  <c r="K8" i="15"/>
  <c r="Q13" i="2" s="1"/>
  <c r="K7" i="15"/>
  <c r="Q12" i="2" s="1"/>
  <c r="M45" i="11" l="1"/>
  <c r="F26" i="4"/>
  <c r="Q17" i="7"/>
  <c r="AC45" i="11"/>
  <c r="AE28" i="11"/>
  <c r="Y45" i="11"/>
  <c r="AA28" i="11"/>
  <c r="M7" i="15"/>
  <c r="S12" i="2" s="1"/>
  <c r="L11" i="15"/>
  <c r="R16" i="2" s="1"/>
  <c r="S16" i="2"/>
  <c r="L10" i="15"/>
  <c r="R15" i="2" s="1"/>
  <c r="M10" i="15"/>
  <c r="S15" i="2" s="1"/>
  <c r="L9" i="15"/>
  <c r="R14" i="2" s="1"/>
  <c r="M9" i="15"/>
  <c r="S14" i="2" s="1"/>
  <c r="L8" i="15"/>
  <c r="R13" i="2" s="1"/>
  <c r="M8" i="15"/>
  <c r="S13" i="2" s="1"/>
  <c r="L7" i="15"/>
  <c r="R12" i="2" s="1"/>
  <c r="F25" i="4" l="1"/>
  <c r="I26" i="4"/>
  <c r="G18" i="7"/>
  <c r="J26" i="4"/>
  <c r="D18" i="7"/>
  <c r="AA45" i="11"/>
  <c r="AE45" i="11"/>
  <c r="I19" i="2"/>
  <c r="I25" i="4" l="1"/>
  <c r="J25" i="4"/>
  <c r="D28" i="12"/>
  <c r="E28" i="12" l="1"/>
  <c r="D45" i="12"/>
  <c r="L3" i="15"/>
  <c r="K3" i="15"/>
  <c r="M3" i="15" s="1"/>
  <c r="AC28" i="12" l="1"/>
  <c r="Y28" i="12"/>
  <c r="E45" i="12"/>
  <c r="L16" i="15"/>
  <c r="M16" i="15"/>
  <c r="R45" i="13" l="1"/>
  <c r="S45" i="13" s="1"/>
  <c r="Q45" i="12"/>
  <c r="Q17" i="8"/>
  <c r="F26" i="5"/>
  <c r="F26" i="3" s="1"/>
  <c r="Y45" i="12"/>
  <c r="AC45" i="12"/>
  <c r="Q45" i="11"/>
  <c r="R45" i="11" l="1"/>
  <c r="R43" i="7" s="1"/>
  <c r="T32" i="13"/>
  <c r="U32" i="13" s="1"/>
  <c r="T16" i="13"/>
  <c r="U16" i="13" s="1"/>
  <c r="T39" i="13"/>
  <c r="U39" i="13" s="1"/>
  <c r="T23" i="13"/>
  <c r="U23" i="13" s="1"/>
  <c r="T37" i="13"/>
  <c r="U37" i="13" s="1"/>
  <c r="T38" i="13"/>
  <c r="U38" i="13" s="1"/>
  <c r="T25" i="13"/>
  <c r="U25" i="13" s="1"/>
  <c r="T42" i="13"/>
  <c r="U42" i="13" s="1"/>
  <c r="T41" i="13"/>
  <c r="U41" i="13" s="1"/>
  <c r="T44" i="13"/>
  <c r="U44" i="13" s="1"/>
  <c r="T28" i="13"/>
  <c r="U28" i="13" s="1"/>
  <c r="T12" i="13"/>
  <c r="U12" i="13" s="1"/>
  <c r="T35" i="13"/>
  <c r="U35" i="13" s="1"/>
  <c r="T19" i="13"/>
  <c r="U19" i="13" s="1"/>
  <c r="T29" i="13"/>
  <c r="U29" i="13" s="1"/>
  <c r="T26" i="13"/>
  <c r="U26" i="13" s="1"/>
  <c r="T14" i="13"/>
  <c r="U14" i="13" s="1"/>
  <c r="T33" i="13"/>
  <c r="U33" i="13" s="1"/>
  <c r="T18" i="13"/>
  <c r="U18" i="13" s="1"/>
  <c r="T40" i="13"/>
  <c r="U40" i="13" s="1"/>
  <c r="T24" i="13"/>
  <c r="U24" i="13" s="1"/>
  <c r="T8" i="13"/>
  <c r="T31" i="13"/>
  <c r="U31" i="13" s="1"/>
  <c r="T15" i="13"/>
  <c r="U15" i="13" s="1"/>
  <c r="T21" i="13"/>
  <c r="U21" i="13" s="1"/>
  <c r="T17" i="13"/>
  <c r="U17" i="13" s="1"/>
  <c r="T30" i="13"/>
  <c r="U30" i="13" s="1"/>
  <c r="T22" i="13"/>
  <c r="U22" i="13" s="1"/>
  <c r="T20" i="13"/>
  <c r="U20" i="13" s="1"/>
  <c r="T43" i="13"/>
  <c r="U43" i="13" s="1"/>
  <c r="T11" i="13"/>
  <c r="U11" i="13" s="1"/>
  <c r="T34" i="13"/>
  <c r="U34" i="13" s="1"/>
  <c r="T10" i="13"/>
  <c r="U10" i="13" s="1"/>
  <c r="T36" i="13"/>
  <c r="U36" i="13" s="1"/>
  <c r="T27" i="13"/>
  <c r="U27" i="13" s="1"/>
  <c r="T13" i="13"/>
  <c r="U13" i="13" s="1"/>
  <c r="T9" i="13"/>
  <c r="U9" i="13" s="1"/>
  <c r="R44" i="9"/>
  <c r="I26" i="5"/>
  <c r="I26" i="3" s="1"/>
  <c r="G18" i="8"/>
  <c r="D18" i="8"/>
  <c r="J26" i="5"/>
  <c r="J26" i="3" s="1"/>
  <c r="S24" i="11"/>
  <c r="T24" i="11" s="1"/>
  <c r="S19" i="11"/>
  <c r="T19" i="11" s="1"/>
  <c r="S20" i="11"/>
  <c r="T20" i="11" s="1"/>
  <c r="S43" i="11"/>
  <c r="T43" i="11" s="1"/>
  <c r="S37" i="11"/>
  <c r="T37" i="11" s="1"/>
  <c r="M102" i="14"/>
  <c r="M103" i="14"/>
  <c r="M100" i="14"/>
  <c r="M97" i="14"/>
  <c r="M101" i="14"/>
  <c r="M98" i="14"/>
  <c r="M99" i="14"/>
  <c r="M93" i="14"/>
  <c r="M94" i="14"/>
  <c r="M95" i="14"/>
  <c r="M91" i="14"/>
  <c r="M88" i="14"/>
  <c r="M96" i="14"/>
  <c r="M89" i="14"/>
  <c r="M85" i="14"/>
  <c r="M90" i="14"/>
  <c r="M86" i="14"/>
  <c r="M84" i="14"/>
  <c r="M81" i="14"/>
  <c r="M87" i="14"/>
  <c r="M82" i="14"/>
  <c r="M78" i="14"/>
  <c r="M92" i="14"/>
  <c r="M83" i="14"/>
  <c r="M79" i="14"/>
  <c r="M75" i="14"/>
  <c r="M73" i="14"/>
  <c r="M74" i="14"/>
  <c r="M70" i="14"/>
  <c r="M80" i="14"/>
  <c r="M77" i="14"/>
  <c r="M71" i="14"/>
  <c r="M68" i="14"/>
  <c r="M66" i="14"/>
  <c r="M62" i="14"/>
  <c r="M58" i="14"/>
  <c r="M69" i="14"/>
  <c r="M67" i="14"/>
  <c r="M63" i="14"/>
  <c r="M59" i="14"/>
  <c r="M72" i="14"/>
  <c r="M65" i="14"/>
  <c r="M76" i="14"/>
  <c r="M64" i="14"/>
  <c r="M60" i="14"/>
  <c r="M61" i="14"/>
  <c r="Q102" i="14"/>
  <c r="Q103" i="14"/>
  <c r="Q101" i="14"/>
  <c r="Q97" i="14"/>
  <c r="Q100" i="14"/>
  <c r="Q98" i="14"/>
  <c r="Q99" i="14"/>
  <c r="Q93" i="14"/>
  <c r="Q94" i="14"/>
  <c r="Q95" i="14"/>
  <c r="Q96" i="14"/>
  <c r="Q92" i="14"/>
  <c r="Q88" i="14"/>
  <c r="Q91" i="14"/>
  <c r="Q89" i="14"/>
  <c r="Q85" i="14"/>
  <c r="Q90" i="14"/>
  <c r="Q86" i="14"/>
  <c r="Q87" i="14"/>
  <c r="Q81" i="14"/>
  <c r="Q84" i="14"/>
  <c r="Q82" i="14"/>
  <c r="Q78" i="14"/>
  <c r="Q83" i="14"/>
  <c r="Q79" i="14"/>
  <c r="Q76" i="14"/>
  <c r="Q73" i="14"/>
  <c r="Q80" i="14"/>
  <c r="Q75" i="14"/>
  <c r="Q74" i="14"/>
  <c r="Q70" i="14"/>
  <c r="Q71" i="14"/>
  <c r="Q66" i="14"/>
  <c r="Q62" i="14"/>
  <c r="Q58" i="14"/>
  <c r="Q77" i="14"/>
  <c r="Q65" i="14"/>
  <c r="Q68" i="14"/>
  <c r="Q63" i="14"/>
  <c r="Q59" i="14"/>
  <c r="Q61" i="14"/>
  <c r="Q72" i="14"/>
  <c r="Q67" i="14"/>
  <c r="Q64" i="14"/>
  <c r="Q60" i="14"/>
  <c r="Q69" i="14"/>
  <c r="P101" i="14"/>
  <c r="P102" i="14"/>
  <c r="P103" i="14"/>
  <c r="P97" i="14"/>
  <c r="P100" i="14"/>
  <c r="P98" i="14"/>
  <c r="P96" i="14"/>
  <c r="P93" i="14"/>
  <c r="P94" i="14"/>
  <c r="P87" i="14"/>
  <c r="P99" i="14"/>
  <c r="P92" i="14"/>
  <c r="P88" i="14"/>
  <c r="P84" i="14"/>
  <c r="P95" i="14"/>
  <c r="P91" i="14"/>
  <c r="P89" i="14"/>
  <c r="P90" i="14"/>
  <c r="P80" i="14"/>
  <c r="P86" i="14"/>
  <c r="P81" i="14"/>
  <c r="P77" i="14"/>
  <c r="P82" i="14"/>
  <c r="P78" i="14"/>
  <c r="P72" i="14"/>
  <c r="P83" i="14"/>
  <c r="P76" i="14"/>
  <c r="P73" i="14"/>
  <c r="P69" i="14"/>
  <c r="P85" i="14"/>
  <c r="P75" i="14"/>
  <c r="P74" i="14"/>
  <c r="P70" i="14"/>
  <c r="P79" i="14"/>
  <c r="P71" i="14"/>
  <c r="P65" i="14"/>
  <c r="P61" i="14"/>
  <c r="P64" i="14"/>
  <c r="P66" i="14"/>
  <c r="P62" i="14"/>
  <c r="P58" i="14"/>
  <c r="P60" i="14"/>
  <c r="P68" i="14"/>
  <c r="P63" i="14"/>
  <c r="P59" i="14"/>
  <c r="P67" i="14"/>
  <c r="E102" i="14"/>
  <c r="E103" i="14"/>
  <c r="E97" i="14"/>
  <c r="E98" i="14"/>
  <c r="E100" i="14"/>
  <c r="E99" i="14"/>
  <c r="E93" i="14"/>
  <c r="E101" i="14"/>
  <c r="E94" i="14"/>
  <c r="E95" i="14"/>
  <c r="E88" i="14"/>
  <c r="E92" i="14"/>
  <c r="E89" i="14"/>
  <c r="E85" i="14"/>
  <c r="E91" i="14"/>
  <c r="E90" i="14"/>
  <c r="E86" i="14"/>
  <c r="E81" i="14"/>
  <c r="E82" i="14"/>
  <c r="E78" i="14"/>
  <c r="E96" i="14"/>
  <c r="E84" i="14"/>
  <c r="E83" i="14"/>
  <c r="E79" i="14"/>
  <c r="E80" i="14"/>
  <c r="E77" i="14"/>
  <c r="E73" i="14"/>
  <c r="E76" i="14"/>
  <c r="E74" i="14"/>
  <c r="E70" i="14"/>
  <c r="E75" i="14"/>
  <c r="E71" i="14"/>
  <c r="E66" i="14"/>
  <c r="E62" i="14"/>
  <c r="E67" i="14"/>
  <c r="E65" i="14"/>
  <c r="E61" i="14"/>
  <c r="E72" i="14"/>
  <c r="E69" i="14"/>
  <c r="E63" i="14"/>
  <c r="E59" i="14"/>
  <c r="E87" i="14"/>
  <c r="E68" i="14"/>
  <c r="E64" i="14"/>
  <c r="E60" i="14"/>
  <c r="F103" i="14"/>
  <c r="F100" i="14"/>
  <c r="F101" i="14"/>
  <c r="F102" i="14"/>
  <c r="F98" i="14"/>
  <c r="F99" i="14"/>
  <c r="F94" i="14"/>
  <c r="F95" i="14"/>
  <c r="F91" i="14"/>
  <c r="F96" i="14"/>
  <c r="F92" i="14"/>
  <c r="F89" i="14"/>
  <c r="F97" i="14"/>
  <c r="F90" i="14"/>
  <c r="F86" i="14"/>
  <c r="F93" i="14"/>
  <c r="F87" i="14"/>
  <c r="F88" i="14"/>
  <c r="F82" i="14"/>
  <c r="F84" i="14"/>
  <c r="F83" i="14"/>
  <c r="F79" i="14"/>
  <c r="F75" i="14"/>
  <c r="F80" i="14"/>
  <c r="F85" i="14"/>
  <c r="F76" i="14"/>
  <c r="F74" i="14"/>
  <c r="F70" i="14"/>
  <c r="F81" i="14"/>
  <c r="F78" i="14"/>
  <c r="F71" i="14"/>
  <c r="F67" i="14"/>
  <c r="F72" i="14"/>
  <c r="F69" i="14"/>
  <c r="F63" i="14"/>
  <c r="F59" i="14"/>
  <c r="F58" i="14"/>
  <c r="F77" i="14"/>
  <c r="F68" i="14"/>
  <c r="F64" i="14"/>
  <c r="F60" i="14"/>
  <c r="F62" i="14"/>
  <c r="F73" i="14"/>
  <c r="F65" i="14"/>
  <c r="F61" i="14"/>
  <c r="F66" i="14"/>
  <c r="J103" i="14"/>
  <c r="J100" i="14"/>
  <c r="J101" i="14"/>
  <c r="J98" i="14"/>
  <c r="J99" i="14"/>
  <c r="J94" i="14"/>
  <c r="J95" i="14"/>
  <c r="J91" i="14"/>
  <c r="J97" i="14"/>
  <c r="J96" i="14"/>
  <c r="J89" i="14"/>
  <c r="J93" i="14"/>
  <c r="J92" i="14"/>
  <c r="J90" i="14"/>
  <c r="J86" i="14"/>
  <c r="J87" i="14"/>
  <c r="J85" i="14"/>
  <c r="J82" i="14"/>
  <c r="J83" i="14"/>
  <c r="J79" i="14"/>
  <c r="J75" i="14"/>
  <c r="J102" i="14"/>
  <c r="J84" i="14"/>
  <c r="J80" i="14"/>
  <c r="J81" i="14"/>
  <c r="J77" i="14"/>
  <c r="J74" i="14"/>
  <c r="J70" i="14"/>
  <c r="J88" i="14"/>
  <c r="J76" i="14"/>
  <c r="J71" i="14"/>
  <c r="J67" i="14"/>
  <c r="J72" i="14"/>
  <c r="J78" i="14"/>
  <c r="J63" i="14"/>
  <c r="J59" i="14"/>
  <c r="J66" i="14"/>
  <c r="J62" i="14"/>
  <c r="J73" i="14"/>
  <c r="J64" i="14"/>
  <c r="J60" i="14"/>
  <c r="J58" i="14"/>
  <c r="J69" i="14"/>
  <c r="J68" i="14"/>
  <c r="J65" i="14"/>
  <c r="J61" i="14"/>
  <c r="N103" i="14"/>
  <c r="N100" i="14"/>
  <c r="N101" i="14"/>
  <c r="N98" i="14"/>
  <c r="N99" i="14"/>
  <c r="N102" i="14"/>
  <c r="N94" i="14"/>
  <c r="N97" i="14"/>
  <c r="N95" i="14"/>
  <c r="N91" i="14"/>
  <c r="N96" i="14"/>
  <c r="N93" i="14"/>
  <c r="N89" i="14"/>
  <c r="N90" i="14"/>
  <c r="N86" i="14"/>
  <c r="N92" i="14"/>
  <c r="N87" i="14"/>
  <c r="N82" i="14"/>
  <c r="N85" i="14"/>
  <c r="N83" i="14"/>
  <c r="N79" i="14"/>
  <c r="N75" i="14"/>
  <c r="N88" i="14"/>
  <c r="N80" i="14"/>
  <c r="N74" i="14"/>
  <c r="N70" i="14"/>
  <c r="N84" i="14"/>
  <c r="N78" i="14"/>
  <c r="N77" i="14"/>
  <c r="N71" i="14"/>
  <c r="N67" i="14"/>
  <c r="N76" i="14"/>
  <c r="N72" i="14"/>
  <c r="N73" i="14"/>
  <c r="N69" i="14"/>
  <c r="N63" i="14"/>
  <c r="N59" i="14"/>
  <c r="N81" i="14"/>
  <c r="N64" i="14"/>
  <c r="N60" i="14"/>
  <c r="N68" i="14"/>
  <c r="N66" i="14"/>
  <c r="N65" i="14"/>
  <c r="N61" i="14"/>
  <c r="N62" i="14"/>
  <c r="N58" i="14"/>
  <c r="H101" i="14"/>
  <c r="H102" i="14"/>
  <c r="H103" i="14"/>
  <c r="H100" i="14"/>
  <c r="H97" i="14"/>
  <c r="H98" i="14"/>
  <c r="H96" i="14"/>
  <c r="H99" i="14"/>
  <c r="H93" i="14"/>
  <c r="H94" i="14"/>
  <c r="H95" i="14"/>
  <c r="H91" i="14"/>
  <c r="H87" i="14"/>
  <c r="H88" i="14"/>
  <c r="H84" i="14"/>
  <c r="H89" i="14"/>
  <c r="H80" i="14"/>
  <c r="H86" i="14"/>
  <c r="H85" i="14"/>
  <c r="H81" i="14"/>
  <c r="H77" i="14"/>
  <c r="H90" i="14"/>
  <c r="H82" i="14"/>
  <c r="H78" i="14"/>
  <c r="H75" i="14"/>
  <c r="H72" i="14"/>
  <c r="H79" i="14"/>
  <c r="H73" i="14"/>
  <c r="H69" i="14"/>
  <c r="H92" i="14"/>
  <c r="H74" i="14"/>
  <c r="H70" i="14"/>
  <c r="H68" i="14"/>
  <c r="H65" i="14"/>
  <c r="H61" i="14"/>
  <c r="H83" i="14"/>
  <c r="H64" i="14"/>
  <c r="H60" i="14"/>
  <c r="H67" i="14"/>
  <c r="H66" i="14"/>
  <c r="H62" i="14"/>
  <c r="H58" i="14"/>
  <c r="H71" i="14"/>
  <c r="H63" i="14"/>
  <c r="H59" i="14"/>
  <c r="H76" i="14"/>
  <c r="L101" i="14"/>
  <c r="L102" i="14"/>
  <c r="L103" i="14"/>
  <c r="L100" i="14"/>
  <c r="L97" i="14"/>
  <c r="L98" i="14"/>
  <c r="L99" i="14"/>
  <c r="L96" i="14"/>
  <c r="L93" i="14"/>
  <c r="L94" i="14"/>
  <c r="L92" i="14"/>
  <c r="L87" i="14"/>
  <c r="L91" i="14"/>
  <c r="L88" i="14"/>
  <c r="L84" i="14"/>
  <c r="L89" i="14"/>
  <c r="L80" i="14"/>
  <c r="L90" i="14"/>
  <c r="L81" i="14"/>
  <c r="L77" i="14"/>
  <c r="L95" i="14"/>
  <c r="L85" i="14"/>
  <c r="L82" i="14"/>
  <c r="L78" i="14"/>
  <c r="L79" i="14"/>
  <c r="L76" i="14"/>
  <c r="L72" i="14"/>
  <c r="L86" i="14"/>
  <c r="L75" i="14"/>
  <c r="L73" i="14"/>
  <c r="L69" i="14"/>
  <c r="L83" i="14"/>
  <c r="L74" i="14"/>
  <c r="L70" i="14"/>
  <c r="L65" i="14"/>
  <c r="L61" i="14"/>
  <c r="L71" i="14"/>
  <c r="L68" i="14"/>
  <c r="L66" i="14"/>
  <c r="L62" i="14"/>
  <c r="L58" i="14"/>
  <c r="L64" i="14"/>
  <c r="L67" i="14"/>
  <c r="L63" i="14"/>
  <c r="L59" i="14"/>
  <c r="L60" i="14"/>
  <c r="I102" i="14"/>
  <c r="I103" i="14"/>
  <c r="I97" i="14"/>
  <c r="I98" i="14"/>
  <c r="I101" i="14"/>
  <c r="I99" i="14"/>
  <c r="I100" i="14"/>
  <c r="I93" i="14"/>
  <c r="I94" i="14"/>
  <c r="I95" i="14"/>
  <c r="I88" i="14"/>
  <c r="I89" i="14"/>
  <c r="I85" i="14"/>
  <c r="I96" i="14"/>
  <c r="I92" i="14"/>
  <c r="I90" i="14"/>
  <c r="I86" i="14"/>
  <c r="I81" i="14"/>
  <c r="I91" i="14"/>
  <c r="I82" i="14"/>
  <c r="I78" i="14"/>
  <c r="I87" i="14"/>
  <c r="I83" i="14"/>
  <c r="I79" i="14"/>
  <c r="I73" i="14"/>
  <c r="I77" i="14"/>
  <c r="I74" i="14"/>
  <c r="I70" i="14"/>
  <c r="I84" i="14"/>
  <c r="I76" i="14"/>
  <c r="I71" i="14"/>
  <c r="I72" i="14"/>
  <c r="I67" i="14"/>
  <c r="I66" i="14"/>
  <c r="I62" i="14"/>
  <c r="I58" i="14"/>
  <c r="I69" i="14"/>
  <c r="I75" i="14"/>
  <c r="I63" i="14"/>
  <c r="I59" i="14"/>
  <c r="I61" i="14"/>
  <c r="I64" i="14"/>
  <c r="I60" i="14"/>
  <c r="I80" i="14"/>
  <c r="I68" i="14"/>
  <c r="I65" i="14"/>
  <c r="G101" i="14"/>
  <c r="G102" i="14"/>
  <c r="G99" i="14"/>
  <c r="G103" i="14"/>
  <c r="G100" i="14"/>
  <c r="G97" i="14"/>
  <c r="G98" i="14"/>
  <c r="G95" i="14"/>
  <c r="G96" i="14"/>
  <c r="G92" i="14"/>
  <c r="G93" i="14"/>
  <c r="G90" i="14"/>
  <c r="G91" i="14"/>
  <c r="G87" i="14"/>
  <c r="G88" i="14"/>
  <c r="G94" i="14"/>
  <c r="G84" i="14"/>
  <c r="G83" i="14"/>
  <c r="G79" i="14"/>
  <c r="G89" i="14"/>
  <c r="G80" i="14"/>
  <c r="G76" i="14"/>
  <c r="G86" i="14"/>
  <c r="G85" i="14"/>
  <c r="G81" i="14"/>
  <c r="G78" i="14"/>
  <c r="G71" i="14"/>
  <c r="G75" i="14"/>
  <c r="G72" i="14"/>
  <c r="G68" i="14"/>
  <c r="G82" i="14"/>
  <c r="G77" i="14"/>
  <c r="G73" i="14"/>
  <c r="G69" i="14"/>
  <c r="G64" i="14"/>
  <c r="G60" i="14"/>
  <c r="G63" i="14"/>
  <c r="G70" i="14"/>
  <c r="G65" i="14"/>
  <c r="G61" i="14"/>
  <c r="G59" i="14"/>
  <c r="G67" i="14"/>
  <c r="G66" i="14"/>
  <c r="G62" i="14"/>
  <c r="G58" i="14"/>
  <c r="G74" i="14"/>
  <c r="K101" i="14"/>
  <c r="K102" i="14"/>
  <c r="K103" i="14"/>
  <c r="K99" i="14"/>
  <c r="K100" i="14"/>
  <c r="K97" i="14"/>
  <c r="K95" i="14"/>
  <c r="K96" i="14"/>
  <c r="K92" i="14"/>
  <c r="K93" i="14"/>
  <c r="K90" i="14"/>
  <c r="K87" i="14"/>
  <c r="K94" i="14"/>
  <c r="K91" i="14"/>
  <c r="K88" i="14"/>
  <c r="K89" i="14"/>
  <c r="K86" i="14"/>
  <c r="K83" i="14"/>
  <c r="K79" i="14"/>
  <c r="K98" i="14"/>
  <c r="K84" i="14"/>
  <c r="K80" i="14"/>
  <c r="K76" i="14"/>
  <c r="K81" i="14"/>
  <c r="K71" i="14"/>
  <c r="K82" i="14"/>
  <c r="K72" i="14"/>
  <c r="K68" i="14"/>
  <c r="K78" i="14"/>
  <c r="K75" i="14"/>
  <c r="K73" i="14"/>
  <c r="K69" i="14"/>
  <c r="K77" i="14"/>
  <c r="K70" i="14"/>
  <c r="K64" i="14"/>
  <c r="K60" i="14"/>
  <c r="K85" i="14"/>
  <c r="K65" i="14"/>
  <c r="K61" i="14"/>
  <c r="K67" i="14"/>
  <c r="K63" i="14"/>
  <c r="K74" i="14"/>
  <c r="K66" i="14"/>
  <c r="K62" i="14"/>
  <c r="K58" i="14"/>
  <c r="K59" i="14"/>
  <c r="O101" i="14"/>
  <c r="O102" i="14"/>
  <c r="O99" i="14"/>
  <c r="O97" i="14"/>
  <c r="O95" i="14"/>
  <c r="O103" i="14"/>
  <c r="O96" i="14"/>
  <c r="O92" i="14"/>
  <c r="O98" i="14"/>
  <c r="O93" i="14"/>
  <c r="O100" i="14"/>
  <c r="O90" i="14"/>
  <c r="O94" i="14"/>
  <c r="O87" i="14"/>
  <c r="O88" i="14"/>
  <c r="O91" i="14"/>
  <c r="O85" i="14"/>
  <c r="O83" i="14"/>
  <c r="O79" i="14"/>
  <c r="O80" i="14"/>
  <c r="O76" i="14"/>
  <c r="O86" i="14"/>
  <c r="O84" i="14"/>
  <c r="O81" i="14"/>
  <c r="O82" i="14"/>
  <c r="O78" i="14"/>
  <c r="O77" i="14"/>
  <c r="O71" i="14"/>
  <c r="O72" i="14"/>
  <c r="O68" i="14"/>
  <c r="O73" i="14"/>
  <c r="O69" i="14"/>
  <c r="O75" i="14"/>
  <c r="O67" i="14"/>
  <c r="O64" i="14"/>
  <c r="O60" i="14"/>
  <c r="O59" i="14"/>
  <c r="O74" i="14"/>
  <c r="O65" i="14"/>
  <c r="O61" i="14"/>
  <c r="O70" i="14"/>
  <c r="O89" i="14"/>
  <c r="O66" i="14"/>
  <c r="O62" i="14"/>
  <c r="O58" i="14"/>
  <c r="O63" i="14"/>
  <c r="S17" i="11" l="1"/>
  <c r="T17" i="11" s="1"/>
  <c r="S21" i="11"/>
  <c r="T21" i="11" s="1"/>
  <c r="S9" i="11"/>
  <c r="T9" i="11" s="1"/>
  <c r="S14" i="11"/>
  <c r="T14" i="11" s="1"/>
  <c r="S23" i="11"/>
  <c r="T23" i="11" s="1"/>
  <c r="S28" i="11"/>
  <c r="T28" i="11" s="1"/>
  <c r="S26" i="11"/>
  <c r="T26" i="11" s="1"/>
  <c r="S16" i="11"/>
  <c r="T16" i="11" s="1"/>
  <c r="S31" i="11"/>
  <c r="T31" i="11" s="1"/>
  <c r="S38" i="11"/>
  <c r="T38" i="11" s="1"/>
  <c r="S13" i="11"/>
  <c r="T13" i="11" s="1"/>
  <c r="S10" i="11"/>
  <c r="T10" i="11" s="1"/>
  <c r="S18" i="11"/>
  <c r="T18" i="11" s="1"/>
  <c r="S12" i="11"/>
  <c r="T12" i="11" s="1"/>
  <c r="S42" i="11"/>
  <c r="T42" i="11" s="1"/>
  <c r="S27" i="11"/>
  <c r="T27" i="11" s="1"/>
  <c r="S11" i="11"/>
  <c r="T11" i="11" s="1"/>
  <c r="S15" i="11"/>
  <c r="T15" i="11" s="1"/>
  <c r="S29" i="11"/>
  <c r="T29" i="11" s="1"/>
  <c r="S30" i="11"/>
  <c r="T30" i="11" s="1"/>
  <c r="S8" i="11"/>
  <c r="T8" i="11" s="1"/>
  <c r="S33" i="11"/>
  <c r="T33" i="11" s="1"/>
  <c r="S34" i="11"/>
  <c r="T34" i="11" s="1"/>
  <c r="S32" i="11"/>
  <c r="T32" i="11" s="1"/>
  <c r="S44" i="11"/>
  <c r="T44" i="11" s="1"/>
  <c r="S22" i="11"/>
  <c r="T22" i="11" s="1"/>
  <c r="S41" i="11"/>
  <c r="T41" i="11" s="1"/>
  <c r="S36" i="11"/>
  <c r="T36" i="11" s="1"/>
  <c r="S35" i="11"/>
  <c r="T35" i="11" s="1"/>
  <c r="S25" i="11"/>
  <c r="T25" i="11" s="1"/>
  <c r="S40" i="11"/>
  <c r="T40" i="11" s="1"/>
  <c r="S39" i="11"/>
  <c r="T39" i="11" s="1"/>
  <c r="U8" i="13"/>
  <c r="T45" i="13"/>
  <c r="R60" i="14"/>
  <c r="H10" i="12" s="1"/>
  <c r="I10" i="12" s="1"/>
  <c r="R72" i="14"/>
  <c r="H22" i="12" s="1"/>
  <c r="I22" i="12" s="1"/>
  <c r="R80" i="14"/>
  <c r="H30" i="12" s="1"/>
  <c r="I30" i="12" s="1"/>
  <c r="R89" i="14"/>
  <c r="H39" i="12" s="1"/>
  <c r="I39" i="12" s="1"/>
  <c r="R102" i="14"/>
  <c r="H52" i="12" s="1"/>
  <c r="R73" i="14"/>
  <c r="H23" i="12" s="1"/>
  <c r="I23" i="12" s="1"/>
  <c r="R64" i="14"/>
  <c r="H14" i="12" s="1"/>
  <c r="I14" i="12" s="1"/>
  <c r="R63" i="14"/>
  <c r="H13" i="12" s="1"/>
  <c r="I13" i="12" s="1"/>
  <c r="R67" i="14"/>
  <c r="H17" i="12" s="1"/>
  <c r="I17" i="12" s="1"/>
  <c r="R70" i="14"/>
  <c r="H20" i="12" s="1"/>
  <c r="I20" i="12" s="1"/>
  <c r="R75" i="14"/>
  <c r="H25" i="12" s="1"/>
  <c r="I25" i="12" s="1"/>
  <c r="R82" i="14"/>
  <c r="H32" i="12" s="1"/>
  <c r="I32" i="12" s="1"/>
  <c r="R97" i="14"/>
  <c r="H47" i="12" s="1"/>
  <c r="R92" i="14"/>
  <c r="H42" i="12" s="1"/>
  <c r="I42" i="12" s="1"/>
  <c r="R94" i="14"/>
  <c r="H44" i="12" s="1"/>
  <c r="I44" i="12" s="1"/>
  <c r="R101" i="14"/>
  <c r="H51" i="12" s="1"/>
  <c r="R85" i="14"/>
  <c r="H35" i="12" s="1"/>
  <c r="I35" i="12" s="1"/>
  <c r="R68" i="14"/>
  <c r="H18" i="12" s="1"/>
  <c r="I18" i="12" s="1"/>
  <c r="R69" i="14"/>
  <c r="H19" i="12" s="1"/>
  <c r="I19" i="12" s="1"/>
  <c r="R71" i="14"/>
  <c r="H21" i="12" s="1"/>
  <c r="I21" i="12" s="1"/>
  <c r="R74" i="14"/>
  <c r="H24" i="12" s="1"/>
  <c r="I24" i="12" s="1"/>
  <c r="R79" i="14"/>
  <c r="H29" i="12" s="1"/>
  <c r="I29" i="12" s="1"/>
  <c r="R88" i="14"/>
  <c r="H38" i="12" s="1"/>
  <c r="I38" i="12" s="1"/>
  <c r="R86" i="14"/>
  <c r="H36" i="12" s="1"/>
  <c r="I36" i="12" s="1"/>
  <c r="R96" i="14"/>
  <c r="H46" i="12" s="1"/>
  <c r="R99" i="14"/>
  <c r="H49" i="12" s="1"/>
  <c r="R100" i="14"/>
  <c r="H50" i="12" s="1"/>
  <c r="R65" i="14"/>
  <c r="H15" i="12" s="1"/>
  <c r="I15" i="12" s="1"/>
  <c r="R59" i="14"/>
  <c r="H9" i="12" s="1"/>
  <c r="I9" i="12" s="1"/>
  <c r="R81" i="14"/>
  <c r="H31" i="12" s="1"/>
  <c r="I31" i="12" s="1"/>
  <c r="R84" i="14"/>
  <c r="H34" i="12" s="1"/>
  <c r="I34" i="12" s="1"/>
  <c r="R93" i="14"/>
  <c r="H43" i="12" s="1"/>
  <c r="I43" i="12" s="1"/>
  <c r="R95" i="14"/>
  <c r="H45" i="12" s="1"/>
  <c r="R25" i="8" s="1"/>
  <c r="R58" i="14"/>
  <c r="H8" i="12" s="1"/>
  <c r="I8" i="12" s="1"/>
  <c r="R61" i="14"/>
  <c r="H11" i="12" s="1"/>
  <c r="I11" i="12" s="1"/>
  <c r="R66" i="14"/>
  <c r="H16" i="12" s="1"/>
  <c r="I16" i="12" s="1"/>
  <c r="R62" i="14"/>
  <c r="H12" i="12" s="1"/>
  <c r="I12" i="12" s="1"/>
  <c r="R77" i="14"/>
  <c r="H27" i="12" s="1"/>
  <c r="I27" i="12" s="1"/>
  <c r="R78" i="14"/>
  <c r="H28" i="12" s="1"/>
  <c r="I28" i="12" s="1"/>
  <c r="R76" i="14"/>
  <c r="H26" i="12" s="1"/>
  <c r="I26" i="12" s="1"/>
  <c r="R83" i="14"/>
  <c r="H33" i="12" s="1"/>
  <c r="I33" i="12" s="1"/>
  <c r="R87" i="14"/>
  <c r="H37" i="12" s="1"/>
  <c r="I37" i="12" s="1"/>
  <c r="R90" i="14"/>
  <c r="H40" i="12" s="1"/>
  <c r="I40" i="12" s="1"/>
  <c r="R91" i="14"/>
  <c r="H41" i="12" s="1"/>
  <c r="I41" i="12" s="1"/>
  <c r="R98" i="14"/>
  <c r="H48" i="12" s="1"/>
  <c r="R103" i="14"/>
  <c r="H53" i="12" s="1"/>
  <c r="S45" i="11" l="1"/>
  <c r="V8" i="13" a="1"/>
  <c r="U45" i="13"/>
  <c r="R49" i="9" s="1"/>
  <c r="G28" i="12"/>
  <c r="G45" i="12"/>
  <c r="F28" i="12"/>
  <c r="F45" i="12"/>
  <c r="I45" i="12"/>
  <c r="R30" i="8" s="1"/>
  <c r="J8" i="12" a="1"/>
  <c r="U8" i="11" a="1"/>
  <c r="T45" i="11"/>
  <c r="R48" i="7" s="1"/>
  <c r="S21" i="2"/>
  <c r="R21" i="2"/>
  <c r="V8" i="13" l="1"/>
  <c r="V33" i="13"/>
  <c r="V40" i="13"/>
  <c r="V42" i="13"/>
  <c r="V23" i="13"/>
  <c r="V26" i="13"/>
  <c r="V27" i="13"/>
  <c r="V9" i="13"/>
  <c r="V16" i="13"/>
  <c r="V28" i="13"/>
  <c r="V43" i="13"/>
  <c r="V17" i="13"/>
  <c r="V24" i="13"/>
  <c r="V14" i="13"/>
  <c r="V22" i="13"/>
  <c r="V39" i="13"/>
  <c r="V34" i="13"/>
  <c r="V15" i="13"/>
  <c r="V19" i="13"/>
  <c r="V31" i="13"/>
  <c r="V37" i="13"/>
  <c r="V29" i="13"/>
  <c r="V36" i="13"/>
  <c r="V44" i="13"/>
  <c r="V41" i="13"/>
  <c r="V21" i="13"/>
  <c r="V18" i="13"/>
  <c r="V35" i="13"/>
  <c r="V20" i="13"/>
  <c r="V25" i="13"/>
  <c r="V32" i="13"/>
  <c r="V11" i="13"/>
  <c r="V10" i="13"/>
  <c r="V30" i="13"/>
  <c r="V13" i="13"/>
  <c r="V12" i="13"/>
  <c r="V38" i="13"/>
  <c r="H26" i="5"/>
  <c r="H26" i="3" s="1"/>
  <c r="AD18" i="8"/>
  <c r="G26" i="5"/>
  <c r="G26" i="3" s="1"/>
  <c r="AA18" i="8"/>
  <c r="J32" i="12"/>
  <c r="J25" i="12"/>
  <c r="J26" i="12"/>
  <c r="J22" i="12"/>
  <c r="J27" i="12"/>
  <c r="J24" i="12"/>
  <c r="J17" i="12"/>
  <c r="J36" i="12"/>
  <c r="J29" i="12"/>
  <c r="J34" i="12"/>
  <c r="J21" i="12"/>
  <c r="J18" i="12"/>
  <c r="J35" i="12"/>
  <c r="J15" i="12"/>
  <c r="J33" i="12"/>
  <c r="J19" i="12"/>
  <c r="J16" i="12"/>
  <c r="J9" i="12"/>
  <c r="J44" i="12"/>
  <c r="J37" i="12"/>
  <c r="J11" i="12"/>
  <c r="J8" i="12"/>
  <c r="J39" i="12"/>
  <c r="J20" i="12"/>
  <c r="J13" i="12"/>
  <c r="J31" i="12"/>
  <c r="J28" i="12"/>
  <c r="J14" i="12"/>
  <c r="J23" i="12"/>
  <c r="J41" i="12"/>
  <c r="J43" i="12"/>
  <c r="J42" i="12"/>
  <c r="J30" i="12"/>
  <c r="J38" i="12"/>
  <c r="J12" i="12"/>
  <c r="J40" i="12"/>
  <c r="J10" i="12"/>
  <c r="U21" i="11"/>
  <c r="AH21" i="11" s="1"/>
  <c r="U44" i="11"/>
  <c r="AH44" i="11" s="1"/>
  <c r="U16" i="11"/>
  <c r="AH16" i="11" s="1"/>
  <c r="U17" i="11"/>
  <c r="AH17" i="11" s="1"/>
  <c r="U40" i="11"/>
  <c r="AH40" i="11" s="1"/>
  <c r="U10" i="11"/>
  <c r="AH10" i="11" s="1"/>
  <c r="U13" i="11"/>
  <c r="AH13" i="11" s="1"/>
  <c r="U36" i="11"/>
  <c r="AH36" i="11" s="1"/>
  <c r="U26" i="11"/>
  <c r="AH26" i="11" s="1"/>
  <c r="U43" i="11"/>
  <c r="AH43" i="11" s="1"/>
  <c r="U24" i="11"/>
  <c r="AH24" i="11" s="1"/>
  <c r="U35" i="11"/>
  <c r="AH35" i="11" s="1"/>
  <c r="U20" i="11"/>
  <c r="AH20" i="11" s="1"/>
  <c r="U19" i="11"/>
  <c r="AH19" i="11" s="1"/>
  <c r="U42" i="11"/>
  <c r="AH42" i="11" s="1"/>
  <c r="U12" i="11"/>
  <c r="AH12" i="11" s="1"/>
  <c r="U38" i="11"/>
  <c r="AH38" i="11" s="1"/>
  <c r="U30" i="11"/>
  <c r="AH30" i="11" s="1"/>
  <c r="U41" i="11"/>
  <c r="AH41" i="11" s="1"/>
  <c r="U22" i="11"/>
  <c r="AH22" i="11" s="1"/>
  <c r="U33" i="11"/>
  <c r="AH33" i="11" s="1"/>
  <c r="U9" i="11"/>
  <c r="AH9" i="11" s="1"/>
  <c r="U29" i="11"/>
  <c r="AH29" i="11" s="1"/>
  <c r="U15" i="11"/>
  <c r="AH15" i="11" s="1"/>
  <c r="U8" i="11"/>
  <c r="AH8" i="11" s="1"/>
  <c r="U39" i="11"/>
  <c r="AH39" i="11" s="1"/>
  <c r="U28" i="11"/>
  <c r="AH28" i="11" s="1"/>
  <c r="U31" i="11"/>
  <c r="AH31" i="11" s="1"/>
  <c r="U23" i="11"/>
  <c r="AH23" i="11" s="1"/>
  <c r="U32" i="11"/>
  <c r="AH32" i="11" s="1"/>
  <c r="U11" i="11"/>
  <c r="AH11" i="11" s="1"/>
  <c r="U27" i="11"/>
  <c r="AH27" i="11" s="1"/>
  <c r="U34" i="11"/>
  <c r="AH34" i="11" s="1"/>
  <c r="U37" i="11"/>
  <c r="AH37" i="11" s="1"/>
  <c r="U25" i="11"/>
  <c r="AH25" i="11" s="1"/>
  <c r="U18" i="11"/>
  <c r="AH18" i="11" s="1"/>
  <c r="U14" i="11"/>
  <c r="AH14" i="11" s="1"/>
  <c r="M42" i="12" l="1"/>
  <c r="AD42" i="12"/>
  <c r="AE42" i="12" s="1"/>
  <c r="M38" i="12"/>
  <c r="AD38" i="12"/>
  <c r="AE38" i="12" s="1"/>
  <c r="M8" i="12"/>
  <c r="AD8" i="12"/>
  <c r="M10" i="12"/>
  <c r="AD10" i="12"/>
  <c r="AE10" i="12" s="1"/>
  <c r="M30" i="12"/>
  <c r="AD30" i="12"/>
  <c r="AE30" i="12" s="1"/>
  <c r="M23" i="12"/>
  <c r="AD23" i="12"/>
  <c r="AE23" i="12" s="1"/>
  <c r="M13" i="12"/>
  <c r="AD13" i="12"/>
  <c r="AE13" i="12" s="1"/>
  <c r="M11" i="12"/>
  <c r="AD11" i="12"/>
  <c r="AE11" i="12" s="1"/>
  <c r="M16" i="12"/>
  <c r="AD16" i="12"/>
  <c r="AE16" i="12" s="1"/>
  <c r="M35" i="12"/>
  <c r="AD35" i="12"/>
  <c r="AE35" i="12" s="1"/>
  <c r="M29" i="12"/>
  <c r="AD29" i="12"/>
  <c r="AE29" i="12" s="1"/>
  <c r="M27" i="12"/>
  <c r="AD27" i="12"/>
  <c r="AE27" i="12" s="1"/>
  <c r="M32" i="12"/>
  <c r="AD32" i="12"/>
  <c r="AE32" i="12" s="1"/>
  <c r="M40" i="12"/>
  <c r="AD40" i="12"/>
  <c r="AE40" i="12" s="1"/>
  <c r="M20" i="12"/>
  <c r="AD20" i="12"/>
  <c r="AE20" i="12" s="1"/>
  <c r="M19" i="12"/>
  <c r="AD19" i="12"/>
  <c r="AE19" i="12" s="1"/>
  <c r="M18" i="12"/>
  <c r="AD18" i="12"/>
  <c r="AE18" i="12" s="1"/>
  <c r="M36" i="12"/>
  <c r="AD36" i="12"/>
  <c r="AE36" i="12" s="1"/>
  <c r="M22" i="12"/>
  <c r="AD22" i="12"/>
  <c r="AE22" i="12" s="1"/>
  <c r="M14" i="12"/>
  <c r="AD14" i="12"/>
  <c r="AE14" i="12" s="1"/>
  <c r="M37" i="12"/>
  <c r="AD37" i="12"/>
  <c r="AE37" i="12" s="1"/>
  <c r="M12" i="12"/>
  <c r="AD12" i="12"/>
  <c r="AE12" i="12" s="1"/>
  <c r="M43" i="12"/>
  <c r="AD43" i="12"/>
  <c r="AE43" i="12" s="1"/>
  <c r="M28" i="12"/>
  <c r="AD28" i="12"/>
  <c r="AE28" i="12" s="1"/>
  <c r="M39" i="12"/>
  <c r="AD39" i="12"/>
  <c r="AE39" i="12" s="1"/>
  <c r="M44" i="12"/>
  <c r="AD44" i="12"/>
  <c r="AE44" i="12" s="1"/>
  <c r="M33" i="12"/>
  <c r="AD33" i="12"/>
  <c r="AE33" i="12" s="1"/>
  <c r="M21" i="12"/>
  <c r="AD21" i="12"/>
  <c r="AE21" i="12" s="1"/>
  <c r="M17" i="12"/>
  <c r="AD17" i="12"/>
  <c r="AE17" i="12" s="1"/>
  <c r="M26" i="12"/>
  <c r="AD26" i="12"/>
  <c r="AE26" i="12" s="1"/>
  <c r="M41" i="12"/>
  <c r="AD41" i="12"/>
  <c r="AE41" i="12" s="1"/>
  <c r="M31" i="12"/>
  <c r="AD31" i="12"/>
  <c r="AE31" i="12" s="1"/>
  <c r="M9" i="12"/>
  <c r="AD9" i="12"/>
  <c r="AE9" i="12" s="1"/>
  <c r="M15" i="12"/>
  <c r="AD15" i="12"/>
  <c r="AE15" i="12" s="1"/>
  <c r="M34" i="12"/>
  <c r="AD34" i="12"/>
  <c r="AE34" i="12" s="1"/>
  <c r="M24" i="12"/>
  <c r="AD24" i="12"/>
  <c r="AE24" i="12" s="1"/>
  <c r="M25" i="12"/>
  <c r="AD25" i="12"/>
  <c r="AE25" i="12" s="1"/>
  <c r="AC12" i="13"/>
  <c r="AL12" i="13" s="1"/>
  <c r="AI12" i="13"/>
  <c r="X12" i="13"/>
  <c r="AK12" i="13" s="1"/>
  <c r="W12" i="13"/>
  <c r="AJ12" i="13" s="1"/>
  <c r="AG12" i="13"/>
  <c r="AM12" i="13" s="1"/>
  <c r="X11" i="13"/>
  <c r="AK11" i="13" s="1"/>
  <c r="W11" i="13"/>
  <c r="AJ11" i="13" s="1"/>
  <c r="AI11" i="13"/>
  <c r="AC11" i="13"/>
  <c r="AL11" i="13" s="1"/>
  <c r="AG11" i="13"/>
  <c r="AM11" i="13" s="1"/>
  <c r="AG35" i="13"/>
  <c r="AM35" i="13" s="1"/>
  <c r="AC35" i="13"/>
  <c r="AL35" i="13" s="1"/>
  <c r="X35" i="13"/>
  <c r="AK35" i="13" s="1"/>
  <c r="W35" i="13"/>
  <c r="AJ35" i="13" s="1"/>
  <c r="AI35" i="13"/>
  <c r="AG44" i="13"/>
  <c r="AM44" i="13" s="1"/>
  <c r="AI44" i="13"/>
  <c r="W44" i="13"/>
  <c r="AJ44" i="13" s="1"/>
  <c r="AC44" i="13"/>
  <c r="AL44" i="13" s="1"/>
  <c r="X44" i="13"/>
  <c r="AK44" i="13" s="1"/>
  <c r="W31" i="13"/>
  <c r="AJ31" i="13" s="1"/>
  <c r="AI31" i="13"/>
  <c r="AG31" i="13"/>
  <c r="AM31" i="13" s="1"/>
  <c r="AC31" i="13"/>
  <c r="AL31" i="13" s="1"/>
  <c r="X31" i="13"/>
  <c r="AK31" i="13" s="1"/>
  <c r="AC39" i="13"/>
  <c r="AL39" i="13" s="1"/>
  <c r="W39" i="13"/>
  <c r="AJ39" i="13" s="1"/>
  <c r="AI39" i="13"/>
  <c r="X39" i="13"/>
  <c r="AK39" i="13" s="1"/>
  <c r="AG39" i="13"/>
  <c r="AM39" i="13" s="1"/>
  <c r="X17" i="13"/>
  <c r="AK17" i="13" s="1"/>
  <c r="W17" i="13"/>
  <c r="AJ17" i="13" s="1"/>
  <c r="AI17" i="13"/>
  <c r="AC17" i="13"/>
  <c r="AL17" i="13" s="1"/>
  <c r="AG17" i="13"/>
  <c r="AM17" i="13" s="1"/>
  <c r="AG9" i="13"/>
  <c r="AM9" i="13" s="1"/>
  <c r="AI9" i="13"/>
  <c r="AC9" i="13"/>
  <c r="AL9" i="13" s="1"/>
  <c r="X9" i="13"/>
  <c r="AK9" i="13" s="1"/>
  <c r="W9" i="13"/>
  <c r="AJ9" i="13" s="1"/>
  <c r="W42" i="13"/>
  <c r="AJ42" i="13" s="1"/>
  <c r="AG42" i="13"/>
  <c r="AM42" i="13" s="1"/>
  <c r="AC42" i="13"/>
  <c r="AL42" i="13" s="1"/>
  <c r="AI42" i="13"/>
  <c r="X42" i="13"/>
  <c r="AK42" i="13" s="1"/>
  <c r="AC13" i="13"/>
  <c r="AL13" i="13" s="1"/>
  <c r="W13" i="13"/>
  <c r="AJ13" i="13" s="1"/>
  <c r="AI13" i="13"/>
  <c r="AG13" i="13"/>
  <c r="AM13" i="13" s="1"/>
  <c r="X13" i="13"/>
  <c r="AK13" i="13" s="1"/>
  <c r="W32" i="13"/>
  <c r="AJ32" i="13" s="1"/>
  <c r="AG32" i="13"/>
  <c r="AM32" i="13" s="1"/>
  <c r="AI32" i="13"/>
  <c r="AC32" i="13"/>
  <c r="AL32" i="13" s="1"/>
  <c r="X32" i="13"/>
  <c r="AK32" i="13" s="1"/>
  <c r="AG18" i="13"/>
  <c r="AM18" i="13" s="1"/>
  <c r="AI18" i="13"/>
  <c r="AC18" i="13"/>
  <c r="AL18" i="13" s="1"/>
  <c r="X18" i="13"/>
  <c r="AK18" i="13" s="1"/>
  <c r="W18" i="13"/>
  <c r="AJ18" i="13" s="1"/>
  <c r="W36" i="13"/>
  <c r="AJ36" i="13" s="1"/>
  <c r="AG36" i="13"/>
  <c r="AM36" i="13" s="1"/>
  <c r="AI36" i="13"/>
  <c r="AC36" i="13"/>
  <c r="AL36" i="13" s="1"/>
  <c r="X36" i="13"/>
  <c r="AK36" i="13" s="1"/>
  <c r="AG19" i="13"/>
  <c r="AM19" i="13" s="1"/>
  <c r="AC19" i="13"/>
  <c r="AL19" i="13" s="1"/>
  <c r="X19" i="13"/>
  <c r="AK19" i="13" s="1"/>
  <c r="W19" i="13"/>
  <c r="AJ19" i="13" s="1"/>
  <c r="AI19" i="13"/>
  <c r="X22" i="13"/>
  <c r="AK22" i="13" s="1"/>
  <c r="W22" i="13"/>
  <c r="AJ22" i="13" s="1"/>
  <c r="AG22" i="13"/>
  <c r="AM22" i="13" s="1"/>
  <c r="AI22" i="13"/>
  <c r="AC22" i="13"/>
  <c r="AL22" i="13" s="1"/>
  <c r="AG43" i="13"/>
  <c r="AM43" i="13" s="1"/>
  <c r="X43" i="13"/>
  <c r="AK43" i="13" s="1"/>
  <c r="AI43" i="13"/>
  <c r="AC43" i="13"/>
  <c r="AL43" i="13" s="1"/>
  <c r="W43" i="13"/>
  <c r="AJ43" i="13" s="1"/>
  <c r="AG27" i="13"/>
  <c r="AM27" i="13" s="1"/>
  <c r="X27" i="13"/>
  <c r="AK27" i="13" s="1"/>
  <c r="AI27" i="13"/>
  <c r="W27" i="13"/>
  <c r="AJ27" i="13" s="1"/>
  <c r="AC27" i="13"/>
  <c r="AL27" i="13" s="1"/>
  <c r="X40" i="13"/>
  <c r="AK40" i="13" s="1"/>
  <c r="W40" i="13"/>
  <c r="AJ40" i="13" s="1"/>
  <c r="AC40" i="13"/>
  <c r="AL40" i="13" s="1"/>
  <c r="AG40" i="13"/>
  <c r="AM40" i="13" s="1"/>
  <c r="AI40" i="13"/>
  <c r="AC30" i="13"/>
  <c r="AL30" i="13" s="1"/>
  <c r="AI30" i="13"/>
  <c r="X30" i="13"/>
  <c r="AK30" i="13" s="1"/>
  <c r="AG30" i="13"/>
  <c r="AM30" i="13" s="1"/>
  <c r="W30" i="13"/>
  <c r="AJ30" i="13" s="1"/>
  <c r="X25" i="13"/>
  <c r="AK25" i="13" s="1"/>
  <c r="AG25" i="13"/>
  <c r="AM25" i="13" s="1"/>
  <c r="AC25" i="13"/>
  <c r="AL25" i="13" s="1"/>
  <c r="W25" i="13"/>
  <c r="AJ25" i="13" s="1"/>
  <c r="AI25" i="13"/>
  <c r="AC21" i="13"/>
  <c r="AL21" i="13" s="1"/>
  <c r="W21" i="13"/>
  <c r="AJ21" i="13" s="1"/>
  <c r="AI21" i="13"/>
  <c r="X21" i="13"/>
  <c r="AK21" i="13" s="1"/>
  <c r="AG21" i="13"/>
  <c r="AM21" i="13" s="1"/>
  <c r="X29" i="13"/>
  <c r="AK29" i="13" s="1"/>
  <c r="AC29" i="13"/>
  <c r="AL29" i="13" s="1"/>
  <c r="AG29" i="13"/>
  <c r="AM29" i="13" s="1"/>
  <c r="W29" i="13"/>
  <c r="AJ29" i="13" s="1"/>
  <c r="AI29" i="13"/>
  <c r="AG15" i="13"/>
  <c r="AM15" i="13" s="1"/>
  <c r="X15" i="13"/>
  <c r="AK15" i="13" s="1"/>
  <c r="W15" i="13"/>
  <c r="AJ15" i="13" s="1"/>
  <c r="AC15" i="13"/>
  <c r="AL15" i="13" s="1"/>
  <c r="AI15" i="13"/>
  <c r="AC14" i="13"/>
  <c r="AL14" i="13" s="1"/>
  <c r="AG14" i="13"/>
  <c r="AM14" i="13" s="1"/>
  <c r="X14" i="13"/>
  <c r="AK14" i="13" s="1"/>
  <c r="AI14" i="13"/>
  <c r="W14" i="13"/>
  <c r="AJ14" i="13" s="1"/>
  <c r="AC28" i="13"/>
  <c r="AL28" i="13" s="1"/>
  <c r="AG28" i="13"/>
  <c r="AM28" i="13" s="1"/>
  <c r="X28" i="13"/>
  <c r="AK28" i="13" s="1"/>
  <c r="W28" i="13"/>
  <c r="AJ28" i="13" s="1"/>
  <c r="AI28" i="13"/>
  <c r="AC26" i="13"/>
  <c r="AL26" i="13" s="1"/>
  <c r="X26" i="13"/>
  <c r="AK26" i="13" s="1"/>
  <c r="W26" i="13"/>
  <c r="AJ26" i="13" s="1"/>
  <c r="AG26" i="13"/>
  <c r="AM26" i="13" s="1"/>
  <c r="AI26" i="13"/>
  <c r="AC33" i="13"/>
  <c r="AL33" i="13" s="1"/>
  <c r="X33" i="13"/>
  <c r="AK33" i="13" s="1"/>
  <c r="AG33" i="13"/>
  <c r="AM33" i="13" s="1"/>
  <c r="AI33" i="13"/>
  <c r="W33" i="13"/>
  <c r="AJ33" i="13" s="1"/>
  <c r="AG38" i="13"/>
  <c r="AM38" i="13" s="1"/>
  <c r="AI38" i="13"/>
  <c r="W38" i="13"/>
  <c r="AJ38" i="13" s="1"/>
  <c r="AC38" i="13"/>
  <c r="AL38" i="13" s="1"/>
  <c r="X38" i="13"/>
  <c r="AK38" i="13" s="1"/>
  <c r="X10" i="13"/>
  <c r="AK10" i="13" s="1"/>
  <c r="AC10" i="13"/>
  <c r="AL10" i="13" s="1"/>
  <c r="W10" i="13"/>
  <c r="AJ10" i="13" s="1"/>
  <c r="AG10" i="13"/>
  <c r="AM10" i="13" s="1"/>
  <c r="AI10" i="13"/>
  <c r="AG20" i="13"/>
  <c r="AM20" i="13" s="1"/>
  <c r="AI20" i="13"/>
  <c r="AC20" i="13"/>
  <c r="AL20" i="13" s="1"/>
  <c r="W20" i="13"/>
  <c r="AJ20" i="13" s="1"/>
  <c r="X20" i="13"/>
  <c r="AK20" i="13" s="1"/>
  <c r="AC41" i="13"/>
  <c r="AL41" i="13" s="1"/>
  <c r="X41" i="13"/>
  <c r="AK41" i="13" s="1"/>
  <c r="AI41" i="13"/>
  <c r="AG41" i="13"/>
  <c r="AM41" i="13" s="1"/>
  <c r="W41" i="13"/>
  <c r="AJ41" i="13" s="1"/>
  <c r="AG37" i="13"/>
  <c r="AM37" i="13" s="1"/>
  <c r="AI37" i="13"/>
  <c r="X37" i="13"/>
  <c r="AK37" i="13" s="1"/>
  <c r="AC37" i="13"/>
  <c r="AL37" i="13" s="1"/>
  <c r="W37" i="13"/>
  <c r="AJ37" i="13" s="1"/>
  <c r="AG34" i="13"/>
  <c r="AM34" i="13" s="1"/>
  <c r="AI34" i="13"/>
  <c r="W34" i="13"/>
  <c r="AJ34" i="13" s="1"/>
  <c r="AC34" i="13"/>
  <c r="AL34" i="13" s="1"/>
  <c r="X34" i="13"/>
  <c r="AK34" i="13" s="1"/>
  <c r="AG24" i="13"/>
  <c r="AM24" i="13" s="1"/>
  <c r="AI24" i="13"/>
  <c r="W24" i="13"/>
  <c r="AJ24" i="13" s="1"/>
  <c r="AC24" i="13"/>
  <c r="AL24" i="13" s="1"/>
  <c r="X24" i="13"/>
  <c r="AK24" i="13" s="1"/>
  <c r="AG16" i="13"/>
  <c r="AM16" i="13" s="1"/>
  <c r="AI16" i="13"/>
  <c r="AC16" i="13"/>
  <c r="AL16" i="13" s="1"/>
  <c r="X16" i="13"/>
  <c r="AK16" i="13" s="1"/>
  <c r="W16" i="13"/>
  <c r="AJ16" i="13" s="1"/>
  <c r="W23" i="13"/>
  <c r="AJ23" i="13" s="1"/>
  <c r="AI23" i="13"/>
  <c r="AC23" i="13"/>
  <c r="AL23" i="13" s="1"/>
  <c r="AG23" i="13"/>
  <c r="AM23" i="13" s="1"/>
  <c r="X23" i="13"/>
  <c r="AK23" i="13" s="1"/>
  <c r="AG8" i="13"/>
  <c r="AI8" i="13"/>
  <c r="AC8" i="13"/>
  <c r="W8" i="13"/>
  <c r="X8" i="13"/>
  <c r="V45" i="13"/>
  <c r="V47" i="13" s="1"/>
  <c r="Z27" i="12"/>
  <c r="AA27" i="12" s="1"/>
  <c r="L27" i="12"/>
  <c r="O27" i="12" s="1"/>
  <c r="K27" i="12"/>
  <c r="N27" i="12" s="1"/>
  <c r="K40" i="12"/>
  <c r="N40" i="12" s="1"/>
  <c r="L40" i="12"/>
  <c r="O40" i="12" s="1"/>
  <c r="Z40" i="12"/>
  <c r="AA40" i="12" s="1"/>
  <c r="Z42" i="12"/>
  <c r="AA42" i="12" s="1"/>
  <c r="L42" i="12"/>
  <c r="O42" i="12" s="1"/>
  <c r="K42" i="12"/>
  <c r="N42" i="12" s="1"/>
  <c r="Z14" i="12"/>
  <c r="AA14" i="12" s="1"/>
  <c r="L14" i="12"/>
  <c r="O14" i="12" s="1"/>
  <c r="K14" i="12"/>
  <c r="N14" i="12" s="1"/>
  <c r="K20" i="12"/>
  <c r="N20" i="12" s="1"/>
  <c r="Z20" i="12"/>
  <c r="AA20" i="12" s="1"/>
  <c r="L20" i="12"/>
  <c r="O20" i="12" s="1"/>
  <c r="L37" i="12"/>
  <c r="O37" i="12" s="1"/>
  <c r="Z37" i="12"/>
  <c r="AA37" i="12" s="1"/>
  <c r="K37" i="12"/>
  <c r="N37" i="12" s="1"/>
  <c r="L19" i="12"/>
  <c r="O19" i="12" s="1"/>
  <c r="K19" i="12"/>
  <c r="N19" i="12" s="1"/>
  <c r="Z19" i="12"/>
  <c r="AA19" i="12" s="1"/>
  <c r="L18" i="12"/>
  <c r="O18" i="12" s="1"/>
  <c r="Z18" i="12"/>
  <c r="AA18" i="12" s="1"/>
  <c r="K18" i="12"/>
  <c r="N18" i="12" s="1"/>
  <c r="K36" i="12"/>
  <c r="N36" i="12" s="1"/>
  <c r="Z36" i="12"/>
  <c r="AA36" i="12" s="1"/>
  <c r="L36" i="12"/>
  <c r="O36" i="12" s="1"/>
  <c r="L22" i="12"/>
  <c r="O22" i="12" s="1"/>
  <c r="Z22" i="12"/>
  <c r="AA22" i="12" s="1"/>
  <c r="K22" i="12"/>
  <c r="N22" i="12" s="1"/>
  <c r="L10" i="12"/>
  <c r="O10" i="12" s="1"/>
  <c r="Z10" i="12"/>
  <c r="AA10" i="12" s="1"/>
  <c r="K10" i="12"/>
  <c r="N10" i="12" s="1"/>
  <c r="Z23" i="12"/>
  <c r="AA23" i="12" s="1"/>
  <c r="K23" i="12"/>
  <c r="N23" i="12" s="1"/>
  <c r="L23" i="12"/>
  <c r="O23" i="12" s="1"/>
  <c r="Z13" i="12"/>
  <c r="AA13" i="12" s="1"/>
  <c r="K13" i="12"/>
  <c r="N13" i="12" s="1"/>
  <c r="L13" i="12"/>
  <c r="O13" i="12" s="1"/>
  <c r="Z16" i="12"/>
  <c r="AA16" i="12" s="1"/>
  <c r="L16" i="12"/>
  <c r="O16" i="12" s="1"/>
  <c r="K16" i="12"/>
  <c r="N16" i="12" s="1"/>
  <c r="L35" i="12"/>
  <c r="O35" i="12" s="1"/>
  <c r="Z35" i="12"/>
  <c r="AA35" i="12" s="1"/>
  <c r="K35" i="12"/>
  <c r="N35" i="12" s="1"/>
  <c r="K29" i="12"/>
  <c r="N29" i="12" s="1"/>
  <c r="Z29" i="12"/>
  <c r="AA29" i="12" s="1"/>
  <c r="L29" i="12"/>
  <c r="O29" i="12" s="1"/>
  <c r="K32" i="12"/>
  <c r="N32" i="12" s="1"/>
  <c r="L32" i="12"/>
  <c r="O32" i="12" s="1"/>
  <c r="Z32" i="12"/>
  <c r="AA32" i="12" s="1"/>
  <c r="Z12" i="12"/>
  <c r="AA12" i="12" s="1"/>
  <c r="K12" i="12"/>
  <c r="N12" i="12" s="1"/>
  <c r="L12" i="12"/>
  <c r="O12" i="12" s="1"/>
  <c r="L43" i="12"/>
  <c r="O43" i="12" s="1"/>
  <c r="Z43" i="12"/>
  <c r="AA43" i="12" s="1"/>
  <c r="K43" i="12"/>
  <c r="N43" i="12" s="1"/>
  <c r="Z28" i="12"/>
  <c r="AA28" i="12" s="1"/>
  <c r="L28" i="12"/>
  <c r="O28" i="12" s="1"/>
  <c r="K28" i="12"/>
  <c r="N28" i="12" s="1"/>
  <c r="Z39" i="12"/>
  <c r="AA39" i="12" s="1"/>
  <c r="L39" i="12"/>
  <c r="O39" i="12" s="1"/>
  <c r="K39" i="12"/>
  <c r="N39" i="12" s="1"/>
  <c r="Z44" i="12"/>
  <c r="AA44" i="12" s="1"/>
  <c r="L44" i="12"/>
  <c r="O44" i="12" s="1"/>
  <c r="K44" i="12"/>
  <c r="N44" i="12" s="1"/>
  <c r="L33" i="12"/>
  <c r="O33" i="12" s="1"/>
  <c r="K33" i="12"/>
  <c r="N33" i="12" s="1"/>
  <c r="Z33" i="12"/>
  <c r="AA33" i="12" s="1"/>
  <c r="K21" i="12"/>
  <c r="N21" i="12" s="1"/>
  <c r="Z21" i="12"/>
  <c r="AA21" i="12" s="1"/>
  <c r="L21" i="12"/>
  <c r="O21" i="12" s="1"/>
  <c r="L17" i="12"/>
  <c r="O17" i="12" s="1"/>
  <c r="K17" i="12"/>
  <c r="N17" i="12" s="1"/>
  <c r="Z17" i="12"/>
  <c r="AA17" i="12" s="1"/>
  <c r="L26" i="12"/>
  <c r="O26" i="12" s="1"/>
  <c r="Z26" i="12"/>
  <c r="AA26" i="12" s="1"/>
  <c r="K26" i="12"/>
  <c r="N26" i="12" s="1"/>
  <c r="Z30" i="12"/>
  <c r="AA30" i="12" s="1"/>
  <c r="K30" i="12"/>
  <c r="N30" i="12" s="1"/>
  <c r="L30" i="12"/>
  <c r="O30" i="12" s="1"/>
  <c r="Z11" i="12"/>
  <c r="AA11" i="12" s="1"/>
  <c r="L11" i="12"/>
  <c r="O11" i="12" s="1"/>
  <c r="K11" i="12"/>
  <c r="N11" i="12" s="1"/>
  <c r="Z38" i="12"/>
  <c r="AA38" i="12" s="1"/>
  <c r="K38" i="12"/>
  <c r="N38" i="12" s="1"/>
  <c r="L38" i="12"/>
  <c r="O38" i="12" s="1"/>
  <c r="Z41" i="12"/>
  <c r="AA41" i="12" s="1"/>
  <c r="L41" i="12"/>
  <c r="O41" i="12" s="1"/>
  <c r="K41" i="12"/>
  <c r="N41" i="12" s="1"/>
  <c r="Z31" i="12"/>
  <c r="AA31" i="12" s="1"/>
  <c r="K31" i="12"/>
  <c r="N31" i="12" s="1"/>
  <c r="L31" i="12"/>
  <c r="O31" i="12" s="1"/>
  <c r="Z8" i="12"/>
  <c r="K8" i="12"/>
  <c r="N8" i="12" s="1"/>
  <c r="L8" i="12"/>
  <c r="O8" i="12" s="1"/>
  <c r="J45" i="12"/>
  <c r="Z9" i="12"/>
  <c r="AA9" i="12" s="1"/>
  <c r="L9" i="12"/>
  <c r="O9" i="12" s="1"/>
  <c r="K9" i="12"/>
  <c r="N9" i="12" s="1"/>
  <c r="K15" i="12"/>
  <c r="N15" i="12" s="1"/>
  <c r="L15" i="12"/>
  <c r="O15" i="12" s="1"/>
  <c r="Z15" i="12"/>
  <c r="AA15" i="12" s="1"/>
  <c r="L34" i="12"/>
  <c r="O34" i="12" s="1"/>
  <c r="K34" i="12"/>
  <c r="N34" i="12" s="1"/>
  <c r="Z34" i="12"/>
  <c r="AA34" i="12" s="1"/>
  <c r="L24" i="12"/>
  <c r="O24" i="12" s="1"/>
  <c r="K24" i="12"/>
  <c r="N24" i="12" s="1"/>
  <c r="Z24" i="12"/>
  <c r="AA24" i="12" s="1"/>
  <c r="K25" i="12"/>
  <c r="N25" i="12" s="1"/>
  <c r="Z25" i="12"/>
  <c r="AA25" i="12" s="1"/>
  <c r="L25" i="12"/>
  <c r="O25" i="12" s="1"/>
  <c r="AF18" i="11"/>
  <c r="AL18" i="11" s="1"/>
  <c r="AB18" i="11"/>
  <c r="AK18" i="11" s="1"/>
  <c r="W18" i="11"/>
  <c r="AJ18" i="11" s="1"/>
  <c r="V18" i="11"/>
  <c r="AI18" i="11" s="1"/>
  <c r="AF27" i="11"/>
  <c r="AL27" i="11" s="1"/>
  <c r="AB27" i="11"/>
  <c r="AK27" i="11" s="1"/>
  <c r="V27" i="11"/>
  <c r="AI27" i="11" s="1"/>
  <c r="W27" i="11"/>
  <c r="AJ27" i="11" s="1"/>
  <c r="AF31" i="11"/>
  <c r="AL31" i="11" s="1"/>
  <c r="AB31" i="11"/>
  <c r="AK31" i="11" s="1"/>
  <c r="V31" i="11"/>
  <c r="AI31" i="11" s="1"/>
  <c r="W31" i="11"/>
  <c r="AJ31" i="11" s="1"/>
  <c r="AB15" i="11"/>
  <c r="AK15" i="11" s="1"/>
  <c r="AF15" i="11"/>
  <c r="AL15" i="11" s="1"/>
  <c r="V15" i="11"/>
  <c r="AI15" i="11" s="1"/>
  <c r="W15" i="11"/>
  <c r="AJ15" i="11" s="1"/>
  <c r="AF22" i="11"/>
  <c r="AL22" i="11" s="1"/>
  <c r="AB22" i="11"/>
  <c r="AK22" i="11" s="1"/>
  <c r="V22" i="11"/>
  <c r="AI22" i="11" s="1"/>
  <c r="W22" i="11"/>
  <c r="AJ22" i="11" s="1"/>
  <c r="AB12" i="11"/>
  <c r="AK12" i="11" s="1"/>
  <c r="AF12" i="11"/>
  <c r="AL12" i="11" s="1"/>
  <c r="V12" i="11"/>
  <c r="AI12" i="11" s="1"/>
  <c r="W12" i="11"/>
  <c r="AJ12" i="11" s="1"/>
  <c r="AF35" i="11"/>
  <c r="AL35" i="11" s="1"/>
  <c r="AB35" i="11"/>
  <c r="AK35" i="11" s="1"/>
  <c r="V35" i="11"/>
  <c r="AI35" i="11" s="1"/>
  <c r="W35" i="11"/>
  <c r="AJ35" i="11" s="1"/>
  <c r="AB36" i="11"/>
  <c r="AK36" i="11" s="1"/>
  <c r="AF36" i="11"/>
  <c r="AL36" i="11" s="1"/>
  <c r="W36" i="11"/>
  <c r="AJ36" i="11" s="1"/>
  <c r="V36" i="11"/>
  <c r="AI36" i="11" s="1"/>
  <c r="AF17" i="11"/>
  <c r="AL17" i="11" s="1"/>
  <c r="AB17" i="11"/>
  <c r="AK17" i="11" s="1"/>
  <c r="W17" i="11"/>
  <c r="AJ17" i="11" s="1"/>
  <c r="V17" i="11"/>
  <c r="AI17" i="11" s="1"/>
  <c r="AB25" i="11"/>
  <c r="AK25" i="11" s="1"/>
  <c r="AF25" i="11"/>
  <c r="AL25" i="11" s="1"/>
  <c r="V25" i="11"/>
  <c r="AI25" i="11" s="1"/>
  <c r="W25" i="11"/>
  <c r="AJ25" i="11" s="1"/>
  <c r="AF11" i="11"/>
  <c r="AL11" i="11" s="1"/>
  <c r="AB11" i="11"/>
  <c r="AK11" i="11" s="1"/>
  <c r="V11" i="11"/>
  <c r="AI11" i="11" s="1"/>
  <c r="W11" i="11"/>
  <c r="AJ11" i="11" s="1"/>
  <c r="AB28" i="11"/>
  <c r="AK28" i="11" s="1"/>
  <c r="AF28" i="11"/>
  <c r="AL28" i="11" s="1"/>
  <c r="V28" i="11"/>
  <c r="AI28" i="11" s="1"/>
  <c r="W28" i="11"/>
  <c r="AJ28" i="11" s="1"/>
  <c r="AF29" i="11"/>
  <c r="AL29" i="11" s="1"/>
  <c r="AB29" i="11"/>
  <c r="AK29" i="11" s="1"/>
  <c r="V29" i="11"/>
  <c r="AI29" i="11" s="1"/>
  <c r="W29" i="11"/>
  <c r="AJ29" i="11" s="1"/>
  <c r="AB41" i="11"/>
  <c r="AK41" i="11" s="1"/>
  <c r="AF41" i="11"/>
  <c r="AL41" i="11" s="1"/>
  <c r="V41" i="11"/>
  <c r="AI41" i="11" s="1"/>
  <c r="W41" i="11"/>
  <c r="AJ41" i="11" s="1"/>
  <c r="AF42" i="11"/>
  <c r="AL42" i="11" s="1"/>
  <c r="AB42" i="11"/>
  <c r="AK42" i="11" s="1"/>
  <c r="V42" i="11"/>
  <c r="AI42" i="11" s="1"/>
  <c r="W42" i="11"/>
  <c r="AJ42" i="11" s="1"/>
  <c r="AF24" i="11"/>
  <c r="AL24" i="11" s="1"/>
  <c r="AB24" i="11"/>
  <c r="AK24" i="11" s="1"/>
  <c r="V24" i="11"/>
  <c r="AI24" i="11" s="1"/>
  <c r="W24" i="11"/>
  <c r="AJ24" i="11" s="1"/>
  <c r="AF13" i="11"/>
  <c r="AL13" i="11" s="1"/>
  <c r="AB13" i="11"/>
  <c r="AK13" i="11" s="1"/>
  <c r="W13" i="11"/>
  <c r="AJ13" i="11" s="1"/>
  <c r="V13" i="11"/>
  <c r="AI13" i="11" s="1"/>
  <c r="AF16" i="11"/>
  <c r="AL16" i="11" s="1"/>
  <c r="AB16" i="11"/>
  <c r="AK16" i="11" s="1"/>
  <c r="V16" i="11"/>
  <c r="AI16" i="11" s="1"/>
  <c r="W16" i="11"/>
  <c r="AJ16" i="11" s="1"/>
  <c r="AF37" i="11"/>
  <c r="AL37" i="11" s="1"/>
  <c r="AB37" i="11"/>
  <c r="AK37" i="11" s="1"/>
  <c r="W37" i="11"/>
  <c r="AJ37" i="11" s="1"/>
  <c r="V37" i="11"/>
  <c r="AI37" i="11" s="1"/>
  <c r="AF32" i="11"/>
  <c r="AL32" i="11" s="1"/>
  <c r="AB32" i="11"/>
  <c r="AK32" i="11" s="1"/>
  <c r="V32" i="11"/>
  <c r="AI32" i="11" s="1"/>
  <c r="W32" i="11"/>
  <c r="AJ32" i="11" s="1"/>
  <c r="AB39" i="11"/>
  <c r="AK39" i="11" s="1"/>
  <c r="AF39" i="11"/>
  <c r="AL39" i="11" s="1"/>
  <c r="W39" i="11"/>
  <c r="AJ39" i="11" s="1"/>
  <c r="V39" i="11"/>
  <c r="AI39" i="11" s="1"/>
  <c r="AB9" i="11"/>
  <c r="AK9" i="11" s="1"/>
  <c r="AF9" i="11"/>
  <c r="AL9" i="11" s="1"/>
  <c r="W9" i="11"/>
  <c r="AJ9" i="11" s="1"/>
  <c r="V9" i="11"/>
  <c r="AI9" i="11" s="1"/>
  <c r="AF30" i="11"/>
  <c r="AL30" i="11" s="1"/>
  <c r="AB30" i="11"/>
  <c r="AK30" i="11" s="1"/>
  <c r="V30" i="11"/>
  <c r="AI30" i="11" s="1"/>
  <c r="W30" i="11"/>
  <c r="AJ30" i="11" s="1"/>
  <c r="AF19" i="11"/>
  <c r="AL19" i="11" s="1"/>
  <c r="AB19" i="11"/>
  <c r="AK19" i="11" s="1"/>
  <c r="V19" i="11"/>
  <c r="AI19" i="11" s="1"/>
  <c r="W19" i="11"/>
  <c r="AJ19" i="11" s="1"/>
  <c r="AB43" i="11"/>
  <c r="AK43" i="11" s="1"/>
  <c r="AF43" i="11"/>
  <c r="AL43" i="11" s="1"/>
  <c r="W43" i="11"/>
  <c r="AJ43" i="11" s="1"/>
  <c r="V43" i="11"/>
  <c r="AI43" i="11" s="1"/>
  <c r="AF10" i="11"/>
  <c r="AL10" i="11" s="1"/>
  <c r="AB10" i="11"/>
  <c r="AK10" i="11" s="1"/>
  <c r="W10" i="11"/>
  <c r="AJ10" i="11" s="1"/>
  <c r="V10" i="11"/>
  <c r="AI10" i="11" s="1"/>
  <c r="AB44" i="11"/>
  <c r="AK44" i="11" s="1"/>
  <c r="AF44" i="11"/>
  <c r="AL44" i="11" s="1"/>
  <c r="V44" i="11"/>
  <c r="AI44" i="11" s="1"/>
  <c r="W44" i="11"/>
  <c r="AJ44" i="11" s="1"/>
  <c r="AB14" i="11"/>
  <c r="AK14" i="11" s="1"/>
  <c r="AF14" i="11"/>
  <c r="AL14" i="11" s="1"/>
  <c r="V14" i="11"/>
  <c r="AI14" i="11" s="1"/>
  <c r="W14" i="11"/>
  <c r="AJ14" i="11" s="1"/>
  <c r="AF34" i="11"/>
  <c r="AL34" i="11" s="1"/>
  <c r="AB34" i="11"/>
  <c r="AK34" i="11" s="1"/>
  <c r="V34" i="11"/>
  <c r="AI34" i="11" s="1"/>
  <c r="W34" i="11"/>
  <c r="AJ34" i="11" s="1"/>
  <c r="AF23" i="11"/>
  <c r="AL23" i="11" s="1"/>
  <c r="AB23" i="11"/>
  <c r="AK23" i="11" s="1"/>
  <c r="W23" i="11"/>
  <c r="AJ23" i="11" s="1"/>
  <c r="V23" i="11"/>
  <c r="AI23" i="11" s="1"/>
  <c r="AF8" i="11"/>
  <c r="U45" i="11"/>
  <c r="W8" i="11"/>
  <c r="AJ8" i="11" s="1"/>
  <c r="AB8" i="11"/>
  <c r="V8" i="11"/>
  <c r="AI8" i="11" s="1"/>
  <c r="AF33" i="11"/>
  <c r="AL33" i="11" s="1"/>
  <c r="AB33" i="11"/>
  <c r="AK33" i="11" s="1"/>
  <c r="V33" i="11"/>
  <c r="AI33" i="11" s="1"/>
  <c r="W33" i="11"/>
  <c r="AJ33" i="11" s="1"/>
  <c r="AF38" i="11"/>
  <c r="AL38" i="11" s="1"/>
  <c r="AB38" i="11"/>
  <c r="AK38" i="11" s="1"/>
  <c r="W38" i="11"/>
  <c r="AJ38" i="11" s="1"/>
  <c r="V38" i="11"/>
  <c r="AI38" i="11" s="1"/>
  <c r="AF20" i="11"/>
  <c r="AL20" i="11" s="1"/>
  <c r="AB20" i="11"/>
  <c r="AK20" i="11" s="1"/>
  <c r="W20" i="11"/>
  <c r="AJ20" i="11" s="1"/>
  <c r="V20" i="11"/>
  <c r="AI20" i="11" s="1"/>
  <c r="AF26" i="11"/>
  <c r="AL26" i="11" s="1"/>
  <c r="AB26" i="11"/>
  <c r="AK26" i="11" s="1"/>
  <c r="V26" i="11"/>
  <c r="AI26" i="11" s="1"/>
  <c r="W26" i="11"/>
  <c r="AJ26" i="11" s="1"/>
  <c r="AF40" i="11"/>
  <c r="AL40" i="11" s="1"/>
  <c r="AB40" i="11"/>
  <c r="AK40" i="11" s="1"/>
  <c r="W40" i="11"/>
  <c r="AJ40" i="11" s="1"/>
  <c r="V40" i="11"/>
  <c r="AI40" i="11" s="1"/>
  <c r="AF21" i="11"/>
  <c r="AL21" i="11" s="1"/>
  <c r="AB21" i="11"/>
  <c r="AK21" i="11" s="1"/>
  <c r="W21" i="11"/>
  <c r="AJ21" i="11" s="1"/>
  <c r="V21" i="11"/>
  <c r="AI21" i="11" s="1"/>
  <c r="M45" i="12" l="1"/>
  <c r="AD45" i="12"/>
  <c r="AE8" i="12"/>
  <c r="AE45" i="12" s="1"/>
  <c r="AJ8" i="13"/>
  <c r="AJ45" i="13" s="1"/>
  <c r="AB66" i="9" s="1"/>
  <c r="W45" i="13"/>
  <c r="AN16" i="13"/>
  <c r="AN25" i="13"/>
  <c r="AN30" i="13"/>
  <c r="AN13" i="13"/>
  <c r="AN42" i="13"/>
  <c r="AN39" i="13"/>
  <c r="AN11" i="13"/>
  <c r="AL8" i="13"/>
  <c r="AL45" i="13" s="1"/>
  <c r="G66" i="9" s="1"/>
  <c r="AC45" i="13"/>
  <c r="AN24" i="13"/>
  <c r="AN20" i="13"/>
  <c r="AN14" i="13"/>
  <c r="AN15" i="13"/>
  <c r="AN21" i="13"/>
  <c r="AN27" i="13"/>
  <c r="AN36" i="13"/>
  <c r="AN35" i="13"/>
  <c r="E32" i="6"/>
  <c r="N55" i="9"/>
  <c r="F28" i="6"/>
  <c r="F29" i="6" s="1"/>
  <c r="AI45" i="13"/>
  <c r="N66" i="9" s="1"/>
  <c r="R66" i="9" s="1"/>
  <c r="AN8" i="13"/>
  <c r="AN34" i="13"/>
  <c r="AN33" i="13"/>
  <c r="AN26" i="13"/>
  <c r="AN29" i="13"/>
  <c r="AN40" i="13"/>
  <c r="AN43" i="13"/>
  <c r="AN22" i="13"/>
  <c r="AN19" i="13"/>
  <c r="AN31" i="13"/>
  <c r="AN12" i="13"/>
  <c r="AK8" i="13"/>
  <c r="AK45" i="13" s="1"/>
  <c r="AE66" i="9" s="1"/>
  <c r="X45" i="13"/>
  <c r="AM8" i="13"/>
  <c r="AM45" i="13" s="1"/>
  <c r="D66" i="9" s="1"/>
  <c r="AG45" i="13"/>
  <c r="AN23" i="13"/>
  <c r="AN37" i="13"/>
  <c r="AN41" i="13"/>
  <c r="AN10" i="13"/>
  <c r="AN38" i="13"/>
  <c r="AN28" i="13"/>
  <c r="AN18" i="13"/>
  <c r="AN32" i="13"/>
  <c r="AN9" i="13"/>
  <c r="AN17" i="13"/>
  <c r="AN44" i="13"/>
  <c r="O45" i="12"/>
  <c r="R45" i="12" s="1"/>
  <c r="N45" i="12"/>
  <c r="L45" i="12"/>
  <c r="N36" i="8"/>
  <c r="F27" i="5"/>
  <c r="K45" i="12"/>
  <c r="Z45" i="12"/>
  <c r="AA8" i="12"/>
  <c r="F28" i="4"/>
  <c r="N54" i="7"/>
  <c r="AM21" i="11"/>
  <c r="AM44" i="11"/>
  <c r="AM39" i="11"/>
  <c r="AM28" i="11"/>
  <c r="AM11" i="11"/>
  <c r="AM17" i="11"/>
  <c r="AI45" i="11"/>
  <c r="AA65" i="7" s="1"/>
  <c r="AM34" i="11"/>
  <c r="AM43" i="11"/>
  <c r="AM30" i="11"/>
  <c r="AM37" i="11"/>
  <c r="AM13" i="11"/>
  <c r="AM42" i="11"/>
  <c r="AM29" i="11"/>
  <c r="AM35" i="11"/>
  <c r="AM22" i="11"/>
  <c r="AM31" i="11"/>
  <c r="AM18" i="11"/>
  <c r="AM20" i="11"/>
  <c r="V45" i="11"/>
  <c r="AM40" i="11"/>
  <c r="AM33" i="11"/>
  <c r="AB45" i="11"/>
  <c r="AK8" i="11"/>
  <c r="AH45" i="11"/>
  <c r="N65" i="7" s="1"/>
  <c r="R65" i="7" s="1"/>
  <c r="AM8" i="11"/>
  <c r="AM19" i="11"/>
  <c r="AM16" i="11"/>
  <c r="AM24" i="11"/>
  <c r="AM41" i="11"/>
  <c r="AM36" i="11"/>
  <c r="AM26" i="11"/>
  <c r="AM38" i="11"/>
  <c r="AJ45" i="11"/>
  <c r="AD65" i="7" s="1"/>
  <c r="W45" i="11"/>
  <c r="AF45" i="11"/>
  <c r="AL8" i="11"/>
  <c r="AM23" i="11"/>
  <c r="AM14" i="11"/>
  <c r="AM10" i="11"/>
  <c r="AM9" i="11"/>
  <c r="AM32" i="11"/>
  <c r="AM25" i="11"/>
  <c r="AM12" i="11"/>
  <c r="AM15" i="11"/>
  <c r="AM27" i="11"/>
  <c r="J27" i="5" l="1"/>
  <c r="D36" i="8"/>
  <c r="F25" i="5"/>
  <c r="F25" i="3" s="1"/>
  <c r="F27" i="3"/>
  <c r="F29" i="4"/>
  <c r="AL45" i="11"/>
  <c r="D65" i="7" s="1"/>
  <c r="AK45" i="11"/>
  <c r="G65" i="7" s="1"/>
  <c r="AE55" i="9"/>
  <c r="H28" i="6"/>
  <c r="H29" i="6" s="1"/>
  <c r="AW43" i="13"/>
  <c r="J104" i="6" s="1"/>
  <c r="AV41" i="13"/>
  <c r="I102" i="6" s="1"/>
  <c r="AV39" i="13"/>
  <c r="I100" i="6" s="1"/>
  <c r="AV43" i="13"/>
  <c r="I104" i="6" s="1"/>
  <c r="AQ40" i="13"/>
  <c r="C101" i="6" s="1"/>
  <c r="AQ44" i="13"/>
  <c r="C105" i="6" s="1"/>
  <c r="AT40" i="13"/>
  <c r="G101" i="6" s="1"/>
  <c r="AT44" i="13"/>
  <c r="G105" i="6" s="1"/>
  <c r="AR38" i="13"/>
  <c r="E99" i="6" s="1"/>
  <c r="AT34" i="13"/>
  <c r="G95" i="6" s="1"/>
  <c r="AT30" i="13"/>
  <c r="G91" i="6" s="1"/>
  <c r="AV37" i="13"/>
  <c r="I98" i="6" s="1"/>
  <c r="AS35" i="13"/>
  <c r="F96" i="6" s="1"/>
  <c r="AS33" i="13"/>
  <c r="F94" i="6" s="1"/>
  <c r="AS31" i="13"/>
  <c r="F92" i="6" s="1"/>
  <c r="AW39" i="13"/>
  <c r="J100" i="6" s="1"/>
  <c r="AR36" i="13"/>
  <c r="E97" i="6" s="1"/>
  <c r="AR34" i="13"/>
  <c r="E95" i="6" s="1"/>
  <c r="AR32" i="13"/>
  <c r="E93" i="6" s="1"/>
  <c r="AR30" i="13"/>
  <c r="E91" i="6" s="1"/>
  <c r="AR28" i="13"/>
  <c r="E89" i="6" s="1"/>
  <c r="AS28" i="13"/>
  <c r="F89" i="6" s="1"/>
  <c r="AR26" i="13"/>
  <c r="E87" i="6" s="1"/>
  <c r="AR24" i="13"/>
  <c r="E85" i="6" s="1"/>
  <c r="AR22" i="13"/>
  <c r="E83" i="6" s="1"/>
  <c r="AR20" i="13"/>
  <c r="E81" i="6" s="1"/>
  <c r="AR18" i="13"/>
  <c r="E79" i="6" s="1"/>
  <c r="AR16" i="13"/>
  <c r="E77" i="6" s="1"/>
  <c r="AR14" i="13"/>
  <c r="E75" i="6" s="1"/>
  <c r="AQ28" i="13"/>
  <c r="C89" i="6" s="1"/>
  <c r="AQ24" i="13"/>
  <c r="C85" i="6" s="1"/>
  <c r="AQ20" i="13"/>
  <c r="C81" i="6" s="1"/>
  <c r="AQ16" i="13"/>
  <c r="C77" i="6" s="1"/>
  <c r="AS38" i="13"/>
  <c r="F99" i="6" s="1"/>
  <c r="AW29" i="13"/>
  <c r="J90" i="6" s="1"/>
  <c r="AT25" i="13"/>
  <c r="G86" i="6" s="1"/>
  <c r="AT21" i="13"/>
  <c r="G82" i="6" s="1"/>
  <c r="AT17" i="13"/>
  <c r="G78" i="6" s="1"/>
  <c r="AT13" i="13"/>
  <c r="G74" i="6" s="1"/>
  <c r="AS20" i="13"/>
  <c r="F81" i="6" s="1"/>
  <c r="AW13" i="13"/>
  <c r="J74" i="6" s="1"/>
  <c r="AS11" i="13"/>
  <c r="F72" i="6" s="1"/>
  <c r="AS9" i="13"/>
  <c r="F70" i="6" s="1"/>
  <c r="AT28" i="13"/>
  <c r="G89" i="6" s="1"/>
  <c r="AW21" i="13"/>
  <c r="J82" i="6" s="1"/>
  <c r="AV13" i="13"/>
  <c r="I74" i="6" s="1"/>
  <c r="AR11" i="13"/>
  <c r="E72" i="6" s="1"/>
  <c r="AS23" i="13"/>
  <c r="F84" i="6" s="1"/>
  <c r="AS15" i="13"/>
  <c r="F76" i="6" s="1"/>
  <c r="AQ10" i="13"/>
  <c r="C71" i="6" s="1"/>
  <c r="AW20" i="13"/>
  <c r="J81" i="6" s="1"/>
  <c r="AT12" i="13"/>
  <c r="G73" i="6" s="1"/>
  <c r="AR10" i="13"/>
  <c r="E71" i="6" s="1"/>
  <c r="AW22" i="13"/>
  <c r="J83" i="6" s="1"/>
  <c r="AR9" i="13"/>
  <c r="E70" i="6" s="1"/>
  <c r="AR42" i="13"/>
  <c r="E103" i="6" s="1"/>
  <c r="AQ37" i="13"/>
  <c r="C98" i="6" s="1"/>
  <c r="AW40" i="13"/>
  <c r="J101" i="6" s="1"/>
  <c r="AW38" i="13"/>
  <c r="J99" i="6" s="1"/>
  <c r="AW31" i="13"/>
  <c r="J92" i="6" s="1"/>
  <c r="AV34" i="13"/>
  <c r="I95" i="6" s="1"/>
  <c r="AV28" i="13"/>
  <c r="I89" i="6" s="1"/>
  <c r="AV24" i="13"/>
  <c r="I85" i="6" s="1"/>
  <c r="AV18" i="13"/>
  <c r="I79" i="6" s="1"/>
  <c r="AW28" i="13"/>
  <c r="J89" i="6" s="1"/>
  <c r="AQ17" i="13"/>
  <c r="C78" i="6" s="1"/>
  <c r="AT26" i="13"/>
  <c r="G87" i="6" s="1"/>
  <c r="AT14" i="13"/>
  <c r="G75" i="6" s="1"/>
  <c r="AW11" i="13"/>
  <c r="J72" i="6" s="1"/>
  <c r="AW23" i="13"/>
  <c r="J84" i="6" s="1"/>
  <c r="AS25" i="13"/>
  <c r="F86" i="6" s="1"/>
  <c r="AW24" i="13"/>
  <c r="J85" i="6" s="1"/>
  <c r="AW26" i="13"/>
  <c r="J87" i="6" s="1"/>
  <c r="AS43" i="13"/>
  <c r="F104" i="6" s="1"/>
  <c r="AR41" i="13"/>
  <c r="E102" i="6" s="1"/>
  <c r="AR39" i="13"/>
  <c r="E100" i="6" s="1"/>
  <c r="AR43" i="13"/>
  <c r="E104" i="6" s="1"/>
  <c r="AQ39" i="13"/>
  <c r="C100" i="6" s="1"/>
  <c r="AQ43" i="13"/>
  <c r="C104" i="6" s="1"/>
  <c r="AT39" i="13"/>
  <c r="G100" i="6" s="1"/>
  <c r="AT43" i="13"/>
  <c r="G104" i="6" s="1"/>
  <c r="AW37" i="13"/>
  <c r="J98" i="6" s="1"/>
  <c r="AT33" i="13"/>
  <c r="G94" i="6" s="1"/>
  <c r="AS42" i="13"/>
  <c r="F103" i="6" s="1"/>
  <c r="AW36" i="13"/>
  <c r="J97" i="6" s="1"/>
  <c r="AW34" i="13"/>
  <c r="J95" i="6" s="1"/>
  <c r="AW32" i="13"/>
  <c r="J93" i="6" s="1"/>
  <c r="AW30" i="13"/>
  <c r="J91" i="6" s="1"/>
  <c r="AV38" i="13"/>
  <c r="I99" i="6" s="1"/>
  <c r="AV35" i="13"/>
  <c r="I96" i="6" s="1"/>
  <c r="AV33" i="13"/>
  <c r="I94" i="6" s="1"/>
  <c r="AV31" i="13"/>
  <c r="I92" i="6" s="1"/>
  <c r="AV29" i="13"/>
  <c r="I90" i="6" s="1"/>
  <c r="AQ34" i="13"/>
  <c r="C95" i="6" s="1"/>
  <c r="AV27" i="13"/>
  <c r="I88" i="6" s="1"/>
  <c r="AV25" i="13"/>
  <c r="I86" i="6" s="1"/>
  <c r="AV23" i="13"/>
  <c r="I84" i="6" s="1"/>
  <c r="AV21" i="13"/>
  <c r="I82" i="6" s="1"/>
  <c r="AV19" i="13"/>
  <c r="I80" i="6" s="1"/>
  <c r="AV17" i="13"/>
  <c r="I78" i="6" s="1"/>
  <c r="AV15" i="13"/>
  <c r="I76" i="6" s="1"/>
  <c r="AQ33" i="13"/>
  <c r="C94" i="6" s="1"/>
  <c r="AQ27" i="13"/>
  <c r="C88" i="6" s="1"/>
  <c r="AQ23" i="13"/>
  <c r="C84" i="6" s="1"/>
  <c r="AQ19" i="13"/>
  <c r="C80" i="6" s="1"/>
  <c r="AQ15" i="13"/>
  <c r="C76" i="6" s="1"/>
  <c r="AR37" i="13"/>
  <c r="E98" i="6" s="1"/>
  <c r="AQ29" i="13"/>
  <c r="C90" i="6" s="1"/>
  <c r="AT24" i="13"/>
  <c r="G85" i="6" s="1"/>
  <c r="AT20" i="13"/>
  <c r="G81" i="6" s="1"/>
  <c r="AT16" i="13"/>
  <c r="G77" i="6" s="1"/>
  <c r="AS26" i="13"/>
  <c r="F87" i="6" s="1"/>
  <c r="AS18" i="13"/>
  <c r="F79" i="6" s="1"/>
  <c r="AW12" i="13"/>
  <c r="J73" i="6" s="1"/>
  <c r="AW10" i="13"/>
  <c r="J71" i="6" s="1"/>
  <c r="AW8" i="13"/>
  <c r="AW27" i="13"/>
  <c r="J88" i="6" s="1"/>
  <c r="AW19" i="13"/>
  <c r="J80" i="6" s="1"/>
  <c r="AV12" i="13"/>
  <c r="I73" i="6" s="1"/>
  <c r="AS41" i="13"/>
  <c r="F102" i="6" s="1"/>
  <c r="AS21" i="13"/>
  <c r="F82" i="6" s="1"/>
  <c r="AS13" i="13"/>
  <c r="F74" i="6" s="1"/>
  <c r="AQ9" i="13"/>
  <c r="C70" i="6" s="1"/>
  <c r="AW16" i="13"/>
  <c r="J77" i="6" s="1"/>
  <c r="AV10" i="13"/>
  <c r="I71" i="6" s="1"/>
  <c r="AT9" i="13"/>
  <c r="G70" i="6" s="1"/>
  <c r="AW18" i="13"/>
  <c r="J79" i="6" s="1"/>
  <c r="AT8" i="13"/>
  <c r="AS44" i="13"/>
  <c r="F105" i="6" s="1"/>
  <c r="AR44" i="13"/>
  <c r="E105" i="6" s="1"/>
  <c r="AT37" i="13"/>
  <c r="G98" i="6" s="1"/>
  <c r="AT31" i="13"/>
  <c r="G92" i="6" s="1"/>
  <c r="AW33" i="13"/>
  <c r="J94" i="6" s="1"/>
  <c r="AV36" i="13"/>
  <c r="I97" i="6" s="1"/>
  <c r="AV30" i="13"/>
  <c r="I91" i="6" s="1"/>
  <c r="AV26" i="13"/>
  <c r="I87" i="6" s="1"/>
  <c r="AV20" i="13"/>
  <c r="I81" i="6" s="1"/>
  <c r="AV14" i="13"/>
  <c r="I75" i="6" s="1"/>
  <c r="AQ21" i="13"/>
  <c r="C82" i="6" s="1"/>
  <c r="AQ32" i="13"/>
  <c r="C93" i="6" s="1"/>
  <c r="AT18" i="13"/>
  <c r="G79" i="6" s="1"/>
  <c r="AS14" i="13"/>
  <c r="F75" i="6" s="1"/>
  <c r="AQ31" i="13"/>
  <c r="C92" i="6" s="1"/>
  <c r="AV11" i="13"/>
  <c r="I72" i="6" s="1"/>
  <c r="AQ11" i="13"/>
  <c r="C72" i="6" s="1"/>
  <c r="AQ35" i="13"/>
  <c r="C96" i="6" s="1"/>
  <c r="AR8" i="13"/>
  <c r="AW44" i="13"/>
  <c r="J105" i="6" s="1"/>
  <c r="AV42" i="13"/>
  <c r="I103" i="6" s="1"/>
  <c r="AV40" i="13"/>
  <c r="I101" i="6" s="1"/>
  <c r="AV44" i="13"/>
  <c r="I105" i="6" s="1"/>
  <c r="AQ42" i="13"/>
  <c r="C103" i="6" s="1"/>
  <c r="AQ38" i="13"/>
  <c r="C99" i="6" s="1"/>
  <c r="AT42" i="13"/>
  <c r="G103" i="6" s="1"/>
  <c r="AT38" i="13"/>
  <c r="G99" i="6" s="1"/>
  <c r="AW42" i="13"/>
  <c r="J103" i="6" s="1"/>
  <c r="AT36" i="13"/>
  <c r="G97" i="6" s="1"/>
  <c r="AT32" i="13"/>
  <c r="G93" i="6" s="1"/>
  <c r="AS40" i="13"/>
  <c r="F101" i="6" s="1"/>
  <c r="AS36" i="13"/>
  <c r="F97" i="6" s="1"/>
  <c r="AS34" i="13"/>
  <c r="F95" i="6" s="1"/>
  <c r="AS32" i="13"/>
  <c r="F93" i="6" s="1"/>
  <c r="AS30" i="13"/>
  <c r="F91" i="6" s="1"/>
  <c r="AS37" i="13"/>
  <c r="F98" i="6" s="1"/>
  <c r="AR35" i="13"/>
  <c r="E96" i="6" s="1"/>
  <c r="AR33" i="13"/>
  <c r="E94" i="6" s="1"/>
  <c r="AR31" i="13"/>
  <c r="E92" i="6" s="1"/>
  <c r="AR29" i="13"/>
  <c r="E90" i="6" s="1"/>
  <c r="AQ30" i="13"/>
  <c r="C91" i="6" s="1"/>
  <c r="AR27" i="13"/>
  <c r="E88" i="6" s="1"/>
  <c r="AR25" i="13"/>
  <c r="E86" i="6" s="1"/>
  <c r="AR23" i="13"/>
  <c r="E84" i="6" s="1"/>
  <c r="AR21" i="13"/>
  <c r="E82" i="6" s="1"/>
  <c r="AR19" i="13"/>
  <c r="E80" i="6" s="1"/>
  <c r="AR17" i="13"/>
  <c r="E78" i="6" s="1"/>
  <c r="AR15" i="13"/>
  <c r="E76" i="6" s="1"/>
  <c r="AS29" i="13"/>
  <c r="F90" i="6" s="1"/>
  <c r="AQ26" i="13"/>
  <c r="C87" i="6" s="1"/>
  <c r="AQ22" i="13"/>
  <c r="C83" i="6" s="1"/>
  <c r="AQ18" i="13"/>
  <c r="C79" i="6" s="1"/>
  <c r="AQ14" i="13"/>
  <c r="C75" i="6" s="1"/>
  <c r="AQ36" i="13"/>
  <c r="C97" i="6" s="1"/>
  <c r="AT27" i="13"/>
  <c r="G88" i="6" s="1"/>
  <c r="AT23" i="13"/>
  <c r="G84" i="6" s="1"/>
  <c r="AT19" i="13"/>
  <c r="G80" i="6" s="1"/>
  <c r="AT15" i="13"/>
  <c r="G76" i="6" s="1"/>
  <c r="AS24" i="13"/>
  <c r="F85" i="6" s="1"/>
  <c r="AS16" i="13"/>
  <c r="F77" i="6" s="1"/>
  <c r="AS12" i="13"/>
  <c r="F73" i="6" s="1"/>
  <c r="AS10" i="13"/>
  <c r="F71" i="6" s="1"/>
  <c r="AS8" i="13"/>
  <c r="AW25" i="13"/>
  <c r="J86" i="6" s="1"/>
  <c r="AW17" i="13"/>
  <c r="J78" i="6" s="1"/>
  <c r="AR12" i="13"/>
  <c r="E73" i="6" s="1"/>
  <c r="AS27" i="13"/>
  <c r="F88" i="6" s="1"/>
  <c r="AS19" i="13"/>
  <c r="F80" i="6" s="1"/>
  <c r="AQ12" i="13"/>
  <c r="C73" i="6" s="1"/>
  <c r="AQ8" i="13"/>
  <c r="C69" i="6" s="1"/>
  <c r="AT10" i="13"/>
  <c r="G71" i="6" s="1"/>
  <c r="AS39" i="13"/>
  <c r="F100" i="6" s="1"/>
  <c r="AV8" i="13"/>
  <c r="AW14" i="13"/>
  <c r="J75" i="6" s="1"/>
  <c r="AT11" i="13"/>
  <c r="G72" i="6" s="1"/>
  <c r="AR40" i="13"/>
  <c r="E101" i="6" s="1"/>
  <c r="AQ41" i="13"/>
  <c r="C102" i="6" s="1"/>
  <c r="AT41" i="13"/>
  <c r="G102" i="6" s="1"/>
  <c r="AT35" i="13"/>
  <c r="G96" i="6" s="1"/>
  <c r="AW35" i="13"/>
  <c r="J96" i="6" s="1"/>
  <c r="AW41" i="13"/>
  <c r="J102" i="6" s="1"/>
  <c r="AV32" i="13"/>
  <c r="I93" i="6" s="1"/>
  <c r="AT29" i="13"/>
  <c r="G90" i="6" s="1"/>
  <c r="AV22" i="13"/>
  <c r="I83" i="6" s="1"/>
  <c r="AV16" i="13"/>
  <c r="I77" i="6" s="1"/>
  <c r="AQ25" i="13"/>
  <c r="C86" i="6" s="1"/>
  <c r="AQ13" i="13"/>
  <c r="C74" i="6" s="1"/>
  <c r="AT22" i="13"/>
  <c r="G83" i="6" s="1"/>
  <c r="AS22" i="13"/>
  <c r="F83" i="6" s="1"/>
  <c r="AW9" i="13"/>
  <c r="J70" i="6" s="1"/>
  <c r="AW15" i="13"/>
  <c r="J76" i="6" s="1"/>
  <c r="AS17" i="13"/>
  <c r="F78" i="6" s="1"/>
  <c r="AV9" i="13"/>
  <c r="I70" i="6" s="1"/>
  <c r="AR13" i="13"/>
  <c r="E74" i="6" s="1"/>
  <c r="I28" i="6"/>
  <c r="I29" i="6" s="1"/>
  <c r="G55" i="9"/>
  <c r="J28" i="6"/>
  <c r="J29" i="6" s="1"/>
  <c r="D55" i="9"/>
  <c r="G28" i="6"/>
  <c r="G29" i="6" s="1"/>
  <c r="AB55" i="9"/>
  <c r="AA45" i="12"/>
  <c r="G27" i="5"/>
  <c r="AA36" i="8"/>
  <c r="G36" i="8"/>
  <c r="I27" i="5"/>
  <c r="AD36" i="8"/>
  <c r="H27" i="5"/>
  <c r="G28" i="4"/>
  <c r="AA54" i="7"/>
  <c r="H28" i="4"/>
  <c r="AD54" i="7"/>
  <c r="J28" i="4"/>
  <c r="D54" i="7"/>
  <c r="I28" i="4"/>
  <c r="G54" i="7"/>
  <c r="AS44" i="11"/>
  <c r="G105" i="4" s="1"/>
  <c r="AR44" i="11"/>
  <c r="F105" i="4" s="1"/>
  <c r="AU44" i="11"/>
  <c r="I105" i="4" s="1"/>
  <c r="AV43" i="11"/>
  <c r="J104" i="4" s="1"/>
  <c r="AQ43" i="11"/>
  <c r="E104" i="4" s="1"/>
  <c r="AR42" i="11"/>
  <c r="F103" i="4" s="1"/>
  <c r="AS41" i="11"/>
  <c r="G102" i="4" s="1"/>
  <c r="AU40" i="11"/>
  <c r="I101" i="4" s="1"/>
  <c r="AV39" i="11"/>
  <c r="J100" i="4" s="1"/>
  <c r="AQ39" i="11"/>
  <c r="E100" i="4" s="1"/>
  <c r="AR38" i="11"/>
  <c r="F99" i="4" s="1"/>
  <c r="AS37" i="11"/>
  <c r="G98" i="4" s="1"/>
  <c r="AU36" i="11"/>
  <c r="I97" i="4" s="1"/>
  <c r="AV35" i="11"/>
  <c r="J96" i="4" s="1"/>
  <c r="AQ35" i="11"/>
  <c r="E96" i="4" s="1"/>
  <c r="AR34" i="11"/>
  <c r="F95" i="4" s="1"/>
  <c r="AS33" i="11"/>
  <c r="G94" i="4" s="1"/>
  <c r="AU32" i="11"/>
  <c r="I93" i="4" s="1"/>
  <c r="AV31" i="11"/>
  <c r="J92" i="4" s="1"/>
  <c r="AQ31" i="11"/>
  <c r="E92" i="4" s="1"/>
  <c r="AR30" i="11"/>
  <c r="F91" i="4" s="1"/>
  <c r="AS29" i="11"/>
  <c r="G90" i="4" s="1"/>
  <c r="AU28" i="11"/>
  <c r="I89" i="4" s="1"/>
  <c r="AV27" i="11"/>
  <c r="J88" i="4" s="1"/>
  <c r="AQ27" i="11"/>
  <c r="E88" i="4" s="1"/>
  <c r="AR26" i="11"/>
  <c r="F87" i="4" s="1"/>
  <c r="AS25" i="11"/>
  <c r="G86" i="4" s="1"/>
  <c r="AU24" i="11"/>
  <c r="I85" i="4" s="1"/>
  <c r="AV23" i="11"/>
  <c r="J84" i="4" s="1"/>
  <c r="AQ23" i="11"/>
  <c r="E84" i="4" s="1"/>
  <c r="AR22" i="11"/>
  <c r="F83" i="4" s="1"/>
  <c r="AS21" i="11"/>
  <c r="G82" i="4" s="1"/>
  <c r="AU20" i="11"/>
  <c r="I81" i="4" s="1"/>
  <c r="AV19" i="11"/>
  <c r="J80" i="4" s="1"/>
  <c r="AQ19" i="11"/>
  <c r="E80" i="4" s="1"/>
  <c r="AR18" i="11"/>
  <c r="F79" i="4" s="1"/>
  <c r="AS17" i="11"/>
  <c r="G78" i="4" s="1"/>
  <c r="AU16" i="11"/>
  <c r="I77" i="4" s="1"/>
  <c r="AV15" i="11"/>
  <c r="J76" i="4" s="1"/>
  <c r="AQ15" i="11"/>
  <c r="E76" i="4" s="1"/>
  <c r="AR14" i="11"/>
  <c r="F75" i="4" s="1"/>
  <c r="AS13" i="11"/>
  <c r="G74" i="4" s="1"/>
  <c r="AU12" i="11"/>
  <c r="I73" i="4" s="1"/>
  <c r="AV11" i="11"/>
  <c r="J72" i="4" s="1"/>
  <c r="AQ11" i="11"/>
  <c r="E72" i="4" s="1"/>
  <c r="AR10" i="11"/>
  <c r="F71" i="4" s="1"/>
  <c r="AS9" i="11"/>
  <c r="G70" i="4" s="1"/>
  <c r="AU8" i="11"/>
  <c r="AP8" i="11"/>
  <c r="C69" i="4" s="1"/>
  <c r="AP41" i="11"/>
  <c r="C102" i="4" s="1"/>
  <c r="AP37" i="11"/>
  <c r="C98" i="4" s="1"/>
  <c r="AP33" i="11"/>
  <c r="C94" i="4" s="1"/>
  <c r="AP29" i="11"/>
  <c r="C90" i="4" s="1"/>
  <c r="AP25" i="11"/>
  <c r="C86" i="4" s="1"/>
  <c r="AP21" i="11"/>
  <c r="C82" i="4" s="1"/>
  <c r="AP17" i="11"/>
  <c r="C78" i="4" s="1"/>
  <c r="AP13" i="11"/>
  <c r="C74" i="4" s="1"/>
  <c r="AP9" i="11"/>
  <c r="C70" i="4" s="1"/>
  <c r="AU43" i="11"/>
  <c r="I104" i="4" s="1"/>
  <c r="AV42" i="11"/>
  <c r="J103" i="4" s="1"/>
  <c r="AQ42" i="11"/>
  <c r="E103" i="4" s="1"/>
  <c r="AR41" i="11"/>
  <c r="F102" i="4" s="1"/>
  <c r="AS40" i="11"/>
  <c r="G101" i="4" s="1"/>
  <c r="AU39" i="11"/>
  <c r="I100" i="4" s="1"/>
  <c r="AV38" i="11"/>
  <c r="J99" i="4" s="1"/>
  <c r="AQ38" i="11"/>
  <c r="E99" i="4" s="1"/>
  <c r="AR37" i="11"/>
  <c r="F98" i="4" s="1"/>
  <c r="AS36" i="11"/>
  <c r="G97" i="4" s="1"/>
  <c r="AU35" i="11"/>
  <c r="I96" i="4" s="1"/>
  <c r="AV34" i="11"/>
  <c r="J95" i="4" s="1"/>
  <c r="AQ34" i="11"/>
  <c r="E95" i="4" s="1"/>
  <c r="AR33" i="11"/>
  <c r="F94" i="4" s="1"/>
  <c r="AS32" i="11"/>
  <c r="G93" i="4" s="1"/>
  <c r="AU31" i="11"/>
  <c r="I92" i="4" s="1"/>
  <c r="AV30" i="11"/>
  <c r="J91" i="4" s="1"/>
  <c r="AQ30" i="11"/>
  <c r="E91" i="4" s="1"/>
  <c r="AR29" i="11"/>
  <c r="F90" i="4" s="1"/>
  <c r="AS28" i="11"/>
  <c r="G89" i="4" s="1"/>
  <c r="AU27" i="11"/>
  <c r="I88" i="4" s="1"/>
  <c r="AV26" i="11"/>
  <c r="J87" i="4" s="1"/>
  <c r="AQ26" i="11"/>
  <c r="E87" i="4" s="1"/>
  <c r="AR25" i="11"/>
  <c r="F86" i="4" s="1"/>
  <c r="AS24" i="11"/>
  <c r="G85" i="4" s="1"/>
  <c r="AU23" i="11"/>
  <c r="I84" i="4" s="1"/>
  <c r="AV22" i="11"/>
  <c r="J83" i="4" s="1"/>
  <c r="AQ22" i="11"/>
  <c r="E83" i="4" s="1"/>
  <c r="AR21" i="11"/>
  <c r="F82" i="4" s="1"/>
  <c r="AS20" i="11"/>
  <c r="G81" i="4" s="1"/>
  <c r="AU19" i="11"/>
  <c r="I80" i="4" s="1"/>
  <c r="AV18" i="11"/>
  <c r="J79" i="4" s="1"/>
  <c r="AQ18" i="11"/>
  <c r="E79" i="4" s="1"/>
  <c r="AR17" i="11"/>
  <c r="F78" i="4" s="1"/>
  <c r="AS16" i="11"/>
  <c r="G77" i="4" s="1"/>
  <c r="AU15" i="11"/>
  <c r="I76" i="4" s="1"/>
  <c r="AV14" i="11"/>
  <c r="J75" i="4" s="1"/>
  <c r="AQ14" i="11"/>
  <c r="E75" i="4" s="1"/>
  <c r="AR13" i="11"/>
  <c r="F74" i="4" s="1"/>
  <c r="AS12" i="11"/>
  <c r="G73" i="4" s="1"/>
  <c r="AU11" i="11"/>
  <c r="I72" i="4" s="1"/>
  <c r="AV10" i="11"/>
  <c r="J71" i="4" s="1"/>
  <c r="AQ10" i="11"/>
  <c r="E71" i="4" s="1"/>
  <c r="AR9" i="11"/>
  <c r="F70" i="4" s="1"/>
  <c r="AQ8" i="11"/>
  <c r="AP44" i="11"/>
  <c r="C105" i="4" s="1"/>
  <c r="AP40" i="11"/>
  <c r="C101" i="4" s="1"/>
  <c r="AP36" i="11"/>
  <c r="C97" i="4" s="1"/>
  <c r="AP32" i="11"/>
  <c r="C93" i="4" s="1"/>
  <c r="AP28" i="11"/>
  <c r="C89" i="4" s="1"/>
  <c r="AP24" i="11"/>
  <c r="C85" i="4" s="1"/>
  <c r="AP20" i="11"/>
  <c r="C81" i="4" s="1"/>
  <c r="AP16" i="11"/>
  <c r="C77" i="4" s="1"/>
  <c r="AP12" i="11"/>
  <c r="C73" i="4" s="1"/>
  <c r="AV44" i="11"/>
  <c r="J105" i="4" s="1"/>
  <c r="AS43" i="11"/>
  <c r="G104" i="4" s="1"/>
  <c r="AU42" i="11"/>
  <c r="I103" i="4" s="1"/>
  <c r="AV41" i="11"/>
  <c r="J102" i="4" s="1"/>
  <c r="AQ41" i="11"/>
  <c r="E102" i="4" s="1"/>
  <c r="AR40" i="11"/>
  <c r="F101" i="4" s="1"/>
  <c r="AS39" i="11"/>
  <c r="G100" i="4" s="1"/>
  <c r="AU38" i="11"/>
  <c r="I99" i="4" s="1"/>
  <c r="AV37" i="11"/>
  <c r="J98" i="4" s="1"/>
  <c r="AQ37" i="11"/>
  <c r="E98" i="4" s="1"/>
  <c r="AR36" i="11"/>
  <c r="F97" i="4" s="1"/>
  <c r="AS35" i="11"/>
  <c r="G96" i="4" s="1"/>
  <c r="AU34" i="11"/>
  <c r="I95" i="4" s="1"/>
  <c r="AV33" i="11"/>
  <c r="J94" i="4" s="1"/>
  <c r="AQ33" i="11"/>
  <c r="E94" i="4" s="1"/>
  <c r="AR32" i="11"/>
  <c r="F93" i="4" s="1"/>
  <c r="AS31" i="11"/>
  <c r="G92" i="4" s="1"/>
  <c r="AU30" i="11"/>
  <c r="I91" i="4" s="1"/>
  <c r="AV29" i="11"/>
  <c r="J90" i="4" s="1"/>
  <c r="AQ29" i="11"/>
  <c r="E90" i="4" s="1"/>
  <c r="AR28" i="11"/>
  <c r="F89" i="4" s="1"/>
  <c r="AS27" i="11"/>
  <c r="G88" i="4" s="1"/>
  <c r="AU26" i="11"/>
  <c r="I87" i="4" s="1"/>
  <c r="AV25" i="11"/>
  <c r="J86" i="4" s="1"/>
  <c r="AQ25" i="11"/>
  <c r="E86" i="4" s="1"/>
  <c r="AR24" i="11"/>
  <c r="F85" i="4" s="1"/>
  <c r="AS23" i="11"/>
  <c r="G84" i="4" s="1"/>
  <c r="AU22" i="11"/>
  <c r="I83" i="4" s="1"/>
  <c r="AV21" i="11"/>
  <c r="J82" i="4" s="1"/>
  <c r="AQ21" i="11"/>
  <c r="E82" i="4" s="1"/>
  <c r="AR20" i="11"/>
  <c r="F81" i="4" s="1"/>
  <c r="AS19" i="11"/>
  <c r="G80" i="4" s="1"/>
  <c r="AU18" i="11"/>
  <c r="I79" i="4" s="1"/>
  <c r="AV17" i="11"/>
  <c r="J78" i="4" s="1"/>
  <c r="AQ17" i="11"/>
  <c r="E78" i="4" s="1"/>
  <c r="AR16" i="11"/>
  <c r="F77" i="4" s="1"/>
  <c r="AS15" i="11"/>
  <c r="G76" i="4" s="1"/>
  <c r="AU14" i="11"/>
  <c r="I75" i="4" s="1"/>
  <c r="AV13" i="11"/>
  <c r="J74" i="4" s="1"/>
  <c r="AQ13" i="11"/>
  <c r="E74" i="4" s="1"/>
  <c r="AR12" i="11"/>
  <c r="F73" i="4" s="1"/>
  <c r="AS11" i="11"/>
  <c r="G72" i="4" s="1"/>
  <c r="AU10" i="11"/>
  <c r="I71" i="4" s="1"/>
  <c r="AV9" i="11"/>
  <c r="J70" i="4" s="1"/>
  <c r="AQ9" i="11"/>
  <c r="E70" i="4" s="1"/>
  <c r="AR8" i="11"/>
  <c r="AP43" i="11"/>
  <c r="C104" i="4" s="1"/>
  <c r="AP39" i="11"/>
  <c r="C100" i="4" s="1"/>
  <c r="AP35" i="11"/>
  <c r="C96" i="4" s="1"/>
  <c r="AP31" i="11"/>
  <c r="C92" i="4" s="1"/>
  <c r="AP27" i="11"/>
  <c r="C88" i="4" s="1"/>
  <c r="AP23" i="11"/>
  <c r="C84" i="4" s="1"/>
  <c r="AP19" i="11"/>
  <c r="C80" i="4" s="1"/>
  <c r="AP15" i="11"/>
  <c r="C76" i="4" s="1"/>
  <c r="AP11" i="11"/>
  <c r="C72" i="4" s="1"/>
  <c r="AU41" i="11"/>
  <c r="I102" i="4" s="1"/>
  <c r="AS38" i="11"/>
  <c r="G99" i="4" s="1"/>
  <c r="AR35" i="11"/>
  <c r="F96" i="4" s="1"/>
  <c r="AQ32" i="11"/>
  <c r="E93" i="4" s="1"/>
  <c r="AV28" i="11"/>
  <c r="J89" i="4" s="1"/>
  <c r="AU25" i="11"/>
  <c r="I86" i="4" s="1"/>
  <c r="AS22" i="11"/>
  <c r="G83" i="4" s="1"/>
  <c r="AR19" i="11"/>
  <c r="F80" i="4" s="1"/>
  <c r="AQ16" i="11"/>
  <c r="E77" i="4" s="1"/>
  <c r="AV12" i="11"/>
  <c r="J73" i="4" s="1"/>
  <c r="AU9" i="11"/>
  <c r="I70" i="4" s="1"/>
  <c r="AP38" i="11"/>
  <c r="C99" i="4" s="1"/>
  <c r="AP22" i="11"/>
  <c r="C83" i="4" s="1"/>
  <c r="AQ44" i="11"/>
  <c r="E105" i="4" s="1"/>
  <c r="AV40" i="11"/>
  <c r="J101" i="4" s="1"/>
  <c r="AU37" i="11"/>
  <c r="I98" i="4" s="1"/>
  <c r="AS34" i="11"/>
  <c r="G95" i="4" s="1"/>
  <c r="AR31" i="11"/>
  <c r="F92" i="4" s="1"/>
  <c r="AQ28" i="11"/>
  <c r="E89" i="4" s="1"/>
  <c r="AV24" i="11"/>
  <c r="J85" i="4" s="1"/>
  <c r="AU21" i="11"/>
  <c r="I82" i="4" s="1"/>
  <c r="AS18" i="11"/>
  <c r="G79" i="4" s="1"/>
  <c r="AR15" i="11"/>
  <c r="F76" i="4" s="1"/>
  <c r="AQ12" i="11"/>
  <c r="E73" i="4" s="1"/>
  <c r="AV8" i="11"/>
  <c r="AP34" i="11"/>
  <c r="C95" i="4" s="1"/>
  <c r="AP18" i="11"/>
  <c r="C79" i="4" s="1"/>
  <c r="AR43" i="11"/>
  <c r="F104" i="4" s="1"/>
  <c r="AQ40" i="11"/>
  <c r="E101" i="4" s="1"/>
  <c r="AV36" i="11"/>
  <c r="J97" i="4" s="1"/>
  <c r="AU33" i="11"/>
  <c r="I94" i="4" s="1"/>
  <c r="AS30" i="11"/>
  <c r="G91" i="4" s="1"/>
  <c r="AR27" i="11"/>
  <c r="F88" i="4" s="1"/>
  <c r="AQ24" i="11"/>
  <c r="E85" i="4" s="1"/>
  <c r="AV20" i="11"/>
  <c r="J81" i="4" s="1"/>
  <c r="AU17" i="11"/>
  <c r="I78" i="4" s="1"/>
  <c r="AS14" i="11"/>
  <c r="G75" i="4" s="1"/>
  <c r="AR11" i="11"/>
  <c r="F72" i="4" s="1"/>
  <c r="AS8" i="11"/>
  <c r="AP30" i="11"/>
  <c r="C91" i="4" s="1"/>
  <c r="AP14" i="11"/>
  <c r="C75" i="4" s="1"/>
  <c r="AV32" i="11"/>
  <c r="J93" i="4" s="1"/>
  <c r="AQ20" i="11"/>
  <c r="E81" i="4" s="1"/>
  <c r="AP42" i="11"/>
  <c r="C103" i="4" s="1"/>
  <c r="AS10" i="11"/>
  <c r="G71" i="4" s="1"/>
  <c r="AS42" i="11"/>
  <c r="G103" i="4" s="1"/>
  <c r="AU29" i="11"/>
  <c r="I90" i="4" s="1"/>
  <c r="AV16" i="11"/>
  <c r="J77" i="4" s="1"/>
  <c r="AP26" i="11"/>
  <c r="C87" i="4" s="1"/>
  <c r="AR23" i="11"/>
  <c r="F84" i="4" s="1"/>
  <c r="AR39" i="11"/>
  <c r="F100" i="4" s="1"/>
  <c r="AS26" i="11"/>
  <c r="G87" i="4" s="1"/>
  <c r="AU13" i="11"/>
  <c r="I74" i="4" s="1"/>
  <c r="AP10" i="11"/>
  <c r="C71" i="4" s="1"/>
  <c r="AQ36" i="11"/>
  <c r="E97" i="4" s="1"/>
  <c r="J25" i="5" l="1"/>
  <c r="J25" i="3" s="1"/>
  <c r="J27" i="3"/>
  <c r="G25" i="5"/>
  <c r="G25" i="3" s="1"/>
  <c r="G27" i="3"/>
  <c r="H25" i="5"/>
  <c r="H25" i="3" s="1"/>
  <c r="H27" i="3"/>
  <c r="I25" i="5"/>
  <c r="I25" i="3" s="1"/>
  <c r="I27" i="3"/>
  <c r="I29" i="4"/>
  <c r="J29" i="4"/>
  <c r="G29" i="4"/>
  <c r="H29" i="4"/>
  <c r="E32" i="4"/>
  <c r="AV45" i="13"/>
  <c r="I106" i="6" s="1"/>
  <c r="I69" i="6"/>
  <c r="AT45" i="13"/>
  <c r="G106" i="6" s="1"/>
  <c r="G69" i="6"/>
  <c r="J69" i="6"/>
  <c r="AW45" i="13"/>
  <c r="J106" i="6" s="1"/>
  <c r="F69" i="6"/>
  <c r="AS45" i="13"/>
  <c r="F106" i="6" s="1"/>
  <c r="AU42" i="13"/>
  <c r="H103" i="6" s="1"/>
  <c r="AU38" i="13"/>
  <c r="H99" i="6" s="1"/>
  <c r="AU43" i="13"/>
  <c r="H104" i="6" s="1"/>
  <c r="AU27" i="13"/>
  <c r="H88" i="6" s="1"/>
  <c r="AU23" i="13"/>
  <c r="H84" i="6" s="1"/>
  <c r="AU19" i="13"/>
  <c r="H80" i="6" s="1"/>
  <c r="AU15" i="13"/>
  <c r="H76" i="6" s="1"/>
  <c r="AU31" i="13"/>
  <c r="H92" i="6" s="1"/>
  <c r="AU12" i="13"/>
  <c r="H73" i="6" s="1"/>
  <c r="AU8" i="13"/>
  <c r="H69" i="6" s="1"/>
  <c r="AU41" i="13"/>
  <c r="H102" i="6" s="1"/>
  <c r="AU37" i="13"/>
  <c r="H98" i="6" s="1"/>
  <c r="AU26" i="13"/>
  <c r="H87" i="6" s="1"/>
  <c r="AU22" i="13"/>
  <c r="H83" i="6" s="1"/>
  <c r="AU18" i="13"/>
  <c r="H79" i="6" s="1"/>
  <c r="AU28" i="13"/>
  <c r="H89" i="6" s="1"/>
  <c r="AU11" i="13"/>
  <c r="H72" i="6" s="1"/>
  <c r="E69" i="6"/>
  <c r="AR45" i="13"/>
  <c r="E106" i="6" s="1"/>
  <c r="AU21" i="13"/>
  <c r="H82" i="6" s="1"/>
  <c r="AU13" i="13"/>
  <c r="H74" i="6" s="1"/>
  <c r="AU10" i="13"/>
  <c r="H71" i="6" s="1"/>
  <c r="AU24" i="13"/>
  <c r="H85" i="6" s="1"/>
  <c r="AU16" i="13"/>
  <c r="H77" i="6" s="1"/>
  <c r="AU9" i="13"/>
  <c r="H70" i="6" s="1"/>
  <c r="AU33" i="13"/>
  <c r="H94" i="6" s="1"/>
  <c r="AU14" i="13"/>
  <c r="H75" i="6" s="1"/>
  <c r="AU34" i="13"/>
  <c r="H95" i="6" s="1"/>
  <c r="AU44" i="13"/>
  <c r="H105" i="6" s="1"/>
  <c r="AU20" i="13"/>
  <c r="H81" i="6" s="1"/>
  <c r="AU29" i="13"/>
  <c r="H90" i="6" s="1"/>
  <c r="AU40" i="13"/>
  <c r="H101" i="6" s="1"/>
  <c r="AU36" i="13"/>
  <c r="H97" i="6" s="1"/>
  <c r="AU25" i="13"/>
  <c r="H86" i="6" s="1"/>
  <c r="AU17" i="13"/>
  <c r="H78" i="6" s="1"/>
  <c r="AU30" i="13"/>
  <c r="H91" i="6" s="1"/>
  <c r="AU39" i="13"/>
  <c r="H100" i="6" s="1"/>
  <c r="AU32" i="13"/>
  <c r="H93" i="6" s="1"/>
  <c r="AU35" i="13"/>
  <c r="H96" i="6" s="1"/>
  <c r="R43" i="8"/>
  <c r="S42" i="12"/>
  <c r="T42" i="12" s="1"/>
  <c r="S28" i="12"/>
  <c r="T28" i="12" s="1"/>
  <c r="S10" i="12"/>
  <c r="T10" i="12" s="1"/>
  <c r="S26" i="12"/>
  <c r="T26" i="12" s="1"/>
  <c r="S15" i="12"/>
  <c r="T15" i="12" s="1"/>
  <c r="S35" i="12"/>
  <c r="T35" i="12" s="1"/>
  <c r="S41" i="12"/>
  <c r="T41" i="12" s="1"/>
  <c r="S43" i="12"/>
  <c r="T43" i="12" s="1"/>
  <c r="S22" i="12"/>
  <c r="T22" i="12" s="1"/>
  <c r="S11" i="12"/>
  <c r="T11" i="12" s="1"/>
  <c r="S39" i="12"/>
  <c r="T39" i="12" s="1"/>
  <c r="S18" i="12"/>
  <c r="T18" i="12" s="1"/>
  <c r="S12" i="12"/>
  <c r="T12" i="12" s="1"/>
  <c r="S27" i="12"/>
  <c r="T27" i="12" s="1"/>
  <c r="S16" i="12"/>
  <c r="T16" i="12" s="1"/>
  <c r="S32" i="12"/>
  <c r="T32" i="12" s="1"/>
  <c r="S19" i="12"/>
  <c r="T19" i="12" s="1"/>
  <c r="S40" i="12"/>
  <c r="T40" i="12" s="1"/>
  <c r="S25" i="12"/>
  <c r="T25" i="12" s="1"/>
  <c r="S36" i="12"/>
  <c r="T36" i="12" s="1"/>
  <c r="S23" i="12"/>
  <c r="T23" i="12" s="1"/>
  <c r="S34" i="12"/>
  <c r="T34" i="12" s="1"/>
  <c r="S17" i="12"/>
  <c r="T17" i="12" s="1"/>
  <c r="S20" i="12"/>
  <c r="T20" i="12" s="1"/>
  <c r="S29" i="12"/>
  <c r="T29" i="12" s="1"/>
  <c r="S9" i="12"/>
  <c r="T9" i="12" s="1"/>
  <c r="S37" i="12"/>
  <c r="T37" i="12" s="1"/>
  <c r="S24" i="12"/>
  <c r="T24" i="12" s="1"/>
  <c r="S13" i="12"/>
  <c r="T13" i="12" s="1"/>
  <c r="S44" i="12"/>
  <c r="T44" i="12" s="1"/>
  <c r="S31" i="12"/>
  <c r="T31" i="12" s="1"/>
  <c r="S38" i="12"/>
  <c r="T38" i="12" s="1"/>
  <c r="S8" i="12"/>
  <c r="S14" i="12"/>
  <c r="T14" i="12" s="1"/>
  <c r="S33" i="12"/>
  <c r="T33" i="12" s="1"/>
  <c r="S30" i="12"/>
  <c r="T30" i="12" s="1"/>
  <c r="S21" i="12"/>
  <c r="T21" i="12" s="1"/>
  <c r="J69" i="4"/>
  <c r="AV45" i="11"/>
  <c r="J106" i="4" s="1"/>
  <c r="AU45" i="11"/>
  <c r="I106" i="4" s="1"/>
  <c r="I69" i="4"/>
  <c r="E69" i="4"/>
  <c r="AQ45" i="11"/>
  <c r="G69" i="4"/>
  <c r="AS45" i="11"/>
  <c r="G106" i="4" s="1"/>
  <c r="F69" i="4"/>
  <c r="AR45" i="11"/>
  <c r="F106" i="4" s="1"/>
  <c r="S45" i="12" l="1"/>
  <c r="T8" i="12"/>
  <c r="E106" i="4"/>
  <c r="AT42" i="11"/>
  <c r="H103" i="4" s="1"/>
  <c r="AT38" i="11"/>
  <c r="H99" i="4" s="1"/>
  <c r="AT34" i="11"/>
  <c r="H95" i="4" s="1"/>
  <c r="AT30" i="11"/>
  <c r="H91" i="4" s="1"/>
  <c r="AT26" i="11"/>
  <c r="H87" i="4" s="1"/>
  <c r="AT22" i="11"/>
  <c r="H83" i="4" s="1"/>
  <c r="AT18" i="11"/>
  <c r="H79" i="4" s="1"/>
  <c r="AT14" i="11"/>
  <c r="H75" i="4" s="1"/>
  <c r="AT10" i="11"/>
  <c r="H71" i="4" s="1"/>
  <c r="AT41" i="11"/>
  <c r="H102" i="4" s="1"/>
  <c r="AT37" i="11"/>
  <c r="H98" i="4" s="1"/>
  <c r="AT33" i="11"/>
  <c r="H94" i="4" s="1"/>
  <c r="AT29" i="11"/>
  <c r="H90" i="4" s="1"/>
  <c r="AT25" i="11"/>
  <c r="H86" i="4" s="1"/>
  <c r="AT21" i="11"/>
  <c r="H82" i="4" s="1"/>
  <c r="AT17" i="11"/>
  <c r="H78" i="4" s="1"/>
  <c r="AT13" i="11"/>
  <c r="H74" i="4" s="1"/>
  <c r="AT9" i="11"/>
  <c r="H70" i="4" s="1"/>
  <c r="AT44" i="11"/>
  <c r="H105" i="4" s="1"/>
  <c r="AT40" i="11"/>
  <c r="H101" i="4" s="1"/>
  <c r="AT36" i="11"/>
  <c r="H97" i="4" s="1"/>
  <c r="AT32" i="11"/>
  <c r="H93" i="4" s="1"/>
  <c r="AT28" i="11"/>
  <c r="H89" i="4" s="1"/>
  <c r="AT24" i="11"/>
  <c r="H85" i="4" s="1"/>
  <c r="AT20" i="11"/>
  <c r="H81" i="4" s="1"/>
  <c r="AT16" i="11"/>
  <c r="H77" i="4" s="1"/>
  <c r="AT12" i="11"/>
  <c r="H73" i="4" s="1"/>
  <c r="AT8" i="11"/>
  <c r="H69" i="4" s="1"/>
  <c r="AT43" i="11"/>
  <c r="H104" i="4" s="1"/>
  <c r="AT39" i="11"/>
  <c r="H100" i="4" s="1"/>
  <c r="AT35" i="11"/>
  <c r="H96" i="4" s="1"/>
  <c r="AT31" i="11"/>
  <c r="H92" i="4" s="1"/>
  <c r="AT27" i="11"/>
  <c r="H88" i="4" s="1"/>
  <c r="AT23" i="11"/>
  <c r="H84" i="4" s="1"/>
  <c r="AT19" i="11"/>
  <c r="H80" i="4" s="1"/>
  <c r="AT15" i="11"/>
  <c r="H76" i="4" s="1"/>
  <c r="AT11" i="11"/>
  <c r="H72" i="4" s="1"/>
  <c r="U8" i="12" l="1" a="1"/>
  <c r="T45" i="12"/>
  <c r="R48" i="8" s="1"/>
  <c r="U27" i="12" l="1"/>
  <c r="AH27" i="12" s="1"/>
  <c r="D27" i="10" s="1"/>
  <c r="U28" i="12"/>
  <c r="AH28" i="12" s="1"/>
  <c r="D28" i="10" s="1"/>
  <c r="U35" i="12"/>
  <c r="AH35" i="12" s="1"/>
  <c r="D35" i="10" s="1"/>
  <c r="U30" i="12"/>
  <c r="AH30" i="12" s="1"/>
  <c r="D30" i="10" s="1"/>
  <c r="U17" i="12"/>
  <c r="AH17" i="12" s="1"/>
  <c r="D17" i="10" s="1"/>
  <c r="U23" i="12"/>
  <c r="AH23" i="12" s="1"/>
  <c r="D23" i="10" s="1"/>
  <c r="U22" i="12"/>
  <c r="AH22" i="12" s="1"/>
  <c r="D22" i="10" s="1"/>
  <c r="U42" i="12"/>
  <c r="AH42" i="12" s="1"/>
  <c r="D42" i="10" s="1"/>
  <c r="U13" i="12"/>
  <c r="AH13" i="12" s="1"/>
  <c r="D13" i="10" s="1"/>
  <c r="U12" i="12"/>
  <c r="AH12" i="12" s="1"/>
  <c r="D12" i="10" s="1"/>
  <c r="U40" i="12"/>
  <c r="AH40" i="12" s="1"/>
  <c r="D40" i="10" s="1"/>
  <c r="U41" i="12"/>
  <c r="AH41" i="12" s="1"/>
  <c r="D41" i="10" s="1"/>
  <c r="U26" i="12"/>
  <c r="AH26" i="12" s="1"/>
  <c r="D26" i="10" s="1"/>
  <c r="U34" i="12"/>
  <c r="AH34" i="12" s="1"/>
  <c r="D34" i="10" s="1"/>
  <c r="U21" i="12"/>
  <c r="AH21" i="12" s="1"/>
  <c r="D21" i="10" s="1"/>
  <c r="U31" i="12"/>
  <c r="AH31" i="12" s="1"/>
  <c r="D31" i="10" s="1"/>
  <c r="U32" i="12"/>
  <c r="AH32" i="12" s="1"/>
  <c r="D32" i="10" s="1"/>
  <c r="U9" i="12"/>
  <c r="AH9" i="12" s="1"/>
  <c r="D9" i="10" s="1"/>
  <c r="U15" i="12"/>
  <c r="AH15" i="12" s="1"/>
  <c r="D15" i="10" s="1"/>
  <c r="U18" i="12"/>
  <c r="AH18" i="12" s="1"/>
  <c r="D18" i="10" s="1"/>
  <c r="U39" i="12"/>
  <c r="AH39" i="12" s="1"/>
  <c r="D39" i="10" s="1"/>
  <c r="U43" i="12"/>
  <c r="AH43" i="12" s="1"/>
  <c r="D43" i="10" s="1"/>
  <c r="U29" i="12"/>
  <c r="AH29" i="12" s="1"/>
  <c r="D29" i="10" s="1"/>
  <c r="U37" i="12"/>
  <c r="AH37" i="12" s="1"/>
  <c r="D37" i="10" s="1"/>
  <c r="U25" i="12"/>
  <c r="AH25" i="12" s="1"/>
  <c r="D25" i="10" s="1"/>
  <c r="U14" i="12"/>
  <c r="AH14" i="12" s="1"/>
  <c r="D14" i="10" s="1"/>
  <c r="U11" i="12"/>
  <c r="AH11" i="12" s="1"/>
  <c r="D11" i="10" s="1"/>
  <c r="U20" i="12"/>
  <c r="AH20" i="12" s="1"/>
  <c r="D20" i="10" s="1"/>
  <c r="U19" i="12"/>
  <c r="AH19" i="12" s="1"/>
  <c r="D19" i="10" s="1"/>
  <c r="U24" i="12"/>
  <c r="AH24" i="12" s="1"/>
  <c r="D24" i="10" s="1"/>
  <c r="U36" i="12"/>
  <c r="AH36" i="12" s="1"/>
  <c r="D36" i="10" s="1"/>
  <c r="U10" i="12"/>
  <c r="AH10" i="12" s="1"/>
  <c r="D10" i="10" s="1"/>
  <c r="U44" i="12"/>
  <c r="AH44" i="12" s="1"/>
  <c r="D44" i="10" s="1"/>
  <c r="U38" i="12"/>
  <c r="AH38" i="12" s="1"/>
  <c r="D38" i="10" s="1"/>
  <c r="U33" i="12"/>
  <c r="AH33" i="12" s="1"/>
  <c r="D33" i="10" s="1"/>
  <c r="U8" i="12"/>
  <c r="AH8" i="12" s="1"/>
  <c r="D8" i="10" s="1"/>
  <c r="U16" i="12"/>
  <c r="AH16" i="12" s="1"/>
  <c r="D16" i="10" s="1"/>
  <c r="I33" i="10" l="1"/>
  <c r="I16" i="10"/>
  <c r="D45" i="10"/>
  <c r="I10" i="10"/>
  <c r="I20" i="10"/>
  <c r="I37" i="10"/>
  <c r="I18" i="10"/>
  <c r="I31" i="10"/>
  <c r="I41" i="10"/>
  <c r="I42" i="10"/>
  <c r="I30" i="10"/>
  <c r="I36" i="10"/>
  <c r="I11" i="10"/>
  <c r="I29" i="10"/>
  <c r="I15" i="10"/>
  <c r="I21" i="10"/>
  <c r="I40" i="10"/>
  <c r="I22" i="10"/>
  <c r="I35" i="10"/>
  <c r="I38" i="10"/>
  <c r="I24" i="10"/>
  <c r="I14" i="10"/>
  <c r="I43" i="10"/>
  <c r="I8" i="10"/>
  <c r="I9" i="10"/>
  <c r="I34" i="10"/>
  <c r="I12" i="10"/>
  <c r="I23" i="10"/>
  <c r="I28" i="10"/>
  <c r="I44" i="10"/>
  <c r="I19" i="10"/>
  <c r="I25" i="10"/>
  <c r="I39" i="10"/>
  <c r="I32" i="10"/>
  <c r="I26" i="10"/>
  <c r="I13" i="10"/>
  <c r="I17" i="10"/>
  <c r="I27" i="10"/>
  <c r="AB33" i="12"/>
  <c r="AK33" i="12" s="1"/>
  <c r="G33" i="10" s="1"/>
  <c r="W33" i="12"/>
  <c r="AJ33" i="12" s="1"/>
  <c r="F33" i="10" s="1"/>
  <c r="V33" i="12"/>
  <c r="AI33" i="12" s="1"/>
  <c r="E33" i="10" s="1"/>
  <c r="AF33" i="12"/>
  <c r="AL33" i="12" s="1"/>
  <c r="H33" i="10" s="1"/>
  <c r="AB36" i="12"/>
  <c r="AK36" i="12" s="1"/>
  <c r="G36" i="10" s="1"/>
  <c r="W36" i="12"/>
  <c r="AJ36" i="12" s="1"/>
  <c r="F36" i="10" s="1"/>
  <c r="V36" i="12"/>
  <c r="AI36" i="12" s="1"/>
  <c r="E36" i="10" s="1"/>
  <c r="AF36" i="12"/>
  <c r="AL36" i="12" s="1"/>
  <c r="H36" i="10" s="1"/>
  <c r="W11" i="12"/>
  <c r="AJ11" i="12" s="1"/>
  <c r="F11" i="10" s="1"/>
  <c r="V11" i="12"/>
  <c r="AI11" i="12" s="1"/>
  <c r="E11" i="10" s="1"/>
  <c r="AF11" i="12"/>
  <c r="AL11" i="12" s="1"/>
  <c r="H11" i="10" s="1"/>
  <c r="AB11" i="12"/>
  <c r="AK11" i="12" s="1"/>
  <c r="G11" i="10" s="1"/>
  <c r="W29" i="12"/>
  <c r="AJ29" i="12" s="1"/>
  <c r="F29" i="10" s="1"/>
  <c r="AF29" i="12"/>
  <c r="AL29" i="12" s="1"/>
  <c r="H29" i="10" s="1"/>
  <c r="V29" i="12"/>
  <c r="AI29" i="12" s="1"/>
  <c r="E29" i="10" s="1"/>
  <c r="AB29" i="12"/>
  <c r="AK29" i="12" s="1"/>
  <c r="G29" i="10" s="1"/>
  <c r="W15" i="12"/>
  <c r="AJ15" i="12" s="1"/>
  <c r="F15" i="10" s="1"/>
  <c r="V15" i="12"/>
  <c r="AI15" i="12" s="1"/>
  <c r="E15" i="10" s="1"/>
  <c r="AF15" i="12"/>
  <c r="AL15" i="12" s="1"/>
  <c r="H15" i="10" s="1"/>
  <c r="AB15" i="12"/>
  <c r="AK15" i="12" s="1"/>
  <c r="G15" i="10" s="1"/>
  <c r="AB21" i="12"/>
  <c r="AK21" i="12" s="1"/>
  <c r="G21" i="10" s="1"/>
  <c r="AF21" i="12"/>
  <c r="AL21" i="12" s="1"/>
  <c r="H21" i="10" s="1"/>
  <c r="W21" i="12"/>
  <c r="AJ21" i="12" s="1"/>
  <c r="F21" i="10" s="1"/>
  <c r="V21" i="12"/>
  <c r="AI21" i="12" s="1"/>
  <c r="E21" i="10" s="1"/>
  <c r="AB40" i="12"/>
  <c r="AK40" i="12" s="1"/>
  <c r="G40" i="10" s="1"/>
  <c r="AF40" i="12"/>
  <c r="AL40" i="12" s="1"/>
  <c r="H40" i="10" s="1"/>
  <c r="V40" i="12"/>
  <c r="AI40" i="12" s="1"/>
  <c r="E40" i="10" s="1"/>
  <c r="W40" i="12"/>
  <c r="AJ40" i="12" s="1"/>
  <c r="F40" i="10" s="1"/>
  <c r="AB22" i="12"/>
  <c r="AK22" i="12" s="1"/>
  <c r="G22" i="10" s="1"/>
  <c r="W22" i="12"/>
  <c r="AJ22" i="12" s="1"/>
  <c r="F22" i="10" s="1"/>
  <c r="V22" i="12"/>
  <c r="AI22" i="12" s="1"/>
  <c r="E22" i="10" s="1"/>
  <c r="AF22" i="12"/>
  <c r="AL22" i="12" s="1"/>
  <c r="H22" i="10" s="1"/>
  <c r="V35" i="12"/>
  <c r="AI35" i="12" s="1"/>
  <c r="E35" i="10" s="1"/>
  <c r="AB35" i="12"/>
  <c r="AK35" i="12" s="1"/>
  <c r="G35" i="10" s="1"/>
  <c r="W35" i="12"/>
  <c r="AJ35" i="12" s="1"/>
  <c r="F35" i="10" s="1"/>
  <c r="AF35" i="12"/>
  <c r="AL35" i="12" s="1"/>
  <c r="H35" i="10" s="1"/>
  <c r="W38" i="12"/>
  <c r="AJ38" i="12" s="1"/>
  <c r="F38" i="10" s="1"/>
  <c r="AB38" i="12"/>
  <c r="AK38" i="12" s="1"/>
  <c r="G38" i="10" s="1"/>
  <c r="V38" i="12"/>
  <c r="AI38" i="12" s="1"/>
  <c r="E38" i="10" s="1"/>
  <c r="AF38" i="12"/>
  <c r="AL38" i="12" s="1"/>
  <c r="H38" i="10" s="1"/>
  <c r="W24" i="12"/>
  <c r="AJ24" i="12" s="1"/>
  <c r="F24" i="10" s="1"/>
  <c r="V24" i="12"/>
  <c r="AI24" i="12" s="1"/>
  <c r="E24" i="10" s="1"/>
  <c r="AF24" i="12"/>
  <c r="AL24" i="12" s="1"/>
  <c r="H24" i="10" s="1"/>
  <c r="AB24" i="12"/>
  <c r="AK24" i="12" s="1"/>
  <c r="G24" i="10" s="1"/>
  <c r="AF14" i="12"/>
  <c r="AL14" i="12" s="1"/>
  <c r="H14" i="10" s="1"/>
  <c r="AB14" i="12"/>
  <c r="AK14" i="12" s="1"/>
  <c r="G14" i="10" s="1"/>
  <c r="V14" i="12"/>
  <c r="AI14" i="12" s="1"/>
  <c r="E14" i="10" s="1"/>
  <c r="W14" i="12"/>
  <c r="AJ14" i="12" s="1"/>
  <c r="F14" i="10" s="1"/>
  <c r="AF43" i="12"/>
  <c r="AL43" i="12" s="1"/>
  <c r="H43" i="10" s="1"/>
  <c r="W43" i="12"/>
  <c r="AJ43" i="12" s="1"/>
  <c r="F43" i="10" s="1"/>
  <c r="AB43" i="12"/>
  <c r="AK43" i="12" s="1"/>
  <c r="G43" i="10" s="1"/>
  <c r="V43" i="12"/>
  <c r="AI43" i="12" s="1"/>
  <c r="E43" i="10" s="1"/>
  <c r="AB9" i="12"/>
  <c r="AK9" i="12" s="1"/>
  <c r="G9" i="10" s="1"/>
  <c r="AF9" i="12"/>
  <c r="AL9" i="12" s="1"/>
  <c r="H9" i="10" s="1"/>
  <c r="W9" i="12"/>
  <c r="AJ9" i="12" s="1"/>
  <c r="F9" i="10" s="1"/>
  <c r="V9" i="12"/>
  <c r="AI9" i="12" s="1"/>
  <c r="E9" i="10" s="1"/>
  <c r="AB34" i="12"/>
  <c r="AK34" i="12" s="1"/>
  <c r="G34" i="10" s="1"/>
  <c r="V34" i="12"/>
  <c r="AI34" i="12" s="1"/>
  <c r="E34" i="10" s="1"/>
  <c r="AF34" i="12"/>
  <c r="AL34" i="12" s="1"/>
  <c r="H34" i="10" s="1"/>
  <c r="W34" i="12"/>
  <c r="AJ34" i="12" s="1"/>
  <c r="F34" i="10" s="1"/>
  <c r="AF12" i="12"/>
  <c r="AL12" i="12" s="1"/>
  <c r="H12" i="10" s="1"/>
  <c r="W12" i="12"/>
  <c r="AJ12" i="12" s="1"/>
  <c r="F12" i="10" s="1"/>
  <c r="AB12" i="12"/>
  <c r="AK12" i="12" s="1"/>
  <c r="G12" i="10" s="1"/>
  <c r="V12" i="12"/>
  <c r="AI12" i="12" s="1"/>
  <c r="E12" i="10" s="1"/>
  <c r="V23" i="12"/>
  <c r="AI23" i="12" s="1"/>
  <c r="E23" i="10" s="1"/>
  <c r="W23" i="12"/>
  <c r="AJ23" i="12" s="1"/>
  <c r="F23" i="10" s="1"/>
  <c r="AB23" i="12"/>
  <c r="AK23" i="12" s="1"/>
  <c r="G23" i="10" s="1"/>
  <c r="AF23" i="12"/>
  <c r="AL23" i="12" s="1"/>
  <c r="H23" i="10" s="1"/>
  <c r="V28" i="12"/>
  <c r="AI28" i="12" s="1"/>
  <c r="E28" i="10" s="1"/>
  <c r="AF28" i="12"/>
  <c r="AL28" i="12" s="1"/>
  <c r="W28" i="12"/>
  <c r="AJ28" i="12" s="1"/>
  <c r="F28" i="10" s="1"/>
  <c r="AB28" i="12"/>
  <c r="AK28" i="12" s="1"/>
  <c r="G28" i="10" s="1"/>
  <c r="AB16" i="12"/>
  <c r="AK16" i="12" s="1"/>
  <c r="G16" i="10" s="1"/>
  <c r="V16" i="12"/>
  <c r="AI16" i="12" s="1"/>
  <c r="E16" i="10" s="1"/>
  <c r="AF16" i="12"/>
  <c r="AL16" i="12" s="1"/>
  <c r="H16" i="10" s="1"/>
  <c r="W16" i="12"/>
  <c r="AJ16" i="12" s="1"/>
  <c r="F16" i="10" s="1"/>
  <c r="AB44" i="12"/>
  <c r="AK44" i="12" s="1"/>
  <c r="G44" i="10" s="1"/>
  <c r="V44" i="12"/>
  <c r="AI44" i="12" s="1"/>
  <c r="E44" i="10" s="1"/>
  <c r="AF44" i="12"/>
  <c r="AL44" i="12" s="1"/>
  <c r="H44" i="10" s="1"/>
  <c r="W44" i="12"/>
  <c r="AJ44" i="12" s="1"/>
  <c r="F44" i="10" s="1"/>
  <c r="W19" i="12"/>
  <c r="AJ19" i="12" s="1"/>
  <c r="F19" i="10" s="1"/>
  <c r="AB19" i="12"/>
  <c r="AK19" i="12" s="1"/>
  <c r="G19" i="10" s="1"/>
  <c r="AF19" i="12"/>
  <c r="AL19" i="12" s="1"/>
  <c r="H19" i="10" s="1"/>
  <c r="V19" i="12"/>
  <c r="AI19" i="12" s="1"/>
  <c r="E19" i="10" s="1"/>
  <c r="W25" i="12"/>
  <c r="AJ25" i="12" s="1"/>
  <c r="F25" i="10" s="1"/>
  <c r="AF25" i="12"/>
  <c r="AL25" i="12" s="1"/>
  <c r="H25" i="10" s="1"/>
  <c r="AB25" i="12"/>
  <c r="AK25" i="12" s="1"/>
  <c r="G25" i="10" s="1"/>
  <c r="V25" i="12"/>
  <c r="AI25" i="12" s="1"/>
  <c r="E25" i="10" s="1"/>
  <c r="AF39" i="12"/>
  <c r="AL39" i="12" s="1"/>
  <c r="H39" i="10" s="1"/>
  <c r="V39" i="12"/>
  <c r="AI39" i="12" s="1"/>
  <c r="E39" i="10" s="1"/>
  <c r="W39" i="12"/>
  <c r="AJ39" i="12" s="1"/>
  <c r="F39" i="10" s="1"/>
  <c r="AB39" i="12"/>
  <c r="AK39" i="12" s="1"/>
  <c r="G39" i="10" s="1"/>
  <c r="W32" i="12"/>
  <c r="AJ32" i="12" s="1"/>
  <c r="F32" i="10" s="1"/>
  <c r="AF32" i="12"/>
  <c r="AL32" i="12" s="1"/>
  <c r="H32" i="10" s="1"/>
  <c r="AB32" i="12"/>
  <c r="AK32" i="12" s="1"/>
  <c r="G32" i="10" s="1"/>
  <c r="V32" i="12"/>
  <c r="AI32" i="12" s="1"/>
  <c r="E32" i="10" s="1"/>
  <c r="V26" i="12"/>
  <c r="AI26" i="12" s="1"/>
  <c r="E26" i="10" s="1"/>
  <c r="AF26" i="12"/>
  <c r="AL26" i="12" s="1"/>
  <c r="H26" i="10" s="1"/>
  <c r="AB26" i="12"/>
  <c r="AK26" i="12" s="1"/>
  <c r="G26" i="10" s="1"/>
  <c r="W26" i="12"/>
  <c r="AJ26" i="12" s="1"/>
  <c r="F26" i="10" s="1"/>
  <c r="AB13" i="12"/>
  <c r="AK13" i="12" s="1"/>
  <c r="G13" i="10" s="1"/>
  <c r="V13" i="12"/>
  <c r="AI13" i="12" s="1"/>
  <c r="E13" i="10" s="1"/>
  <c r="AF13" i="12"/>
  <c r="AL13" i="12" s="1"/>
  <c r="H13" i="10" s="1"/>
  <c r="W13" i="12"/>
  <c r="AJ13" i="12" s="1"/>
  <c r="F13" i="10" s="1"/>
  <c r="V17" i="12"/>
  <c r="AI17" i="12" s="1"/>
  <c r="E17" i="10" s="1"/>
  <c r="AB17" i="12"/>
  <c r="AK17" i="12" s="1"/>
  <c r="G17" i="10" s="1"/>
  <c r="W17" i="12"/>
  <c r="AJ17" i="12" s="1"/>
  <c r="F17" i="10" s="1"/>
  <c r="AF17" i="12"/>
  <c r="AL17" i="12" s="1"/>
  <c r="H17" i="10" s="1"/>
  <c r="W27" i="12"/>
  <c r="AJ27" i="12" s="1"/>
  <c r="F27" i="10" s="1"/>
  <c r="V27" i="12"/>
  <c r="AI27" i="12" s="1"/>
  <c r="E27" i="10" s="1"/>
  <c r="AF27" i="12"/>
  <c r="AL27" i="12" s="1"/>
  <c r="H27" i="10" s="1"/>
  <c r="AB27" i="12"/>
  <c r="AK27" i="12" s="1"/>
  <c r="G27" i="10" s="1"/>
  <c r="W8" i="12"/>
  <c r="AJ8" i="12" s="1"/>
  <c r="F8" i="10" s="1"/>
  <c r="AF8" i="12"/>
  <c r="AB8" i="12"/>
  <c r="V8" i="12"/>
  <c r="AI8" i="12" s="1"/>
  <c r="E8" i="10" s="1"/>
  <c r="U45" i="12"/>
  <c r="AF10" i="12"/>
  <c r="AL10" i="12" s="1"/>
  <c r="H10" i="10" s="1"/>
  <c r="V10" i="12"/>
  <c r="AI10" i="12" s="1"/>
  <c r="E10" i="10" s="1"/>
  <c r="AB10" i="12"/>
  <c r="AK10" i="12" s="1"/>
  <c r="G10" i="10" s="1"/>
  <c r="W10" i="12"/>
  <c r="AJ10" i="12" s="1"/>
  <c r="F10" i="10" s="1"/>
  <c r="V20" i="12"/>
  <c r="AI20" i="12" s="1"/>
  <c r="E20" i="10" s="1"/>
  <c r="AB20" i="12"/>
  <c r="AK20" i="12" s="1"/>
  <c r="G20" i="10" s="1"/>
  <c r="AF20" i="12"/>
  <c r="AL20" i="12" s="1"/>
  <c r="H20" i="10" s="1"/>
  <c r="W20" i="12"/>
  <c r="AJ20" i="12" s="1"/>
  <c r="F20" i="10" s="1"/>
  <c r="W37" i="12"/>
  <c r="AJ37" i="12" s="1"/>
  <c r="F37" i="10" s="1"/>
  <c r="AF37" i="12"/>
  <c r="AL37" i="12" s="1"/>
  <c r="H37" i="10" s="1"/>
  <c r="AB37" i="12"/>
  <c r="AK37" i="12" s="1"/>
  <c r="G37" i="10" s="1"/>
  <c r="V37" i="12"/>
  <c r="AI37" i="12" s="1"/>
  <c r="E37" i="10" s="1"/>
  <c r="AF18" i="12"/>
  <c r="AL18" i="12" s="1"/>
  <c r="H18" i="10" s="1"/>
  <c r="V18" i="12"/>
  <c r="AI18" i="12" s="1"/>
  <c r="E18" i="10" s="1"/>
  <c r="W18" i="12"/>
  <c r="AJ18" i="12" s="1"/>
  <c r="F18" i="10" s="1"/>
  <c r="AB18" i="12"/>
  <c r="AK18" i="12" s="1"/>
  <c r="G18" i="10" s="1"/>
  <c r="W31" i="12"/>
  <c r="AJ31" i="12" s="1"/>
  <c r="F31" i="10" s="1"/>
  <c r="V31" i="12"/>
  <c r="AI31" i="12" s="1"/>
  <c r="E31" i="10" s="1"/>
  <c r="AF31" i="12"/>
  <c r="AL31" i="12" s="1"/>
  <c r="H31" i="10" s="1"/>
  <c r="AB31" i="12"/>
  <c r="AK31" i="12" s="1"/>
  <c r="G31" i="10" s="1"/>
  <c r="V41" i="12"/>
  <c r="AI41" i="12" s="1"/>
  <c r="E41" i="10" s="1"/>
  <c r="AF41" i="12"/>
  <c r="AL41" i="12" s="1"/>
  <c r="H41" i="10" s="1"/>
  <c r="W41" i="12"/>
  <c r="AJ41" i="12" s="1"/>
  <c r="F41" i="10" s="1"/>
  <c r="AB41" i="12"/>
  <c r="AK41" i="12" s="1"/>
  <c r="G41" i="10" s="1"/>
  <c r="W42" i="12"/>
  <c r="AJ42" i="12" s="1"/>
  <c r="F42" i="10" s="1"/>
  <c r="AB42" i="12"/>
  <c r="AK42" i="12" s="1"/>
  <c r="G42" i="10" s="1"/>
  <c r="V42" i="12"/>
  <c r="AI42" i="12" s="1"/>
  <c r="E42" i="10" s="1"/>
  <c r="AF42" i="12"/>
  <c r="AL42" i="12" s="1"/>
  <c r="H42" i="10" s="1"/>
  <c r="AF30" i="12"/>
  <c r="AL30" i="12" s="1"/>
  <c r="H30" i="10" s="1"/>
  <c r="AB30" i="12"/>
  <c r="AK30" i="12" s="1"/>
  <c r="G30" i="10" s="1"/>
  <c r="W30" i="12"/>
  <c r="AJ30" i="12" s="1"/>
  <c r="F30" i="10" s="1"/>
  <c r="V30" i="12"/>
  <c r="AI30" i="12" s="1"/>
  <c r="E30" i="10" s="1"/>
  <c r="H28" i="10" l="1"/>
  <c r="E45" i="10"/>
  <c r="F45" i="10"/>
  <c r="O44" i="10"/>
  <c r="G105" i="3" s="1"/>
  <c r="Q41" i="10"/>
  <c r="I102" i="3" s="1"/>
  <c r="M39" i="10"/>
  <c r="E100" i="3" s="1"/>
  <c r="O36" i="10"/>
  <c r="G97" i="3" s="1"/>
  <c r="N44" i="10"/>
  <c r="F105" i="3" s="1"/>
  <c r="L41" i="10"/>
  <c r="C102" i="3" s="1"/>
  <c r="R38" i="10"/>
  <c r="J99" i="3" s="1"/>
  <c r="N36" i="10"/>
  <c r="F97" i="3" s="1"/>
  <c r="L42" i="10"/>
  <c r="C103" i="3" s="1"/>
  <c r="N37" i="10"/>
  <c r="F98" i="3" s="1"/>
  <c r="R32" i="10"/>
  <c r="J93" i="3" s="1"/>
  <c r="N30" i="10"/>
  <c r="F91" i="3" s="1"/>
  <c r="Q44" i="10"/>
  <c r="I105" i="3" s="1"/>
  <c r="Q42" i="10"/>
  <c r="I103" i="3" s="1"/>
  <c r="L44" i="10"/>
  <c r="C105" i="3" s="1"/>
  <c r="L38" i="10"/>
  <c r="C99" i="3" s="1"/>
  <c r="Q32" i="10"/>
  <c r="I93" i="3" s="1"/>
  <c r="O26" i="10"/>
  <c r="G87" i="3" s="1"/>
  <c r="M21" i="10"/>
  <c r="E82" i="3" s="1"/>
  <c r="O18" i="10"/>
  <c r="G79" i="3" s="1"/>
  <c r="M13" i="10"/>
  <c r="E74" i="3" s="1"/>
  <c r="Q31" i="10"/>
  <c r="I92" i="3" s="1"/>
  <c r="M22" i="10"/>
  <c r="E83" i="3" s="1"/>
  <c r="R33" i="10"/>
  <c r="J94" i="3" s="1"/>
  <c r="M29" i="10"/>
  <c r="E90" i="3" s="1"/>
  <c r="Q33" i="10"/>
  <c r="I94" i="3" s="1"/>
  <c r="N25" i="10"/>
  <c r="F86" i="3" s="1"/>
  <c r="O37" i="10"/>
  <c r="G98" i="3" s="1"/>
  <c r="N12" i="10"/>
  <c r="F73" i="3" s="1"/>
  <c r="L9" i="10"/>
  <c r="C70" i="3" s="1"/>
  <c r="L34" i="10"/>
  <c r="C95" i="3" s="1"/>
  <c r="L25" i="10"/>
  <c r="C86" i="3" s="1"/>
  <c r="O21" i="10"/>
  <c r="G82" i="3" s="1"/>
  <c r="R31" i="10"/>
  <c r="J92" i="3" s="1"/>
  <c r="L22" i="10"/>
  <c r="C83" i="3" s="1"/>
  <c r="O19" i="10"/>
  <c r="G80" i="3" s="1"/>
  <c r="N11" i="10"/>
  <c r="F72" i="3" s="1"/>
  <c r="L8" i="10"/>
  <c r="C69" i="3" s="1"/>
  <c r="L16" i="10"/>
  <c r="C77" i="3" s="1"/>
  <c r="Q11" i="10"/>
  <c r="I72" i="3" s="1"/>
  <c r="M10" i="10"/>
  <c r="E71" i="3" s="1"/>
  <c r="L17" i="10"/>
  <c r="C78" i="3" s="1"/>
  <c r="M8" i="10"/>
  <c r="E69" i="3" s="1"/>
  <c r="O11" i="10"/>
  <c r="G72" i="3" s="1"/>
  <c r="Q43" i="10"/>
  <c r="I104" i="3" s="1"/>
  <c r="M41" i="10"/>
  <c r="E102" i="3" s="1"/>
  <c r="O38" i="10"/>
  <c r="G99" i="3" s="1"/>
  <c r="Q35" i="10"/>
  <c r="I96" i="3" s="1"/>
  <c r="L43" i="10"/>
  <c r="C104" i="3" s="1"/>
  <c r="R40" i="10"/>
  <c r="J101" i="3" s="1"/>
  <c r="N38" i="10"/>
  <c r="F99" i="3" s="1"/>
  <c r="L35" i="10"/>
  <c r="C96" i="3" s="1"/>
  <c r="R41" i="10"/>
  <c r="J102" i="3" s="1"/>
  <c r="M36" i="10"/>
  <c r="E97" i="3" s="1"/>
  <c r="N32" i="10"/>
  <c r="F93" i="3" s="1"/>
  <c r="L29" i="10"/>
  <c r="C90" i="3" s="1"/>
  <c r="R43" i="10"/>
  <c r="J104" i="3" s="1"/>
  <c r="O41" i="10"/>
  <c r="G102" i="3" s="1"/>
  <c r="N43" i="10"/>
  <c r="F104" i="3" s="1"/>
  <c r="L36" i="10"/>
  <c r="C97" i="3" s="1"/>
  <c r="L32" i="10"/>
  <c r="C93" i="3" s="1"/>
  <c r="O28" i="10"/>
  <c r="G89" i="3" s="1"/>
  <c r="M23" i="10"/>
  <c r="E84" i="3" s="1"/>
  <c r="O20" i="10"/>
  <c r="G81" i="3" s="1"/>
  <c r="M15" i="10"/>
  <c r="E76" i="3" s="1"/>
  <c r="Q34" i="10"/>
  <c r="I95" i="3" s="1"/>
  <c r="L30" i="10"/>
  <c r="C91" i="3" s="1"/>
  <c r="M26" i="10"/>
  <c r="E87" i="3" s="1"/>
  <c r="N19" i="10"/>
  <c r="F80" i="3" s="1"/>
  <c r="M32" i="10"/>
  <c r="E93" i="3" s="1"/>
  <c r="M28" i="10"/>
  <c r="E89" i="3" s="1"/>
  <c r="R37" i="10"/>
  <c r="J98" i="3" s="1"/>
  <c r="M31" i="10"/>
  <c r="E92" i="3" s="1"/>
  <c r="O30" i="10"/>
  <c r="G91" i="3" s="1"/>
  <c r="N20" i="10"/>
  <c r="F81" i="3" s="1"/>
  <c r="M16" i="10"/>
  <c r="E77" i="3" s="1"/>
  <c r="L11" i="10"/>
  <c r="C72" i="3" s="1"/>
  <c r="O29" i="10"/>
  <c r="G90" i="3" s="1"/>
  <c r="M20" i="10"/>
  <c r="E81" i="3" s="1"/>
  <c r="N21" i="10"/>
  <c r="F82" i="3" s="1"/>
  <c r="R18" i="10"/>
  <c r="J79" i="3" s="1"/>
  <c r="M14" i="10"/>
  <c r="E75" i="3" s="1"/>
  <c r="L10" i="10"/>
  <c r="C71" i="3" s="1"/>
  <c r="L21" i="10"/>
  <c r="C82" i="3" s="1"/>
  <c r="O8" i="10"/>
  <c r="G69" i="3" s="1"/>
  <c r="L15" i="10"/>
  <c r="C76" i="3" s="1"/>
  <c r="O10" i="10"/>
  <c r="G71" i="3" s="1"/>
  <c r="O33" i="10"/>
  <c r="G94" i="3" s="1"/>
  <c r="N16" i="10"/>
  <c r="F77" i="3" s="1"/>
  <c r="M12" i="10"/>
  <c r="E73" i="3" s="1"/>
  <c r="M43" i="10"/>
  <c r="E104" i="3" s="1"/>
  <c r="O40" i="10"/>
  <c r="G101" i="3" s="1"/>
  <c r="Q37" i="10"/>
  <c r="I98" i="3" s="1"/>
  <c r="M35" i="10"/>
  <c r="E96" i="3" s="1"/>
  <c r="R42" i="10"/>
  <c r="J103" i="3" s="1"/>
  <c r="N40" i="10"/>
  <c r="F101" i="3" s="1"/>
  <c r="L37" i="10"/>
  <c r="C98" i="3" s="1"/>
  <c r="R34" i="10"/>
  <c r="J95" i="3" s="1"/>
  <c r="Q40" i="10"/>
  <c r="I101" i="3" s="1"/>
  <c r="N34" i="10"/>
  <c r="F95" i="3" s="1"/>
  <c r="L31" i="10"/>
  <c r="C92" i="3" s="1"/>
  <c r="R39" i="10"/>
  <c r="J100" i="3" s="1"/>
  <c r="N39" i="10"/>
  <c r="F100" i="3" s="1"/>
  <c r="N41" i="10"/>
  <c r="F102" i="3" s="1"/>
  <c r="N35" i="10"/>
  <c r="F96" i="3" s="1"/>
  <c r="O31" i="10"/>
  <c r="G92" i="3" s="1"/>
  <c r="M25" i="10"/>
  <c r="E86" i="3" s="1"/>
  <c r="O22" i="10"/>
  <c r="G83" i="3" s="1"/>
  <c r="M17" i="10"/>
  <c r="E78" i="3" s="1"/>
  <c r="O14" i="10"/>
  <c r="G75" i="3" s="1"/>
  <c r="M33" i="10"/>
  <c r="E94" i="3" s="1"/>
  <c r="N29" i="10"/>
  <c r="F90" i="3" s="1"/>
  <c r="N23" i="10"/>
  <c r="F84" i="3" s="1"/>
  <c r="Q36" i="10"/>
  <c r="I97" i="3" s="1"/>
  <c r="N31" i="10"/>
  <c r="F92" i="3" s="1"/>
  <c r="R35" i="10"/>
  <c r="J96" i="3" s="1"/>
  <c r="M24" i="10"/>
  <c r="E85" i="3" s="1"/>
  <c r="N26" i="10"/>
  <c r="F87" i="3" s="1"/>
  <c r="N13" i="10"/>
  <c r="F74" i="3" s="1"/>
  <c r="N8" i="10"/>
  <c r="F69" i="3" s="1"/>
  <c r="O27" i="10"/>
  <c r="G88" i="3" s="1"/>
  <c r="N18" i="10"/>
  <c r="F79" i="3" s="1"/>
  <c r="N24" i="10"/>
  <c r="F85" i="3" s="1"/>
  <c r="M18" i="10"/>
  <c r="E79" i="3" s="1"/>
  <c r="L12" i="10"/>
  <c r="C73" i="3" s="1"/>
  <c r="Q18" i="10"/>
  <c r="I79" i="3" s="1"/>
  <c r="O12" i="10"/>
  <c r="G73" i="3" s="1"/>
  <c r="L24" i="10"/>
  <c r="C85" i="3" s="1"/>
  <c r="N14" i="10"/>
  <c r="F75" i="3" s="1"/>
  <c r="M9" i="10"/>
  <c r="E70" i="3" s="1"/>
  <c r="L14" i="10"/>
  <c r="C75" i="3" s="1"/>
  <c r="L19" i="10"/>
  <c r="C80" i="3" s="1"/>
  <c r="O15" i="10"/>
  <c r="G76" i="3" s="1"/>
  <c r="O42" i="10"/>
  <c r="G103" i="3" s="1"/>
  <c r="Q39" i="10"/>
  <c r="I100" i="3" s="1"/>
  <c r="M37" i="10"/>
  <c r="E98" i="3" s="1"/>
  <c r="R44" i="10"/>
  <c r="J105" i="3" s="1"/>
  <c r="N42" i="10"/>
  <c r="F103" i="3" s="1"/>
  <c r="L39" i="10"/>
  <c r="C100" i="3" s="1"/>
  <c r="R36" i="10"/>
  <c r="J97" i="3" s="1"/>
  <c r="M44" i="10"/>
  <c r="E105" i="3" s="1"/>
  <c r="O39" i="10"/>
  <c r="G100" i="3" s="1"/>
  <c r="L33" i="10"/>
  <c r="C94" i="3" s="1"/>
  <c r="R30" i="10"/>
  <c r="J91" i="3" s="1"/>
  <c r="N28" i="10"/>
  <c r="F89" i="3" s="1"/>
  <c r="O43" i="10"/>
  <c r="G104" i="3" s="1"/>
  <c r="M38" i="10"/>
  <c r="E99" i="3" s="1"/>
  <c r="M40" i="10"/>
  <c r="E101" i="3" s="1"/>
  <c r="N33" i="10"/>
  <c r="F94" i="3" s="1"/>
  <c r="M30" i="10"/>
  <c r="E91" i="3" s="1"/>
  <c r="M27" i="10"/>
  <c r="E88" i="3" s="1"/>
  <c r="O24" i="10"/>
  <c r="G85" i="3" s="1"/>
  <c r="M19" i="10"/>
  <c r="E80" i="3" s="1"/>
  <c r="O16" i="10"/>
  <c r="G77" i="3" s="1"/>
  <c r="O32" i="10"/>
  <c r="G93" i="3" s="1"/>
  <c r="N27" i="10"/>
  <c r="F88" i="3" s="1"/>
  <c r="O34" i="10"/>
  <c r="G95" i="3" s="1"/>
  <c r="Q30" i="10"/>
  <c r="I91" i="3" s="1"/>
  <c r="L27" i="10"/>
  <c r="C88" i="3" s="1"/>
  <c r="M34" i="10"/>
  <c r="E95" i="3" s="1"/>
  <c r="L28" i="10"/>
  <c r="C89" i="3" s="1"/>
  <c r="Q38" i="10"/>
  <c r="I99" i="3" s="1"/>
  <c r="O25" i="10"/>
  <c r="G86" i="3" s="1"/>
  <c r="N17" i="10"/>
  <c r="F78" i="3" s="1"/>
  <c r="N10" i="10"/>
  <c r="F71" i="3" s="1"/>
  <c r="O35" i="10"/>
  <c r="G96" i="3" s="1"/>
  <c r="L26" i="10"/>
  <c r="C87" i="3" s="1"/>
  <c r="N22" i="10"/>
  <c r="F83" i="3" s="1"/>
  <c r="M42" i="10"/>
  <c r="E103" i="3" s="1"/>
  <c r="O23" i="10"/>
  <c r="G84" i="3" s="1"/>
  <c r="L20" i="10"/>
  <c r="C81" i="3" s="1"/>
  <c r="N15" i="10"/>
  <c r="F76" i="3" s="1"/>
  <c r="R11" i="10"/>
  <c r="J72" i="3" s="1"/>
  <c r="N9" i="10"/>
  <c r="F70" i="3" s="1"/>
  <c r="O17" i="10"/>
  <c r="G78" i="3" s="1"/>
  <c r="M11" i="10"/>
  <c r="E72" i="3" s="1"/>
  <c r="L23" i="10"/>
  <c r="C84" i="3" s="1"/>
  <c r="O13" i="10"/>
  <c r="G74" i="3" s="1"/>
  <c r="L40" i="10"/>
  <c r="C101" i="3" s="1"/>
  <c r="L13" i="10"/>
  <c r="C74" i="3" s="1"/>
  <c r="L18" i="10"/>
  <c r="C79" i="3" s="1"/>
  <c r="O9" i="10"/>
  <c r="G70" i="3" s="1"/>
  <c r="AM31" i="12"/>
  <c r="AM42" i="12"/>
  <c r="F28" i="5"/>
  <c r="N54" i="8"/>
  <c r="W45" i="12"/>
  <c r="AJ45" i="12"/>
  <c r="AD65" i="8" s="1"/>
  <c r="AM26" i="12"/>
  <c r="AM19" i="12"/>
  <c r="AM35" i="12"/>
  <c r="AM15" i="12"/>
  <c r="AM41" i="12"/>
  <c r="AM20" i="12"/>
  <c r="V45" i="12"/>
  <c r="AI45" i="12"/>
  <c r="AA65" i="8" s="1"/>
  <c r="AM27" i="12"/>
  <c r="AM32" i="12"/>
  <c r="AM44" i="12"/>
  <c r="AM12" i="12"/>
  <c r="AM14" i="12"/>
  <c r="AM22" i="12"/>
  <c r="AM29" i="12"/>
  <c r="AM10" i="12"/>
  <c r="AB45" i="12"/>
  <c r="AK8" i="12"/>
  <c r="AM17" i="12"/>
  <c r="AM34" i="12"/>
  <c r="AM11" i="12"/>
  <c r="AM39" i="12"/>
  <c r="AM16" i="12"/>
  <c r="AM24" i="12"/>
  <c r="AM40" i="12"/>
  <c r="AM30" i="12"/>
  <c r="AM18" i="12"/>
  <c r="AM8" i="12"/>
  <c r="AH45" i="12"/>
  <c r="N65" i="8" s="1"/>
  <c r="R65" i="8" s="1"/>
  <c r="AF45" i="12"/>
  <c r="AL8" i="12"/>
  <c r="AM13" i="12"/>
  <c r="AM25" i="12"/>
  <c r="AM28" i="12"/>
  <c r="AM9" i="12"/>
  <c r="AM38" i="12"/>
  <c r="AM21" i="12"/>
  <c r="AM36" i="12"/>
  <c r="AM37" i="12"/>
  <c r="AM23" i="12"/>
  <c r="AM43" i="12"/>
  <c r="AM33" i="12"/>
  <c r="AV8" i="12" l="1"/>
  <c r="F29" i="5"/>
  <c r="F28" i="3"/>
  <c r="AK45" i="12"/>
  <c r="G65" i="8" s="1"/>
  <c r="G8" i="10"/>
  <c r="Q26" i="10" s="1"/>
  <c r="I87" i="3" s="1"/>
  <c r="N45" i="10"/>
  <c r="F106" i="3" s="1"/>
  <c r="O45" i="10"/>
  <c r="G106" i="3" s="1"/>
  <c r="AL45" i="12"/>
  <c r="D65" i="8" s="1"/>
  <c r="H8" i="10"/>
  <c r="R26" i="10" s="1"/>
  <c r="J87" i="3" s="1"/>
  <c r="M45" i="10"/>
  <c r="P23" i="10" s="1"/>
  <c r="H84" i="3" s="1"/>
  <c r="J28" i="5"/>
  <c r="D54" i="8"/>
  <c r="AA54" i="8"/>
  <c r="G28" i="5"/>
  <c r="H28" i="5"/>
  <c r="AD54" i="8"/>
  <c r="AV40" i="12"/>
  <c r="J101" i="5" s="1"/>
  <c r="AV41" i="12"/>
  <c r="J102" i="5" s="1"/>
  <c r="AV42" i="12"/>
  <c r="J103" i="5" s="1"/>
  <c r="AU33" i="12"/>
  <c r="I94" i="5" s="1"/>
  <c r="AS40" i="12"/>
  <c r="G101" i="5" s="1"/>
  <c r="AQ24" i="12"/>
  <c r="E85" i="5" s="1"/>
  <c r="AV26" i="12"/>
  <c r="J87" i="5" s="1"/>
  <c r="AU18" i="12"/>
  <c r="I79" i="5" s="1"/>
  <c r="AV20" i="12"/>
  <c r="J81" i="5" s="1"/>
  <c r="AV21" i="12"/>
  <c r="J82" i="5" s="1"/>
  <c r="AS15" i="12"/>
  <c r="G76" i="5" s="1"/>
  <c r="AQ26" i="12"/>
  <c r="E87" i="5" s="1"/>
  <c r="AU8" i="12"/>
  <c r="AQ11" i="12"/>
  <c r="E72" i="5" s="1"/>
  <c r="AV44" i="12"/>
  <c r="J105" i="5" s="1"/>
  <c r="AP35" i="12"/>
  <c r="C96" i="5" s="1"/>
  <c r="AU23" i="12"/>
  <c r="I84" i="5" s="1"/>
  <c r="AR28" i="12"/>
  <c r="F89" i="5" s="1"/>
  <c r="AP22" i="12"/>
  <c r="C83" i="5" s="1"/>
  <c r="AV18" i="12"/>
  <c r="J79" i="5" s="1"/>
  <c r="AR40" i="12"/>
  <c r="F101" i="5" s="1"/>
  <c r="AR41" i="12"/>
  <c r="F102" i="5" s="1"/>
  <c r="AR42" i="12"/>
  <c r="F103" i="5" s="1"/>
  <c r="AP32" i="12"/>
  <c r="C93" i="5" s="1"/>
  <c r="AR39" i="12"/>
  <c r="F100" i="5" s="1"/>
  <c r="AP23" i="12"/>
  <c r="C84" i="5" s="1"/>
  <c r="AR26" i="12"/>
  <c r="F87" i="5" s="1"/>
  <c r="AQ18" i="12"/>
  <c r="E79" i="5" s="1"/>
  <c r="AR20" i="12"/>
  <c r="F81" i="5" s="1"/>
  <c r="AR21" i="12"/>
  <c r="F82" i="5" s="1"/>
  <c r="AP14" i="12"/>
  <c r="C75" i="5" s="1"/>
  <c r="AS13" i="12"/>
  <c r="G74" i="5" s="1"/>
  <c r="AP42" i="12"/>
  <c r="C103" i="5" s="1"/>
  <c r="AP44" i="12"/>
  <c r="C105" i="5" s="1"/>
  <c r="AP26" i="12"/>
  <c r="C87" i="5" s="1"/>
  <c r="AQ31" i="12"/>
  <c r="E92" i="5" s="1"/>
  <c r="AS36" i="12"/>
  <c r="G97" i="5" s="1"/>
  <c r="AP15" i="12"/>
  <c r="C76" i="5" s="1"/>
  <c r="AR44" i="12"/>
  <c r="F105" i="5" s="1"/>
  <c r="AS25" i="12"/>
  <c r="G86" i="5" s="1"/>
  <c r="AR35" i="12"/>
  <c r="F96" i="5" s="1"/>
  <c r="AQ15" i="12"/>
  <c r="E76" i="5" s="1"/>
  <c r="AP8" i="12"/>
  <c r="C69" i="5" s="1"/>
  <c r="AU12" i="12"/>
  <c r="I73" i="5" s="1"/>
  <c r="AV30" i="12"/>
  <c r="J91" i="5" s="1"/>
  <c r="AS16" i="12"/>
  <c r="G77" i="5" s="1"/>
  <c r="AU21" i="12"/>
  <c r="I82" i="5" s="1"/>
  <c r="AP12" i="12"/>
  <c r="C73" i="5" s="1"/>
  <c r="AP28" i="12"/>
  <c r="C89" i="5" s="1"/>
  <c r="AQ14" i="12"/>
  <c r="E75" i="5" s="1"/>
  <c r="AP16" i="12"/>
  <c r="C77" i="5" s="1"/>
  <c r="AQ9" i="12"/>
  <c r="E70" i="5" s="1"/>
  <c r="AU38" i="12"/>
  <c r="I99" i="5" s="1"/>
  <c r="AR19" i="12"/>
  <c r="F80" i="5" s="1"/>
  <c r="AQ40" i="12"/>
  <c r="E101" i="5" s="1"/>
  <c r="AU43" i="12"/>
  <c r="I104" i="5" s="1"/>
  <c r="AV33" i="12"/>
  <c r="J94" i="5" s="1"/>
  <c r="AV24" i="12"/>
  <c r="J85" i="5" s="1"/>
  <c r="AS29" i="12"/>
  <c r="G90" i="5" s="1"/>
  <c r="AU32" i="12"/>
  <c r="I93" i="5" s="1"/>
  <c r="AU28" i="12"/>
  <c r="I89" i="5" s="1"/>
  <c r="AU11" i="12"/>
  <c r="I72" i="5" s="1"/>
  <c r="AQ17" i="12"/>
  <c r="E78" i="5" s="1"/>
  <c r="AQ29" i="12"/>
  <c r="E90" i="5" s="1"/>
  <c r="AV17" i="12"/>
  <c r="J78" i="5" s="1"/>
  <c r="AR33" i="12"/>
  <c r="F94" i="5" s="1"/>
  <c r="AV25" i="12"/>
  <c r="J86" i="5" s="1"/>
  <c r="AQ25" i="12"/>
  <c r="E86" i="5" s="1"/>
  <c r="AU25" i="12"/>
  <c r="I86" i="5" s="1"/>
  <c r="AS31" i="12"/>
  <c r="G92" i="5" s="1"/>
  <c r="AU20" i="12"/>
  <c r="I81" i="5" s="1"/>
  <c r="AQ22" i="12"/>
  <c r="E83" i="5" s="1"/>
  <c r="AQ41" i="12"/>
  <c r="E102" i="5" s="1"/>
  <c r="AQ12" i="12"/>
  <c r="E73" i="5" s="1"/>
  <c r="AR29" i="12"/>
  <c r="F90" i="5" s="1"/>
  <c r="AS43" i="12"/>
  <c r="G104" i="5" s="1"/>
  <c r="AP38" i="12"/>
  <c r="C99" i="5" s="1"/>
  <c r="AP39" i="12"/>
  <c r="C100" i="5" s="1"/>
  <c r="AP40" i="12"/>
  <c r="C101" i="5" s="1"/>
  <c r="AR30" i="12"/>
  <c r="F91" i="5" s="1"/>
  <c r="AS32" i="12"/>
  <c r="G93" i="5" s="1"/>
  <c r="AV35" i="12"/>
  <c r="J96" i="5" s="1"/>
  <c r="AQ34" i="12"/>
  <c r="E95" i="5" s="1"/>
  <c r="AV15" i="12"/>
  <c r="J76" i="5" s="1"/>
  <c r="AP18" i="12"/>
  <c r="C79" i="5" s="1"/>
  <c r="AP19" i="12"/>
  <c r="C80" i="5" s="1"/>
  <c r="AV11" i="12"/>
  <c r="J72" i="5" s="1"/>
  <c r="AR18" i="12"/>
  <c r="F79" i="5" s="1"/>
  <c r="AS23" i="12"/>
  <c r="G84" i="5" s="1"/>
  <c r="AS11" i="12"/>
  <c r="G72" i="5" s="1"/>
  <c r="AR22" i="12"/>
  <c r="F83" i="5" s="1"/>
  <c r="AU39" i="12"/>
  <c r="I100" i="5" s="1"/>
  <c r="AU41" i="12"/>
  <c r="I102" i="5" s="1"/>
  <c r="AR31" i="12"/>
  <c r="F92" i="5" s="1"/>
  <c r="AS30" i="12"/>
  <c r="G91" i="5" s="1"/>
  <c r="AV16" i="12"/>
  <c r="J77" i="5" s="1"/>
  <c r="AP13" i="12"/>
  <c r="C74" i="5" s="1"/>
  <c r="AS37" i="12"/>
  <c r="G98" i="5" s="1"/>
  <c r="AS38" i="12"/>
  <c r="G99" i="5" s="1"/>
  <c r="AS39" i="12"/>
  <c r="G100" i="5" s="1"/>
  <c r="AU29" i="12"/>
  <c r="I90" i="5" s="1"/>
  <c r="AV31" i="12"/>
  <c r="J92" i="5" s="1"/>
  <c r="AU34" i="12"/>
  <c r="I95" i="5" s="1"/>
  <c r="AP33" i="12"/>
  <c r="C94" i="5" s="1"/>
  <c r="AR15" i="12"/>
  <c r="F76" i="5" s="1"/>
  <c r="AS17" i="12"/>
  <c r="G78" i="5" s="1"/>
  <c r="AS18" i="12"/>
  <c r="G79" i="5" s="1"/>
  <c r="AR11" i="12"/>
  <c r="F72" i="5" s="1"/>
  <c r="AR8" i="12"/>
  <c r="AV36" i="12"/>
  <c r="J97" i="5" s="1"/>
  <c r="AV38" i="12"/>
  <c r="J99" i="5" s="1"/>
  <c r="AQ38" i="12"/>
  <c r="E99" i="5" s="1"/>
  <c r="AQ42" i="12"/>
  <c r="E103" i="5" s="1"/>
  <c r="AU19" i="12"/>
  <c r="I80" i="5" s="1"/>
  <c r="AU10" i="12"/>
  <c r="I71" i="5" s="1"/>
  <c r="AS33" i="12"/>
  <c r="G94" i="5" s="1"/>
  <c r="AP27" i="12"/>
  <c r="C88" i="5" s="1"/>
  <c r="AU26" i="12"/>
  <c r="I87" i="5" s="1"/>
  <c r="AS9" i="12"/>
  <c r="G70" i="5" s="1"/>
  <c r="AS21" i="12"/>
  <c r="G82" i="5" s="1"/>
  <c r="AU13" i="12"/>
  <c r="I74" i="5" s="1"/>
  <c r="AP37" i="12"/>
  <c r="C98" i="5" s="1"/>
  <c r="AQ19" i="12"/>
  <c r="E80" i="5" s="1"/>
  <c r="AR12" i="12"/>
  <c r="F73" i="5" s="1"/>
  <c r="AR36" i="12"/>
  <c r="F97" i="5" s="1"/>
  <c r="AU30" i="12"/>
  <c r="I91" i="5" s="1"/>
  <c r="AR16" i="12"/>
  <c r="F77" i="5" s="1"/>
  <c r="AP10" i="12"/>
  <c r="C71" i="5" s="1"/>
  <c r="AS41" i="12"/>
  <c r="G102" i="5" s="1"/>
  <c r="AQ23" i="12"/>
  <c r="E84" i="5" s="1"/>
  <c r="AS22" i="12"/>
  <c r="G83" i="5" s="1"/>
  <c r="AV34" i="12"/>
  <c r="J95" i="5" s="1"/>
  <c r="AS26" i="12"/>
  <c r="G87" i="5" s="1"/>
  <c r="AP21" i="12"/>
  <c r="C82" i="5" s="1"/>
  <c r="AP25" i="12"/>
  <c r="C86" i="5" s="1"/>
  <c r="AQ13" i="12"/>
  <c r="E74" i="5" s="1"/>
  <c r="AP11" i="12"/>
  <c r="C72" i="5" s="1"/>
  <c r="AU40" i="12"/>
  <c r="I101" i="5" s="1"/>
  <c r="AQ33" i="12"/>
  <c r="E94" i="5" s="1"/>
  <c r="AQ43" i="12"/>
  <c r="E104" i="5" s="1"/>
  <c r="AR34" i="12"/>
  <c r="F95" i="5" s="1"/>
  <c r="AV28" i="12"/>
  <c r="J89" i="5" s="1"/>
  <c r="AS24" i="12"/>
  <c r="G85" i="5" s="1"/>
  <c r="AR10" i="12"/>
  <c r="F71" i="5" s="1"/>
  <c r="AV43" i="12"/>
  <c r="J104" i="5" s="1"/>
  <c r="AV22" i="12"/>
  <c r="J83" i="5" s="1"/>
  <c r="AR14" i="12"/>
  <c r="F75" i="5" s="1"/>
  <c r="AV12" i="12"/>
  <c r="J73" i="5" s="1"/>
  <c r="AS12" i="12"/>
  <c r="G73" i="5" s="1"/>
  <c r="AQ10" i="12"/>
  <c r="E71" i="5" s="1"/>
  <c r="AS27" i="12"/>
  <c r="G88" i="5" s="1"/>
  <c r="AU35" i="12"/>
  <c r="I96" i="5" s="1"/>
  <c r="AU36" i="12"/>
  <c r="I97" i="5" s="1"/>
  <c r="AU37" i="12"/>
  <c r="I98" i="5" s="1"/>
  <c r="AU27" i="12"/>
  <c r="I88" i="5" s="1"/>
  <c r="AQ30" i="12"/>
  <c r="E91" i="5" s="1"/>
  <c r="AR32" i="12"/>
  <c r="F93" i="5" s="1"/>
  <c r="AQ28" i="12"/>
  <c r="E89" i="5" s="1"/>
  <c r="AS44" i="12"/>
  <c r="G105" i="5" s="1"/>
  <c r="AQ32" i="12"/>
  <c r="E93" i="5" s="1"/>
  <c r="AU16" i="12"/>
  <c r="I77" i="5" s="1"/>
  <c r="AP9" i="12"/>
  <c r="C70" i="5" s="1"/>
  <c r="AV14" i="12"/>
  <c r="J75" i="5" s="1"/>
  <c r="AV13" i="12"/>
  <c r="J74" i="5" s="1"/>
  <c r="AV10" i="12"/>
  <c r="J71" i="5" s="1"/>
  <c r="AR13" i="12"/>
  <c r="F74" i="5" s="1"/>
  <c r="AP34" i="12"/>
  <c r="C95" i="5" s="1"/>
  <c r="AP36" i="12"/>
  <c r="C97" i="5" s="1"/>
  <c r="AR25" i="12"/>
  <c r="F86" i="5" s="1"/>
  <c r="AV19" i="12"/>
  <c r="J80" i="5" s="1"/>
  <c r="AV23" i="12"/>
  <c r="J84" i="5" s="1"/>
  <c r="AU15" i="12"/>
  <c r="I76" i="5" s="1"/>
  <c r="AQ35" i="12"/>
  <c r="E96" i="5" s="1"/>
  <c r="AQ36" i="12"/>
  <c r="E97" i="5" s="1"/>
  <c r="AQ37" i="12"/>
  <c r="E98" i="5" s="1"/>
  <c r="AQ27" i="12"/>
  <c r="E88" i="5" s="1"/>
  <c r="AP29" i="12"/>
  <c r="C90" i="5" s="1"/>
  <c r="AU31" i="12"/>
  <c r="I92" i="5" s="1"/>
  <c r="AR23" i="12"/>
  <c r="F84" i="5" s="1"/>
  <c r="AR43" i="12"/>
  <c r="F104" i="5" s="1"/>
  <c r="AP31" i="12"/>
  <c r="C92" i="5" s="1"/>
  <c r="AQ16" i="12"/>
  <c r="E77" i="5" s="1"/>
  <c r="AS8" i="12"/>
  <c r="AS10" i="12"/>
  <c r="G71" i="5" s="1"/>
  <c r="AP43" i="12"/>
  <c r="C104" i="5" s="1"/>
  <c r="AV39" i="12"/>
  <c r="J100" i="5" s="1"/>
  <c r="AS28" i="12"/>
  <c r="G89" i="5" s="1"/>
  <c r="AU22" i="12"/>
  <c r="I83" i="5" s="1"/>
  <c r="AV27" i="12"/>
  <c r="J88" i="5" s="1"/>
  <c r="AU9" i="12"/>
  <c r="I70" i="5" s="1"/>
  <c r="AS34" i="12"/>
  <c r="G95" i="5" s="1"/>
  <c r="AP30" i="12"/>
  <c r="C91" i="5" s="1"/>
  <c r="AS14" i="12"/>
  <c r="G75" i="5" s="1"/>
  <c r="AP20" i="12"/>
  <c r="C81" i="5" s="1"/>
  <c r="AU17" i="12"/>
  <c r="I78" i="5" s="1"/>
  <c r="AQ39" i="12"/>
  <c r="E100" i="5" s="1"/>
  <c r="AU42" i="12"/>
  <c r="I103" i="5" s="1"/>
  <c r="AQ20" i="12"/>
  <c r="E81" i="5" s="1"/>
  <c r="AP24" i="12"/>
  <c r="C85" i="5" s="1"/>
  <c r="AR37" i="12"/>
  <c r="F98" i="5" s="1"/>
  <c r="AV32" i="12"/>
  <c r="J93" i="5" s="1"/>
  <c r="AR17" i="12"/>
  <c r="F78" i="5" s="1"/>
  <c r="AQ21" i="12"/>
  <c r="E82" i="5" s="1"/>
  <c r="AS42" i="12"/>
  <c r="G103" i="5" s="1"/>
  <c r="AU24" i="12"/>
  <c r="I85" i="5" s="1"/>
  <c r="AV29" i="12"/>
  <c r="J90" i="5" s="1"/>
  <c r="AU44" i="12"/>
  <c r="I105" i="5" s="1"/>
  <c r="AQ8" i="12"/>
  <c r="AU14" i="12"/>
  <c r="I75" i="5" s="1"/>
  <c r="AQ44" i="12"/>
  <c r="E105" i="5" s="1"/>
  <c r="AR24" i="12"/>
  <c r="F85" i="5" s="1"/>
  <c r="AS20" i="12"/>
  <c r="G81" i="5" s="1"/>
  <c r="AS19" i="12"/>
  <c r="G80" i="5" s="1"/>
  <c r="AV37" i="12"/>
  <c r="J98" i="5" s="1"/>
  <c r="AP17" i="12"/>
  <c r="C78" i="5" s="1"/>
  <c r="AS35" i="12"/>
  <c r="G96" i="5" s="1"/>
  <c r="AR9" i="12"/>
  <c r="F70" i="5" s="1"/>
  <c r="AP41" i="12"/>
  <c r="C102" i="5" s="1"/>
  <c r="AR38" i="12"/>
  <c r="F99" i="5" s="1"/>
  <c r="AV9" i="12"/>
  <c r="J70" i="5" s="1"/>
  <c r="AR27" i="12"/>
  <c r="F88" i="5" s="1"/>
  <c r="I28" i="5"/>
  <c r="G54" i="8"/>
  <c r="R28" i="10" l="1"/>
  <c r="J89" i="3" s="1"/>
  <c r="R29" i="10"/>
  <c r="J90" i="3" s="1"/>
  <c r="Q28" i="10"/>
  <c r="I89" i="3" s="1"/>
  <c r="Q29" i="10"/>
  <c r="I90" i="3" s="1"/>
  <c r="R25" i="10"/>
  <c r="J86" i="3" s="1"/>
  <c r="R27" i="10"/>
  <c r="J88" i="3" s="1"/>
  <c r="Q25" i="10"/>
  <c r="I86" i="3" s="1"/>
  <c r="Q27" i="10"/>
  <c r="I88" i="3" s="1"/>
  <c r="P44" i="10"/>
  <c r="H105" i="3" s="1"/>
  <c r="R23" i="10"/>
  <c r="J84" i="3" s="1"/>
  <c r="R24" i="10"/>
  <c r="J85" i="3" s="1"/>
  <c r="Q23" i="10"/>
  <c r="I84" i="3" s="1"/>
  <c r="Q24" i="10"/>
  <c r="I85" i="3" s="1"/>
  <c r="R15" i="10"/>
  <c r="J76" i="3" s="1"/>
  <c r="R21" i="10"/>
  <c r="J82" i="3" s="1"/>
  <c r="Q15" i="10"/>
  <c r="I76" i="3" s="1"/>
  <c r="Q21" i="10"/>
  <c r="I82" i="3" s="1"/>
  <c r="R9" i="10"/>
  <c r="J70" i="3" s="1"/>
  <c r="R12" i="10"/>
  <c r="J73" i="3" s="1"/>
  <c r="Q9" i="10"/>
  <c r="I70" i="3" s="1"/>
  <c r="Q12" i="10"/>
  <c r="I73" i="3" s="1"/>
  <c r="P8" i="10"/>
  <c r="H69" i="3" s="1"/>
  <c r="P9" i="10"/>
  <c r="H70" i="3" s="1"/>
  <c r="P20" i="10"/>
  <c r="H81" i="3" s="1"/>
  <c r="P35" i="10"/>
  <c r="H96" i="3" s="1"/>
  <c r="P17" i="10"/>
  <c r="H78" i="3" s="1"/>
  <c r="R17" i="10"/>
  <c r="J78" i="3" s="1"/>
  <c r="R19" i="10"/>
  <c r="J80" i="3" s="1"/>
  <c r="Q17" i="10"/>
  <c r="I78" i="3" s="1"/>
  <c r="Q19" i="10"/>
  <c r="I80" i="3" s="1"/>
  <c r="P11" i="10"/>
  <c r="H72" i="3" s="1"/>
  <c r="R14" i="10"/>
  <c r="J75" i="3" s="1"/>
  <c r="R16" i="10"/>
  <c r="J77" i="3" s="1"/>
  <c r="Q14" i="10"/>
  <c r="I75" i="3" s="1"/>
  <c r="Q16" i="10"/>
  <c r="I77" i="3" s="1"/>
  <c r="R13" i="10"/>
  <c r="J74" i="3" s="1"/>
  <c r="R10" i="10"/>
  <c r="J71" i="3" s="1"/>
  <c r="Q13" i="10"/>
  <c r="I74" i="3" s="1"/>
  <c r="Q10" i="10"/>
  <c r="I71" i="3" s="1"/>
  <c r="P26" i="10"/>
  <c r="H87" i="3" s="1"/>
  <c r="P28" i="10"/>
  <c r="H89" i="3" s="1"/>
  <c r="P29" i="10"/>
  <c r="H90" i="3" s="1"/>
  <c r="P24" i="10"/>
  <c r="H85" i="3" s="1"/>
  <c r="P12" i="10"/>
  <c r="H73" i="3" s="1"/>
  <c r="P42" i="10"/>
  <c r="H103" i="3" s="1"/>
  <c r="P33" i="10"/>
  <c r="H94" i="3" s="1"/>
  <c r="P19" i="10"/>
  <c r="H80" i="3" s="1"/>
  <c r="G29" i="5"/>
  <c r="G29" i="3" s="1"/>
  <c r="G28" i="3"/>
  <c r="R20" i="10"/>
  <c r="J81" i="3" s="1"/>
  <c r="R22" i="10"/>
  <c r="J83" i="3" s="1"/>
  <c r="Q20" i="10"/>
  <c r="I81" i="3" s="1"/>
  <c r="Q22" i="10"/>
  <c r="I83" i="3" s="1"/>
  <c r="I29" i="5"/>
  <c r="I29" i="3" s="1"/>
  <c r="I28" i="3"/>
  <c r="H29" i="5"/>
  <c r="H29" i="3" s="1"/>
  <c r="H28" i="3"/>
  <c r="J29" i="5"/>
  <c r="J29" i="3" s="1"/>
  <c r="J28" i="3"/>
  <c r="E32" i="5"/>
  <c r="F29" i="3"/>
  <c r="E32" i="3" s="1"/>
  <c r="P13" i="10"/>
  <c r="H74" i="3" s="1"/>
  <c r="P27" i="10"/>
  <c r="H88" i="3" s="1"/>
  <c r="P43" i="10"/>
  <c r="H104" i="3" s="1"/>
  <c r="P31" i="10"/>
  <c r="H92" i="3" s="1"/>
  <c r="P16" i="10"/>
  <c r="H77" i="3" s="1"/>
  <c r="P40" i="10"/>
  <c r="H101" i="3" s="1"/>
  <c r="E106" i="3"/>
  <c r="P38" i="10"/>
  <c r="H99" i="3" s="1"/>
  <c r="P22" i="10"/>
  <c r="H83" i="3" s="1"/>
  <c r="P15" i="10"/>
  <c r="H76" i="3" s="1"/>
  <c r="P41" i="10"/>
  <c r="H102" i="3" s="1"/>
  <c r="P34" i="10"/>
  <c r="H95" i="3" s="1"/>
  <c r="P10" i="10"/>
  <c r="H71" i="3" s="1"/>
  <c r="P30" i="10"/>
  <c r="H91" i="3" s="1"/>
  <c r="P37" i="10"/>
  <c r="H98" i="3" s="1"/>
  <c r="P21" i="10"/>
  <c r="H82" i="3" s="1"/>
  <c r="P25" i="10"/>
  <c r="H86" i="3" s="1"/>
  <c r="P36" i="10"/>
  <c r="H97" i="3" s="1"/>
  <c r="P39" i="10"/>
  <c r="H100" i="3" s="1"/>
  <c r="P32" i="10"/>
  <c r="H93" i="3" s="1"/>
  <c r="P18" i="10"/>
  <c r="H79" i="3" s="1"/>
  <c r="P14" i="10"/>
  <c r="H75" i="3" s="1"/>
  <c r="H45" i="10"/>
  <c r="R8" i="10"/>
  <c r="G45" i="10"/>
  <c r="Q8" i="10"/>
  <c r="F69" i="5"/>
  <c r="AR45" i="12"/>
  <c r="F106" i="5" s="1"/>
  <c r="I69" i="5"/>
  <c r="AU45" i="12"/>
  <c r="I106" i="5" s="1"/>
  <c r="J69" i="5"/>
  <c r="AV45" i="12"/>
  <c r="J106" i="5" s="1"/>
  <c r="E69" i="5"/>
  <c r="AQ45" i="12"/>
  <c r="AT44" i="12" s="1"/>
  <c r="H105" i="5" s="1"/>
  <c r="G69" i="5"/>
  <c r="AS45" i="12"/>
  <c r="G106" i="5" s="1"/>
  <c r="AT26" i="12" l="1"/>
  <c r="H87" i="5" s="1"/>
  <c r="AT39" i="12"/>
  <c r="H100" i="5" s="1"/>
  <c r="AT27" i="12"/>
  <c r="H88" i="5" s="1"/>
  <c r="AT15" i="12"/>
  <c r="H76" i="5" s="1"/>
  <c r="AT8" i="12"/>
  <c r="H69" i="5" s="1"/>
  <c r="AT41" i="12"/>
  <c r="H102" i="5" s="1"/>
  <c r="AT33" i="12"/>
  <c r="H94" i="5" s="1"/>
  <c r="AT38" i="12"/>
  <c r="H99" i="5" s="1"/>
  <c r="AT24" i="12"/>
  <c r="H85" i="5" s="1"/>
  <c r="AT21" i="12"/>
  <c r="H82" i="5" s="1"/>
  <c r="AT30" i="12"/>
  <c r="H91" i="5" s="1"/>
  <c r="R45" i="10"/>
  <c r="J106" i="3" s="1"/>
  <c r="J69" i="3"/>
  <c r="Q45" i="10"/>
  <c r="I106" i="3" s="1"/>
  <c r="I69" i="3"/>
  <c r="AT25" i="12"/>
  <c r="H86" i="5" s="1"/>
  <c r="AT12" i="12"/>
  <c r="H73" i="5" s="1"/>
  <c r="AT37" i="12"/>
  <c r="H98" i="5" s="1"/>
  <c r="AT35" i="12"/>
  <c r="H96" i="5" s="1"/>
  <c r="AT29" i="12"/>
  <c r="H90" i="5" s="1"/>
  <c r="AT20" i="12"/>
  <c r="H81" i="5" s="1"/>
  <c r="AT10" i="12"/>
  <c r="H71" i="5" s="1"/>
  <c r="AT42" i="12"/>
  <c r="H103" i="5" s="1"/>
  <c r="AT23" i="12"/>
  <c r="H84" i="5" s="1"/>
  <c r="AT9" i="12"/>
  <c r="H70" i="5" s="1"/>
  <c r="AT14" i="12"/>
  <c r="H75" i="5" s="1"/>
  <c r="AT13" i="12"/>
  <c r="H74" i="5" s="1"/>
  <c r="AT43" i="12"/>
  <c r="H104" i="5" s="1"/>
  <c r="AT19" i="12"/>
  <c r="H80" i="5" s="1"/>
  <c r="AT40" i="12"/>
  <c r="H101" i="5" s="1"/>
  <c r="AT11" i="12"/>
  <c r="H72" i="5" s="1"/>
  <c r="AT36" i="12"/>
  <c r="H97" i="5" s="1"/>
  <c r="AT28" i="12"/>
  <c r="H89" i="5" s="1"/>
  <c r="E106" i="5"/>
  <c r="AT32" i="12"/>
  <c r="H93" i="5" s="1"/>
  <c r="AT31" i="12"/>
  <c r="H92" i="5" s="1"/>
  <c r="AT17" i="12"/>
  <c r="H78" i="5" s="1"/>
  <c r="AT34" i="12"/>
  <c r="H95" i="5" s="1"/>
  <c r="AT18" i="12"/>
  <c r="H79" i="5" s="1"/>
  <c r="AT22" i="12"/>
  <c r="H83" i="5" s="1"/>
  <c r="AT16" i="12"/>
  <c r="H77" i="5" s="1"/>
</calcChain>
</file>

<file path=xl/comments1.xml><?xml version="1.0" encoding="utf-8"?>
<comments xmlns="http://schemas.openxmlformats.org/spreadsheetml/2006/main">
  <authors>
    <author>kumamoto</author>
  </authors>
  <commentList>
    <comment ref="H45" authorId="0" shapeId="0">
      <text>
        <r>
          <rPr>
            <sz val="9"/>
            <color indexed="81"/>
            <rFont val="ＭＳ Ｐゴシック"/>
            <family val="3"/>
            <charset val="128"/>
          </rPr>
          <t>原材料等誘発額</t>
        </r>
      </text>
    </comment>
    <comment ref="H47" authorId="0" shapeId="0">
      <text>
        <r>
          <rPr>
            <sz val="9"/>
            <color indexed="81"/>
            <rFont val="ＭＳ Ｐゴシック"/>
            <family val="3"/>
            <charset val="128"/>
          </rPr>
          <t>雇用者所得誘発額</t>
        </r>
      </text>
    </comment>
    <comment ref="H52" authorId="0" shapeId="0">
      <text>
        <r>
          <rPr>
            <sz val="9"/>
            <color indexed="81"/>
            <rFont val="ＭＳ Ｐゴシック"/>
            <family val="3"/>
            <charset val="128"/>
          </rPr>
          <t>粗付加価値額</t>
        </r>
      </text>
    </comment>
  </commentList>
</comments>
</file>

<file path=xl/comments2.xml><?xml version="1.0" encoding="utf-8"?>
<comments xmlns="http://schemas.openxmlformats.org/spreadsheetml/2006/main">
  <authors>
    <author>kumamoto</author>
  </authors>
  <commentList>
    <comment ref="H45" authorId="0" shapeId="0">
      <text>
        <r>
          <rPr>
            <sz val="9"/>
            <color indexed="81"/>
            <rFont val="ＭＳ Ｐゴシック"/>
            <family val="3"/>
            <charset val="128"/>
          </rPr>
          <t>原材料等誘発額</t>
        </r>
      </text>
    </comment>
    <comment ref="H47" authorId="0" shapeId="0">
      <text>
        <r>
          <rPr>
            <sz val="9"/>
            <color indexed="81"/>
            <rFont val="ＭＳ Ｐゴシック"/>
            <family val="3"/>
            <charset val="128"/>
          </rPr>
          <t>雇用者所得誘発額</t>
        </r>
      </text>
    </comment>
    <comment ref="H52" authorId="0" shapeId="0">
      <text>
        <r>
          <rPr>
            <sz val="9"/>
            <color indexed="81"/>
            <rFont val="ＭＳ Ｐゴシック"/>
            <family val="3"/>
            <charset val="128"/>
          </rPr>
          <t>粗付加価値額</t>
        </r>
      </text>
    </comment>
  </commentList>
</comments>
</file>

<file path=xl/sharedStrings.xml><?xml version="1.0" encoding="utf-8"?>
<sst xmlns="http://schemas.openxmlformats.org/spreadsheetml/2006/main" count="1975" uniqueCount="438">
  <si>
    <t>01</t>
  </si>
  <si>
    <t>農林水産業</t>
  </si>
  <si>
    <t>02</t>
  </si>
  <si>
    <t>鉱業</t>
  </si>
  <si>
    <t>03</t>
  </si>
  <si>
    <t>04</t>
  </si>
  <si>
    <t>繊維製品</t>
  </si>
  <si>
    <t>05</t>
  </si>
  <si>
    <t>パルプ・紙・木製品</t>
  </si>
  <si>
    <t>06</t>
  </si>
  <si>
    <t>化学製品</t>
  </si>
  <si>
    <t>07</t>
  </si>
  <si>
    <t>石油・石炭製品</t>
  </si>
  <si>
    <t>08</t>
  </si>
  <si>
    <t>窯業・土石製品</t>
  </si>
  <si>
    <t>09</t>
  </si>
  <si>
    <t>鉄鋼</t>
  </si>
  <si>
    <t>10</t>
  </si>
  <si>
    <t>非鉄金属</t>
  </si>
  <si>
    <t>11</t>
  </si>
  <si>
    <t>金属製品</t>
  </si>
  <si>
    <t>12</t>
  </si>
  <si>
    <t>13</t>
  </si>
  <si>
    <t>電気機械</t>
  </si>
  <si>
    <t>14</t>
  </si>
  <si>
    <t>輸送機械</t>
  </si>
  <si>
    <t>15</t>
  </si>
  <si>
    <t>16</t>
  </si>
  <si>
    <t>その他の製造工業製品</t>
  </si>
  <si>
    <t>17</t>
  </si>
  <si>
    <t>建設</t>
  </si>
  <si>
    <t>18</t>
  </si>
  <si>
    <t>電力・ガス・熱供給</t>
  </si>
  <si>
    <t>19</t>
  </si>
  <si>
    <t>20</t>
  </si>
  <si>
    <t>商業</t>
  </si>
  <si>
    <t>21</t>
  </si>
  <si>
    <t>金融・保険</t>
  </si>
  <si>
    <t>22</t>
  </si>
  <si>
    <t>不動産</t>
  </si>
  <si>
    <t>23</t>
  </si>
  <si>
    <t>24</t>
  </si>
  <si>
    <t>25</t>
  </si>
  <si>
    <t>公務</t>
  </si>
  <si>
    <t>26</t>
  </si>
  <si>
    <t>教育・研究</t>
  </si>
  <si>
    <t>27</t>
  </si>
  <si>
    <t>28</t>
  </si>
  <si>
    <t>29</t>
  </si>
  <si>
    <t>対事業所サービス</t>
  </si>
  <si>
    <t>30</t>
  </si>
  <si>
    <t>対個人サービス</t>
  </si>
  <si>
    <t>31</t>
  </si>
  <si>
    <t>事務用品</t>
  </si>
  <si>
    <t>32</t>
  </si>
  <si>
    <t>分類不明</t>
  </si>
  <si>
    <t>自給率</t>
    <rPh sb="0" eb="3">
      <t>ジキュウリツ</t>
    </rPh>
    <phoneticPr fontId="2"/>
  </si>
  <si>
    <t>雇用者所得率</t>
    <rPh sb="5" eb="6">
      <t>リツ</t>
    </rPh>
    <phoneticPr fontId="2"/>
  </si>
  <si>
    <t>民間消費支出パターン</t>
    <rPh sb="0" eb="2">
      <t>ミンカン</t>
    </rPh>
    <rPh sb="2" eb="4">
      <t>ショウヒ</t>
    </rPh>
    <rPh sb="4" eb="6">
      <t>シシュツ</t>
    </rPh>
    <phoneticPr fontId="2"/>
  </si>
  <si>
    <t>九州</t>
    <rPh sb="0" eb="2">
      <t>キュウシュウ</t>
    </rPh>
    <phoneticPr fontId="2"/>
  </si>
  <si>
    <t>入力シートより</t>
    <rPh sb="0" eb="2">
      <t>ニュウリョク</t>
    </rPh>
    <phoneticPr fontId="2"/>
  </si>
  <si>
    <t>消費誘発額</t>
    <rPh sb="0" eb="2">
      <t>ショウヒ</t>
    </rPh>
    <rPh sb="2" eb="5">
      <t>ユウハツガク</t>
    </rPh>
    <phoneticPr fontId="2"/>
  </si>
  <si>
    <t>合計</t>
    <rPh sb="0" eb="2">
      <t>ゴウケイ</t>
    </rPh>
    <phoneticPr fontId="2"/>
  </si>
  <si>
    <t>就業係数</t>
    <rPh sb="0" eb="2">
      <t>シュウギョウ</t>
    </rPh>
    <rPh sb="2" eb="4">
      <t>ケイスウ</t>
    </rPh>
    <phoneticPr fontId="2"/>
  </si>
  <si>
    <t>雇用係数</t>
    <rPh sb="0" eb="2">
      <t>コヨウ</t>
    </rPh>
    <rPh sb="2" eb="4">
      <t>ケイスウ</t>
    </rPh>
    <phoneticPr fontId="2"/>
  </si>
  <si>
    <t>熊本市</t>
    <rPh sb="0" eb="2">
      <t>クマモト</t>
    </rPh>
    <rPh sb="2" eb="3">
      <t>シ</t>
    </rPh>
    <phoneticPr fontId="2"/>
  </si>
  <si>
    <t>粗付加価値率</t>
    <rPh sb="0" eb="1">
      <t>ソ</t>
    </rPh>
    <rPh sb="1" eb="3">
      <t>フカ</t>
    </rPh>
    <rPh sb="3" eb="5">
      <t>カチ</t>
    </rPh>
    <rPh sb="5" eb="6">
      <t>リツ</t>
    </rPh>
    <phoneticPr fontId="2"/>
  </si>
  <si>
    <t>生産誘発額</t>
    <rPh sb="0" eb="2">
      <t>セイサン</t>
    </rPh>
    <rPh sb="2" eb="5">
      <t>ユウハツガク</t>
    </rPh>
    <phoneticPr fontId="2"/>
  </si>
  <si>
    <t>就業誘発者数</t>
    <rPh sb="0" eb="2">
      <t>シュウギョウ</t>
    </rPh>
    <rPh sb="2" eb="4">
      <t>ユウハツ</t>
    </rPh>
    <rPh sb="4" eb="5">
      <t>シャ</t>
    </rPh>
    <rPh sb="5" eb="6">
      <t>スウ</t>
    </rPh>
    <phoneticPr fontId="2"/>
  </si>
  <si>
    <t>うち雇用誘発者数</t>
    <rPh sb="2" eb="4">
      <t>コヨウ</t>
    </rPh>
    <rPh sb="4" eb="6">
      <t>ユウハツ</t>
    </rPh>
    <rPh sb="6" eb="7">
      <t>シャ</t>
    </rPh>
    <rPh sb="7" eb="8">
      <t>スウ</t>
    </rPh>
    <phoneticPr fontId="2"/>
  </si>
  <si>
    <t>年</t>
    <rPh sb="0" eb="1">
      <t>ネン</t>
    </rPh>
    <phoneticPr fontId="2"/>
  </si>
  <si>
    <t>地域</t>
    <rPh sb="0" eb="2">
      <t>チイキ</t>
    </rPh>
    <phoneticPr fontId="2"/>
  </si>
  <si>
    <t>就業誘発者</t>
    <rPh sb="0" eb="2">
      <t>シュウギョウ</t>
    </rPh>
    <rPh sb="2" eb="4">
      <t>ユウハツ</t>
    </rPh>
    <rPh sb="4" eb="5">
      <t>シャ</t>
    </rPh>
    <phoneticPr fontId="2"/>
  </si>
  <si>
    <t>雇用誘発者</t>
    <rPh sb="0" eb="2">
      <t>コヨウ</t>
    </rPh>
    <rPh sb="2" eb="4">
      <t>ユウハツ</t>
    </rPh>
    <rPh sb="4" eb="5">
      <t>シャ</t>
    </rPh>
    <phoneticPr fontId="2"/>
  </si>
  <si>
    <t>与件データ</t>
    <rPh sb="0" eb="2">
      <t>ヨケン</t>
    </rPh>
    <phoneticPr fontId="2"/>
  </si>
  <si>
    <t>波及効果の倍率</t>
    <rPh sb="0" eb="4">
      <t>ハキュウコウカ</t>
    </rPh>
    <rPh sb="5" eb="7">
      <t>バイリツ</t>
    </rPh>
    <phoneticPr fontId="2"/>
  </si>
  <si>
    <t>第２次
県内需要額</t>
    <rPh sb="0" eb="1">
      <t>ダイ</t>
    </rPh>
    <rPh sb="2" eb="3">
      <t>ジ</t>
    </rPh>
    <rPh sb="4" eb="6">
      <t>ケンナイ</t>
    </rPh>
    <rPh sb="6" eb="9">
      <t>ジュヨウガク</t>
    </rPh>
    <phoneticPr fontId="2"/>
  </si>
  <si>
    <t>第２次
生産誘発額</t>
    <rPh sb="0" eb="1">
      <t>ダイ</t>
    </rPh>
    <rPh sb="2" eb="3">
      <t>ジ</t>
    </rPh>
    <rPh sb="4" eb="6">
      <t>セイサン</t>
    </rPh>
    <rPh sb="6" eb="8">
      <t>ユウハツ</t>
    </rPh>
    <rPh sb="8" eb="9">
      <t>ガク</t>
    </rPh>
    <phoneticPr fontId="2"/>
  </si>
  <si>
    <t>第２次
就業誘発者数</t>
    <rPh sb="0" eb="1">
      <t>ダイ</t>
    </rPh>
    <rPh sb="2" eb="3">
      <t>ジ</t>
    </rPh>
    <rPh sb="4" eb="6">
      <t>シュウギョウ</t>
    </rPh>
    <rPh sb="6" eb="8">
      <t>ユウハツ</t>
    </rPh>
    <rPh sb="8" eb="9">
      <t>シャ</t>
    </rPh>
    <rPh sb="9" eb="10">
      <t>カズ</t>
    </rPh>
    <phoneticPr fontId="2"/>
  </si>
  <si>
    <t>第２次
雇用誘発者数</t>
    <rPh sb="0" eb="1">
      <t>ダイ</t>
    </rPh>
    <rPh sb="2" eb="3">
      <t>ジ</t>
    </rPh>
    <rPh sb="4" eb="6">
      <t>コヨウ</t>
    </rPh>
    <rPh sb="6" eb="8">
      <t>ユウハツ</t>
    </rPh>
    <rPh sb="8" eb="9">
      <t>シャ</t>
    </rPh>
    <rPh sb="9" eb="10">
      <t>カズ</t>
    </rPh>
    <phoneticPr fontId="2"/>
  </si>
  <si>
    <t>33</t>
  </si>
  <si>
    <t>非住宅建築</t>
  </si>
  <si>
    <t>木造事務所</t>
  </si>
  <si>
    <t>ＳＲＣ工場</t>
  </si>
  <si>
    <t>ＲＣ事務所</t>
  </si>
  <si>
    <t>ＣＢ非住宅</t>
  </si>
  <si>
    <t>34</t>
  </si>
  <si>
    <t>35</t>
  </si>
  <si>
    <t>36</t>
  </si>
  <si>
    <t>37</t>
  </si>
  <si>
    <t>39</t>
  </si>
  <si>
    <t>41</t>
  </si>
  <si>
    <t>46</t>
  </si>
  <si>
    <t>47</t>
  </si>
  <si>
    <t>48</t>
  </si>
  <si>
    <t>51</t>
  </si>
  <si>
    <t>53</t>
  </si>
  <si>
    <t>55</t>
  </si>
  <si>
    <t>57</t>
  </si>
  <si>
    <t>59</t>
  </si>
  <si>
    <t>61</t>
  </si>
  <si>
    <t>63</t>
  </si>
  <si>
    <t>64</t>
  </si>
  <si>
    <t>65</t>
  </si>
  <si>
    <t>66</t>
  </si>
  <si>
    <t>67</t>
  </si>
  <si>
    <t>68</t>
  </si>
  <si>
    <t>69</t>
  </si>
  <si>
    <t>70</t>
  </si>
  <si>
    <t>新規需要額</t>
    <rPh sb="0" eb="2">
      <t>シンキ</t>
    </rPh>
    <rPh sb="2" eb="5">
      <t>ジュヨウガク</t>
    </rPh>
    <phoneticPr fontId="2"/>
  </si>
  <si>
    <t>第２次間接効果関係</t>
    <rPh sb="0" eb="1">
      <t>ダイ</t>
    </rPh>
    <rPh sb="2" eb="3">
      <t>ジ</t>
    </rPh>
    <rPh sb="3" eb="5">
      <t>カンセツ</t>
    </rPh>
    <rPh sb="5" eb="7">
      <t>コウカ</t>
    </rPh>
    <rPh sb="7" eb="9">
      <t>カンケイ</t>
    </rPh>
    <phoneticPr fontId="2"/>
  </si>
  <si>
    <t>非住宅建築</t>
    <phoneticPr fontId="2"/>
  </si>
  <si>
    <t>非住宅建築（木造）</t>
    <phoneticPr fontId="2"/>
  </si>
  <si>
    <t>木造工場</t>
  </si>
  <si>
    <t>ＳＲＣ事務所</t>
  </si>
  <si>
    <t>ＲＣ工場</t>
  </si>
  <si>
    <t>ＲＣ学校</t>
  </si>
  <si>
    <t xml:space="preserve">　　 </t>
    <phoneticPr fontId="2"/>
  </si>
  <si>
    <t>非住宅建築
（ 木 造 ）</t>
  </si>
  <si>
    <t>木 造 工 場</t>
  </si>
  <si>
    <t>非住宅建築
（非木造）</t>
  </si>
  <si>
    <t>Ｓ  Ｒ  Ｃ
事  務  所</t>
  </si>
  <si>
    <t>Ｒ Ｃ 工 場</t>
  </si>
  <si>
    <t>Ｒ Ｃ 学 校</t>
  </si>
  <si>
    <t>Ｓ  工  場</t>
  </si>
  <si>
    <t>Ｓ 事 務 所</t>
  </si>
  <si>
    <t>土 地 造 成</t>
  </si>
  <si>
    <t>この分析ツールを利用する前に、必ず、以下の「利用上の注意事項」をお読みください。</t>
    <rPh sb="2" eb="4">
      <t>ブンセキ</t>
    </rPh>
    <rPh sb="8" eb="10">
      <t>リヨウ</t>
    </rPh>
    <rPh sb="12" eb="13">
      <t>マエ</t>
    </rPh>
    <rPh sb="15" eb="16">
      <t>カナラ</t>
    </rPh>
    <rPh sb="18" eb="20">
      <t>イカ</t>
    </rPh>
    <rPh sb="22" eb="25">
      <t>リヨウジョウ</t>
    </rPh>
    <rPh sb="26" eb="28">
      <t>チュウイ</t>
    </rPh>
    <rPh sb="28" eb="30">
      <t>ジコウ</t>
    </rPh>
    <rPh sb="33" eb="34">
      <t>ヨ</t>
    </rPh>
    <phoneticPr fontId="2"/>
  </si>
  <si>
    <t>（百万円）</t>
    <rPh sb="1" eb="2">
      <t>ヒャク</t>
    </rPh>
    <rPh sb="2" eb="4">
      <t>マンエン</t>
    </rPh>
    <phoneticPr fontId="2"/>
  </si>
  <si>
    <t>定義</t>
    <rPh sb="0" eb="2">
      <t>テイギ</t>
    </rPh>
    <phoneticPr fontId="1"/>
  </si>
  <si>
    <t>消費転換係数のリスト</t>
    <rPh sb="0" eb="2">
      <t>ショウヒ</t>
    </rPh>
    <rPh sb="2" eb="4">
      <t>テンカン</t>
    </rPh>
    <rPh sb="4" eb="6">
      <t>ケイスウ</t>
    </rPh>
    <phoneticPr fontId="2"/>
  </si>
  <si>
    <t>上記年平均</t>
    <rPh sb="0" eb="2">
      <t>ジョウキ</t>
    </rPh>
    <rPh sb="2" eb="3">
      <t>ネン</t>
    </rPh>
    <rPh sb="3" eb="5">
      <t>ヘイキン</t>
    </rPh>
    <phoneticPr fontId="2"/>
  </si>
  <si>
    <t>工場、作業場及び倉庫</t>
    <phoneticPr fontId="1"/>
  </si>
  <si>
    <t>事務所、店舗、学校、病院及び他に分類されないもの</t>
    <phoneticPr fontId="1"/>
  </si>
  <si>
    <t>主要構造部が鉄骨鉄筋コンクリート造の工場、作業場、及び倉庫</t>
    <phoneticPr fontId="1"/>
  </si>
  <si>
    <t>主要構造部が鉄骨鉄筋コンクリート造の事務所、店舗、学校、病院及びその他21に該当しないもの</t>
    <phoneticPr fontId="1"/>
  </si>
  <si>
    <t>主要構造部が鉄筋コンクリート造の工場、作業場、倉庫</t>
    <phoneticPr fontId="1"/>
  </si>
  <si>
    <t>主要構造部が鉄筋コンクリート造の学校</t>
    <phoneticPr fontId="1"/>
  </si>
  <si>
    <t>主要構造部が鉄骨またはその他の金属で作られた工場、作業場、倉庫</t>
    <phoneticPr fontId="1"/>
  </si>
  <si>
    <t>主要構造部が鉄骨またはその他の金属で作られた事務所、店舗、病院、学校及びその他26に該当しないもの</t>
    <phoneticPr fontId="1"/>
  </si>
  <si>
    <t>主要構造部が鉄筋コンクリート造の事務所、店舗、病院及びその他23、24に該当しないもの</t>
    <phoneticPr fontId="1"/>
  </si>
  <si>
    <t>飲食料品</t>
  </si>
  <si>
    <t>プラスチック・ゴム</t>
  </si>
  <si>
    <t>はん用機械</t>
    <rPh sb="2" eb="3">
      <t>ヨウ</t>
    </rPh>
    <phoneticPr fontId="2"/>
  </si>
  <si>
    <t>生産用機械</t>
    <rPh sb="0" eb="3">
      <t>セイサンヨウ</t>
    </rPh>
    <phoneticPr fontId="2"/>
  </si>
  <si>
    <t>業務用機械</t>
    <rPh sb="0" eb="3">
      <t>ギョウムヨウ</t>
    </rPh>
    <rPh sb="3" eb="5">
      <t>キカイ</t>
    </rPh>
    <phoneticPr fontId="2"/>
  </si>
  <si>
    <t>電子部品</t>
  </si>
  <si>
    <t>電気機械</t>
    <rPh sb="0" eb="2">
      <t>デンキ</t>
    </rPh>
    <rPh sb="2" eb="4">
      <t>キカイ</t>
    </rPh>
    <phoneticPr fontId="2"/>
  </si>
  <si>
    <t>情報・通信機器</t>
  </si>
  <si>
    <t>水道</t>
    <rPh sb="0" eb="2">
      <t>スイドウ</t>
    </rPh>
    <phoneticPr fontId="2"/>
  </si>
  <si>
    <t>廃棄物処理</t>
  </si>
  <si>
    <t>運輸・郵便</t>
    <rPh sb="3" eb="5">
      <t>ユウビン</t>
    </rPh>
    <phoneticPr fontId="2"/>
  </si>
  <si>
    <t>情報通信</t>
  </si>
  <si>
    <t>医療・福祉</t>
    <rPh sb="3" eb="5">
      <t>フクシ</t>
    </rPh>
    <phoneticPr fontId="2"/>
  </si>
  <si>
    <t>その他の非営利団体サービス</t>
    <rPh sb="4" eb="5">
      <t>ヒ</t>
    </rPh>
    <rPh sb="5" eb="7">
      <t>エイリ</t>
    </rPh>
    <rPh sb="7" eb="9">
      <t>ダンタイ</t>
    </rPh>
    <phoneticPr fontId="2"/>
  </si>
  <si>
    <t>間接税（関税・輸入品商品税を除く。）</t>
  </si>
  <si>
    <t>計算シート１</t>
    <rPh sb="0" eb="2">
      <t>ケイサン</t>
    </rPh>
    <phoneticPr fontId="2"/>
  </si>
  <si>
    <t>（人）</t>
    <rPh sb="1" eb="2">
      <t>ニン</t>
    </rPh>
    <phoneticPr fontId="2"/>
  </si>
  <si>
    <t>県内需要額
（＝直接効果）</t>
    <rPh sb="0" eb="2">
      <t>ケンナイ</t>
    </rPh>
    <rPh sb="2" eb="4">
      <t>ジュヨウ</t>
    </rPh>
    <rPh sb="4" eb="5">
      <t>ガク</t>
    </rPh>
    <rPh sb="8" eb="10">
      <t>チョクセツ</t>
    </rPh>
    <rPh sb="10" eb="12">
      <t>コウカ</t>
    </rPh>
    <phoneticPr fontId="2"/>
  </si>
  <si>
    <t>原材料等誘発額
及び粗付加価値
誘発額等</t>
    <rPh sb="0" eb="3">
      <t>ゲンザイリョウ</t>
    </rPh>
    <rPh sb="3" eb="4">
      <t>トウ</t>
    </rPh>
    <rPh sb="4" eb="7">
      <t>ユウハツガク</t>
    </rPh>
    <rPh sb="8" eb="9">
      <t>オヨ</t>
    </rPh>
    <rPh sb="10" eb="11">
      <t>ソ</t>
    </rPh>
    <rPh sb="11" eb="13">
      <t>フカ</t>
    </rPh>
    <rPh sb="13" eb="15">
      <t>カチ</t>
    </rPh>
    <rPh sb="16" eb="19">
      <t>ユウハツガク</t>
    </rPh>
    <rPh sb="19" eb="20">
      <t>トウ</t>
    </rPh>
    <phoneticPr fontId="2"/>
  </si>
  <si>
    <t>計</t>
    <rPh sb="0" eb="1">
      <t>ケイ</t>
    </rPh>
    <phoneticPr fontId="2"/>
  </si>
  <si>
    <t>与件データ</t>
    <rPh sb="0" eb="2">
      <t>ヨケン</t>
    </rPh>
    <phoneticPr fontId="2"/>
  </si>
  <si>
    <t>※　各数値は小数点以下を四捨五入して表示しているので、合計と一致しない場合がある。</t>
    <rPh sb="2" eb="3">
      <t>カク</t>
    </rPh>
    <rPh sb="3" eb="5">
      <t>スウチ</t>
    </rPh>
    <rPh sb="6" eb="9">
      <t>ショウスウテン</t>
    </rPh>
    <rPh sb="9" eb="11">
      <t>イカ</t>
    </rPh>
    <rPh sb="12" eb="16">
      <t>シシャゴニュウ</t>
    </rPh>
    <rPh sb="18" eb="20">
      <t>ヒョウジ</t>
    </rPh>
    <rPh sb="27" eb="29">
      <t>ゴウケイ</t>
    </rPh>
    <rPh sb="30" eb="32">
      <t>イッチ</t>
    </rPh>
    <rPh sb="35" eb="37">
      <t>バアイ</t>
    </rPh>
    <phoneticPr fontId="2"/>
  </si>
  <si>
    <t>消費転換係数</t>
    <rPh sb="0" eb="2">
      <t>ショウヒ</t>
    </rPh>
    <rPh sb="2" eb="4">
      <t>テンカン</t>
    </rPh>
    <rPh sb="4" eb="6">
      <t>ケイスウ</t>
    </rPh>
    <phoneticPr fontId="2"/>
  </si>
  <si>
    <t>消費支出</t>
    <rPh sb="0" eb="2">
      <t>ショウヒ</t>
    </rPh>
    <rPh sb="2" eb="4">
      <t>シシュツ</t>
    </rPh>
    <phoneticPr fontId="2"/>
  </si>
  <si>
    <t>（円）</t>
    <rPh sb="1" eb="2">
      <t>エン</t>
    </rPh>
    <phoneticPr fontId="2"/>
  </si>
  <si>
    <t>実収入</t>
    <rPh sb="0" eb="1">
      <t>ジツ</t>
    </rPh>
    <rPh sb="1" eb="3">
      <t>シュウニュウ</t>
    </rPh>
    <phoneticPr fontId="2"/>
  </si>
  <si>
    <t>　　　　　　　　　　　　　　型逆行列</t>
    <rPh sb="14" eb="15">
      <t>ガタ</t>
    </rPh>
    <rPh sb="15" eb="18">
      <t>ギャクギョウレツ</t>
    </rPh>
    <phoneticPr fontId="2"/>
  </si>
  <si>
    <t>はん用機械</t>
  </si>
  <si>
    <t>生産用機械</t>
  </si>
  <si>
    <t>業務用機械</t>
  </si>
  <si>
    <t>水道</t>
  </si>
  <si>
    <t>運輸・郵便</t>
  </si>
  <si>
    <t>医療・福祉</t>
  </si>
  <si>
    <t>第２次需要額</t>
    <rPh sb="0" eb="1">
      <t>ダイ</t>
    </rPh>
    <rPh sb="2" eb="3">
      <t>ジ</t>
    </rPh>
    <rPh sb="3" eb="6">
      <t>ジュヨウガク</t>
    </rPh>
    <phoneticPr fontId="2"/>
  </si>
  <si>
    <t>第２次
粗付加価値
誘発額</t>
    <rPh sb="0" eb="1">
      <t>ダイ</t>
    </rPh>
    <rPh sb="2" eb="3">
      <t>ジ</t>
    </rPh>
    <rPh sb="4" eb="5">
      <t>ソ</t>
    </rPh>
    <rPh sb="5" eb="7">
      <t>フカ</t>
    </rPh>
    <rPh sb="7" eb="9">
      <t>カチ</t>
    </rPh>
    <rPh sb="10" eb="12">
      <t>ユウハツ</t>
    </rPh>
    <rPh sb="12" eb="13">
      <t>ガク</t>
    </rPh>
    <phoneticPr fontId="2"/>
  </si>
  <si>
    <t>（百万円）</t>
    <phoneticPr fontId="1"/>
  </si>
  <si>
    <t>うち粗付加価値
誘発額</t>
    <rPh sb="2" eb="3">
      <t>ソ</t>
    </rPh>
    <rPh sb="3" eb="5">
      <t>フカ</t>
    </rPh>
    <rPh sb="5" eb="7">
      <t>カチ</t>
    </rPh>
    <rPh sb="8" eb="10">
      <t>ユウハツ</t>
    </rPh>
    <rPh sb="10" eb="11">
      <t>ガク</t>
    </rPh>
    <phoneticPr fontId="2"/>
  </si>
  <si>
    <t>うち雇用者所得
誘発額</t>
    <rPh sb="2" eb="5">
      <t>コヨウシャ</t>
    </rPh>
    <rPh sb="5" eb="7">
      <t>ショトク</t>
    </rPh>
    <rPh sb="8" eb="10">
      <t>ユウハツ</t>
    </rPh>
    <rPh sb="10" eb="11">
      <t>ガク</t>
    </rPh>
    <phoneticPr fontId="2"/>
  </si>
  <si>
    <t>第１次波及効果</t>
    <rPh sb="0" eb="1">
      <t>ダイ</t>
    </rPh>
    <rPh sb="2" eb="3">
      <t>ジ</t>
    </rPh>
    <rPh sb="3" eb="5">
      <t>ハキュウ</t>
    </rPh>
    <rPh sb="5" eb="7">
      <t>コウカ</t>
    </rPh>
    <phoneticPr fontId="2"/>
  </si>
  <si>
    <t>第２次波及効果</t>
    <rPh sb="0" eb="1">
      <t>ダイ</t>
    </rPh>
    <rPh sb="2" eb="3">
      <t>ジ</t>
    </rPh>
    <rPh sb="3" eb="5">
      <t>ハキュウ</t>
    </rPh>
    <rPh sb="5" eb="7">
      <t>コウカ</t>
    </rPh>
    <phoneticPr fontId="2"/>
  </si>
  <si>
    <t>倍</t>
    <rPh sb="0" eb="1">
      <t>バイ</t>
    </rPh>
    <phoneticPr fontId="2"/>
  </si>
  <si>
    <t>←原材料等誘発額</t>
    <rPh sb="1" eb="4">
      <t>ゲンザイリョウ</t>
    </rPh>
    <rPh sb="4" eb="5">
      <t>トウ</t>
    </rPh>
    <rPh sb="5" eb="7">
      <t>ユウハツ</t>
    </rPh>
    <rPh sb="7" eb="8">
      <t>ガク</t>
    </rPh>
    <phoneticPr fontId="1"/>
  </si>
  <si>
    <t>←雇用者所得誘発額</t>
    <rPh sb="1" eb="4">
      <t>コヨウシャ</t>
    </rPh>
    <rPh sb="4" eb="6">
      <t>ショトク</t>
    </rPh>
    <rPh sb="6" eb="9">
      <t>ユウハツガク</t>
    </rPh>
    <phoneticPr fontId="1"/>
  </si>
  <si>
    <t>←粗付加価値額</t>
    <rPh sb="1" eb="2">
      <t>ソ</t>
    </rPh>
    <rPh sb="2" eb="4">
      <t>フカ</t>
    </rPh>
    <rPh sb="4" eb="6">
      <t>カチ</t>
    </rPh>
    <rPh sb="6" eb="7">
      <t>ガク</t>
    </rPh>
    <phoneticPr fontId="1"/>
  </si>
  <si>
    <t>平成27年（2015年）</t>
    <rPh sb="0" eb="2">
      <t>ヘイセイ</t>
    </rPh>
    <rPh sb="4" eb="5">
      <t>ネン</t>
    </rPh>
    <phoneticPr fontId="3"/>
  </si>
  <si>
    <t>平成28年（2016年）</t>
    <rPh sb="0" eb="2">
      <t>ヘイセイ</t>
    </rPh>
    <rPh sb="4" eb="5">
      <t>ネン</t>
    </rPh>
    <phoneticPr fontId="3"/>
  </si>
  <si>
    <t>平成29年（2017年）</t>
    <rPh sb="0" eb="2">
      <t>ヘイセイ</t>
    </rPh>
    <rPh sb="4" eb="5">
      <t>ネン</t>
    </rPh>
    <rPh sb="10" eb="11">
      <t>ネン</t>
    </rPh>
    <phoneticPr fontId="3"/>
  </si>
  <si>
    <t>平成30年（2018年）</t>
    <rPh sb="0" eb="2">
      <t>ヘイセイ</t>
    </rPh>
    <rPh sb="4" eb="5">
      <t>ネン</t>
    </rPh>
    <rPh sb="10" eb="11">
      <t>ネン</t>
    </rPh>
    <phoneticPr fontId="3"/>
  </si>
  <si>
    <t>令和元年（2019年）</t>
    <rPh sb="0" eb="11">
      <t>１</t>
    </rPh>
    <phoneticPr fontId="3"/>
  </si>
  <si>
    <t>間接効果</t>
    <rPh sb="0" eb="2">
      <t>カンセツ</t>
    </rPh>
    <rPh sb="2" eb="4">
      <t>コウカ</t>
    </rPh>
    <phoneticPr fontId="2"/>
  </si>
  <si>
    <t>第一次波及効果関係</t>
    <rPh sb="0" eb="1">
      <t>ダイ</t>
    </rPh>
    <rPh sb="1" eb="3">
      <t>イチジ</t>
    </rPh>
    <rPh sb="3" eb="7">
      <t>ハキュウコウカ</t>
    </rPh>
    <rPh sb="7" eb="9">
      <t>カンケイ</t>
    </rPh>
    <phoneticPr fontId="2"/>
  </si>
  <si>
    <t>直接効果</t>
    <rPh sb="0" eb="4">
      <t>チョクセツコウカ</t>
    </rPh>
    <phoneticPr fontId="2"/>
  </si>
  <si>
    <t>県内需要額</t>
    <rPh sb="0" eb="2">
      <t>ケンナイ</t>
    </rPh>
    <rPh sb="2" eb="4">
      <t>ジュヨウ</t>
    </rPh>
    <rPh sb="4" eb="5">
      <t>ガク</t>
    </rPh>
    <phoneticPr fontId="2"/>
  </si>
  <si>
    <t>生産誘発額</t>
    <rPh sb="0" eb="2">
      <t>セイサン</t>
    </rPh>
    <rPh sb="2" eb="4">
      <t>ユウハツ</t>
    </rPh>
    <rPh sb="4" eb="5">
      <t>ガク</t>
    </rPh>
    <phoneticPr fontId="2"/>
  </si>
  <si>
    <t>直接効果</t>
    <rPh sb="0" eb="2">
      <t>チョクセツ</t>
    </rPh>
    <rPh sb="2" eb="4">
      <t>コウカ</t>
    </rPh>
    <phoneticPr fontId="2"/>
  </si>
  <si>
    <t>順位</t>
    <rPh sb="0" eb="2">
      <t>ジュンイ</t>
    </rPh>
    <phoneticPr fontId="2"/>
  </si>
  <si>
    <t>部門名</t>
    <rPh sb="0" eb="2">
      <t>ブモン</t>
    </rPh>
    <rPh sb="2" eb="3">
      <t>メイ</t>
    </rPh>
    <phoneticPr fontId="2"/>
  </si>
  <si>
    <t>（％）</t>
    <phoneticPr fontId="2"/>
  </si>
  <si>
    <t>うち粗付加価値誘発額</t>
    <rPh sb="2" eb="10">
      <t>アラフカカチユウハツガク</t>
    </rPh>
    <phoneticPr fontId="2"/>
  </si>
  <si>
    <t>うち雇用者所得誘発額</t>
    <rPh sb="2" eb="5">
      <t>コヨウシャ</t>
    </rPh>
    <rPh sb="5" eb="7">
      <t>ショトク</t>
    </rPh>
    <rPh sb="7" eb="9">
      <t>ユウハツ</t>
    </rPh>
    <rPh sb="9" eb="10">
      <t>ガク</t>
    </rPh>
    <phoneticPr fontId="2"/>
  </si>
  <si>
    <t>生産誘発額の
累積比率</t>
    <rPh sb="0" eb="5">
      <t>セイサンユウハツガク</t>
    </rPh>
    <rPh sb="7" eb="9">
      <t>ルイセキ</t>
    </rPh>
    <rPh sb="9" eb="11">
      <t>ヒリツ</t>
    </rPh>
    <phoneticPr fontId="2"/>
  </si>
  <si>
    <t>（％）</t>
  </si>
  <si>
    <t>出力シート用</t>
    <rPh sb="0" eb="2">
      <t>シュツリョク</t>
    </rPh>
    <rPh sb="5" eb="6">
      <t>ヨウ</t>
    </rPh>
    <phoneticPr fontId="2"/>
  </si>
  <si>
    <t>（人）</t>
    <rPh sb="1" eb="2">
      <t>ヒト</t>
    </rPh>
    <phoneticPr fontId="2"/>
  </si>
  <si>
    <t>（百万円）</t>
    <rPh sb="1" eb="4">
      <t>ヒャクマンエン</t>
    </rPh>
    <phoneticPr fontId="2"/>
  </si>
  <si>
    <t>粗付加価値率</t>
    <rPh sb="0" eb="1">
      <t>アラ</t>
    </rPh>
    <rPh sb="1" eb="3">
      <t>フカ</t>
    </rPh>
    <rPh sb="3" eb="5">
      <t>カチ</t>
    </rPh>
    <rPh sb="5" eb="6">
      <t>リツ</t>
    </rPh>
    <phoneticPr fontId="2"/>
  </si>
  <si>
    <t>うち原材料等誘発額</t>
    <rPh sb="2" eb="5">
      <t>ゲンザイリョウ</t>
    </rPh>
    <rPh sb="5" eb="6">
      <t>トウ</t>
    </rPh>
    <rPh sb="6" eb="8">
      <t>ユウハツ</t>
    </rPh>
    <rPh sb="8" eb="9">
      <t>ガク</t>
    </rPh>
    <phoneticPr fontId="2"/>
  </si>
  <si>
    <t>熊本県経済波及効果分析ツール</t>
    <rPh sb="0" eb="3">
      <t>クマモトケン</t>
    </rPh>
    <rPh sb="3" eb="11">
      <t>ケイザイハキュウコウカブンセキ</t>
    </rPh>
    <phoneticPr fontId="2"/>
  </si>
  <si>
    <t>分析タイトル</t>
    <rPh sb="0" eb="2">
      <t>ブンセキ</t>
    </rPh>
    <phoneticPr fontId="2"/>
  </si>
  <si>
    <t>１．目的</t>
    <rPh sb="2" eb="4">
      <t>モクテキ</t>
    </rPh>
    <phoneticPr fontId="2"/>
  </si>
  <si>
    <t>※各数値の小数点以下を四捨五入して表示しているので、内訳の合算が合計欄の数値と一致しない場合があります。</t>
    <rPh sb="1" eb="2">
      <t>カク</t>
    </rPh>
    <rPh sb="26" eb="28">
      <t>ウチワケ</t>
    </rPh>
    <rPh sb="29" eb="31">
      <t>ガッサン</t>
    </rPh>
    <rPh sb="32" eb="34">
      <t>ゴウケイ</t>
    </rPh>
    <rPh sb="34" eb="35">
      <t>ラン</t>
    </rPh>
    <rPh sb="36" eb="38">
      <t>スウチ</t>
    </rPh>
    <phoneticPr fontId="2"/>
  </si>
  <si>
    <t>直接効果</t>
    <rPh sb="0" eb="4">
      <t>チョクセツコウカ</t>
    </rPh>
    <phoneticPr fontId="1"/>
  </si>
  <si>
    <t>間接効果</t>
    <rPh sb="0" eb="2">
      <t>カンセツ</t>
    </rPh>
    <rPh sb="2" eb="4">
      <t>コウカ</t>
    </rPh>
    <phoneticPr fontId="1"/>
  </si>
  <si>
    <t>雇用者所得率</t>
    <rPh sb="0" eb="3">
      <t>コヨウシャ</t>
    </rPh>
    <rPh sb="3" eb="5">
      <t>ショトク</t>
    </rPh>
    <rPh sb="5" eb="6">
      <t>リツ</t>
    </rPh>
    <phoneticPr fontId="2"/>
  </si>
  <si>
    <t>就業誘発者数</t>
    <rPh sb="0" eb="6">
      <t>シュウギョウユウハツシャカズ</t>
    </rPh>
    <phoneticPr fontId="2"/>
  </si>
  <si>
    <t>粗付加価値誘発額</t>
    <rPh sb="0" eb="8">
      <t>アラフカカチユウハツガク</t>
    </rPh>
    <phoneticPr fontId="2"/>
  </si>
  <si>
    <t>うち雇用誘発者数</t>
    <rPh sb="2" eb="8">
      <t>コヨウユウハツシャスウ</t>
    </rPh>
    <phoneticPr fontId="2"/>
  </si>
  <si>
    <t>うち雇用者所得誘発額</t>
    <rPh sb="2" eb="10">
      <t>コヨウシャショトクユウハツガク</t>
    </rPh>
    <phoneticPr fontId="2"/>
  </si>
  <si>
    <t>県内需要額
（原材料等）</t>
    <rPh sb="0" eb="2">
      <t>ケンナイ</t>
    </rPh>
    <rPh sb="2" eb="4">
      <t>ジュヨウ</t>
    </rPh>
    <rPh sb="4" eb="5">
      <t>ガク</t>
    </rPh>
    <rPh sb="7" eb="10">
      <t>ゲンザイリョウ</t>
    </rPh>
    <rPh sb="10" eb="11">
      <t>トウ</t>
    </rPh>
    <phoneticPr fontId="2"/>
  </si>
  <si>
    <t>生産誘発額
（間接効果）</t>
    <rPh sb="0" eb="2">
      <t>セイサン</t>
    </rPh>
    <rPh sb="2" eb="4">
      <t>ユウハツ</t>
    </rPh>
    <rPh sb="4" eb="5">
      <t>ガク</t>
    </rPh>
    <rPh sb="7" eb="9">
      <t>カンセツ</t>
    </rPh>
    <rPh sb="9" eb="11">
      <t>コウカ</t>
    </rPh>
    <phoneticPr fontId="2"/>
  </si>
  <si>
    <t>逆行列係数</t>
    <rPh sb="0" eb="5">
      <t>ギャクギョウレツケイスウ</t>
    </rPh>
    <phoneticPr fontId="2"/>
  </si>
  <si>
    <t>消費誘発額</t>
    <rPh sb="0" eb="2">
      <t>ショウヒ</t>
    </rPh>
    <rPh sb="2" eb="4">
      <t>ユウハツ</t>
    </rPh>
    <rPh sb="4" eb="5">
      <t>ガク</t>
    </rPh>
    <phoneticPr fontId="2"/>
  </si>
  <si>
    <t>県内需要額</t>
    <rPh sb="0" eb="1">
      <t>ケン</t>
    </rPh>
    <rPh sb="1" eb="2">
      <t>ナイ</t>
    </rPh>
    <rPh sb="2" eb="4">
      <t>ジュヨウ</t>
    </rPh>
    <rPh sb="4" eb="5">
      <t>ガク</t>
    </rPh>
    <phoneticPr fontId="2"/>
  </si>
  <si>
    <t>生産誘発額</t>
    <rPh sb="0" eb="5">
      <t>セイサンユウハツガク</t>
    </rPh>
    <phoneticPr fontId="2"/>
  </si>
  <si>
    <t>うち雇用者所得
誘発額(a)</t>
    <rPh sb="2" eb="5">
      <t>コヨウシャ</t>
    </rPh>
    <rPh sb="5" eb="7">
      <t>ショトク</t>
    </rPh>
    <rPh sb="8" eb="11">
      <t>ユウハツガク</t>
    </rPh>
    <phoneticPr fontId="2"/>
  </si>
  <si>
    <t>第２次雇用者所得
誘発額</t>
    <rPh sb="0" eb="1">
      <t>ダイ</t>
    </rPh>
    <rPh sb="2" eb="3">
      <t>ジ</t>
    </rPh>
    <rPh sb="3" eb="6">
      <t>コヨウシャ</t>
    </rPh>
    <rPh sb="6" eb="8">
      <t>ショトク</t>
    </rPh>
    <rPh sb="9" eb="12">
      <t>ユウハツガク</t>
    </rPh>
    <phoneticPr fontId="2"/>
  </si>
  <si>
    <t>第１次就業誘発者数</t>
    <rPh sb="0" eb="1">
      <t>ダイ</t>
    </rPh>
    <rPh sb="2" eb="3">
      <t>ジ</t>
    </rPh>
    <rPh sb="3" eb="5">
      <t>シュウギョウ</t>
    </rPh>
    <rPh sb="5" eb="7">
      <t>ユウハツ</t>
    </rPh>
    <rPh sb="7" eb="8">
      <t>シャ</t>
    </rPh>
    <rPh sb="8" eb="9">
      <t>カズ</t>
    </rPh>
    <phoneticPr fontId="2"/>
  </si>
  <si>
    <t>第１次雇用誘発者数</t>
    <rPh sb="0" eb="1">
      <t>ダイ</t>
    </rPh>
    <rPh sb="2" eb="3">
      <t>ジ</t>
    </rPh>
    <rPh sb="3" eb="5">
      <t>コヨウ</t>
    </rPh>
    <rPh sb="5" eb="7">
      <t>ユウハツ</t>
    </rPh>
    <rPh sb="7" eb="8">
      <t>シャ</t>
    </rPh>
    <rPh sb="8" eb="9">
      <t>カズ</t>
    </rPh>
    <phoneticPr fontId="2"/>
  </si>
  <si>
    <t>生産誘発額の順位</t>
    <rPh sb="0" eb="2">
      <t>セイサン</t>
    </rPh>
    <rPh sb="2" eb="4">
      <t>ユウハツ</t>
    </rPh>
    <rPh sb="4" eb="5">
      <t>ガク</t>
    </rPh>
    <rPh sb="6" eb="8">
      <t>ジュンイ</t>
    </rPh>
    <phoneticPr fontId="2"/>
  </si>
  <si>
    <t>生産誘発額の
累積比率</t>
    <rPh sb="0" eb="5">
      <t>セイサンユウハツガク</t>
    </rPh>
    <rPh sb="7" eb="11">
      <t>ルイセキヒリツ</t>
    </rPh>
    <phoneticPr fontId="2"/>
  </si>
  <si>
    <t>建設部門分析用
産業連関表投入係数</t>
    <rPh sb="13" eb="17">
      <t>トウニュウケイスウ</t>
    </rPh>
    <phoneticPr fontId="2"/>
  </si>
  <si>
    <t>１．</t>
    <phoneticPr fontId="2"/>
  </si>
  <si>
    <t>　産業連関分析では、理論上、以下のような様々な仮定（留意点）があるため、得られる結果はあくまでも理論上のものであり、実際の波及効果とは異なります。</t>
    <rPh sb="1" eb="7">
      <t>サンギョウレンカンブンセキ</t>
    </rPh>
    <rPh sb="10" eb="12">
      <t>リロン</t>
    </rPh>
    <rPh sb="12" eb="13">
      <t>ジョウ</t>
    </rPh>
    <rPh sb="14" eb="16">
      <t>イカ</t>
    </rPh>
    <rPh sb="20" eb="22">
      <t>サマザマ</t>
    </rPh>
    <rPh sb="23" eb="25">
      <t>カテイ</t>
    </rPh>
    <rPh sb="26" eb="29">
      <t>リュウイテン</t>
    </rPh>
    <rPh sb="36" eb="37">
      <t>エ</t>
    </rPh>
    <rPh sb="40" eb="42">
      <t>ケッカ</t>
    </rPh>
    <rPh sb="48" eb="50">
      <t>リロン</t>
    </rPh>
    <rPh sb="50" eb="51">
      <t>ジョウ</t>
    </rPh>
    <rPh sb="58" eb="60">
      <t>ジッサイ</t>
    </rPh>
    <rPh sb="61" eb="63">
      <t>ハキュウ</t>
    </rPh>
    <rPh sb="63" eb="65">
      <t>コウカ</t>
    </rPh>
    <rPh sb="67" eb="68">
      <t>コト</t>
    </rPh>
    <phoneticPr fontId="2"/>
  </si>
  <si>
    <t>２．分析概要</t>
    <rPh sb="2" eb="4">
      <t>ブンセキ</t>
    </rPh>
    <rPh sb="4" eb="6">
      <t>ガイヨウ</t>
    </rPh>
    <phoneticPr fontId="2"/>
  </si>
  <si>
    <t>前提条件</t>
    <rPh sb="0" eb="2">
      <t>ゼンテイ</t>
    </rPh>
    <rPh sb="2" eb="4">
      <t>ジョウケン</t>
    </rPh>
    <phoneticPr fontId="2"/>
  </si>
  <si>
    <t>　分析結果</t>
    <rPh sb="1" eb="3">
      <t>ブンセキ</t>
    </rPh>
    <rPh sb="3" eb="5">
      <t>ケッカ</t>
    </rPh>
    <phoneticPr fontId="2"/>
  </si>
  <si>
    <t>　産業連関表の経済波及分析の注意点</t>
    <rPh sb="1" eb="3">
      <t>サンギョウ</t>
    </rPh>
    <rPh sb="3" eb="5">
      <t>レンカン</t>
    </rPh>
    <rPh sb="5" eb="6">
      <t>ヒョウ</t>
    </rPh>
    <rPh sb="7" eb="9">
      <t>ケイザイ</t>
    </rPh>
    <rPh sb="9" eb="11">
      <t>ハキュウ</t>
    </rPh>
    <rPh sb="11" eb="13">
      <t>ブンセキ</t>
    </rPh>
    <rPh sb="14" eb="17">
      <t>チュウイテン</t>
    </rPh>
    <phoneticPr fontId="2"/>
  </si>
  <si>
    <t xml:space="preserve"> 主な仮定（留意点）</t>
    <rPh sb="1" eb="2">
      <t>オモ</t>
    </rPh>
    <rPh sb="3" eb="5">
      <t>カテイ</t>
    </rPh>
    <rPh sb="6" eb="9">
      <t>リュウイテン</t>
    </rPh>
    <phoneticPr fontId="2"/>
  </si>
  <si>
    <t>　　 ①　企業の生産能力に制約（ボトルネック）はなく、全ての需要に対応できる。
　　 ②　財・サービスの生産に必要な原材料等の費用構成（投入構造）は、短期的には変化せず「一定」である。
　　 ③　各部門が使用する投入量は、その部門の生産量に比例する。
　　　　　（生産水準が２倍になれば、使用される原材料等の投入量も２倍になる。）
　　 ④　生産波及は、途中段階で中断されず、波及しつくされる。ただし、達成時期は不明。
　　　　　（新規需要の増加には全て生産増で対応し、在庫取り崩し等による波及の中断はない。）
　　 ⑤　「経済の外部性」は考慮されない。
　　　　　（公害（←「外部不経済」）がもたらす負の影響は考慮しない。）</t>
    <rPh sb="5" eb="7">
      <t>キギョウ</t>
    </rPh>
    <rPh sb="8" eb="10">
      <t>セイサン</t>
    </rPh>
    <rPh sb="10" eb="12">
      <t>ノウリョク</t>
    </rPh>
    <rPh sb="13" eb="15">
      <t>セイヤク</t>
    </rPh>
    <rPh sb="27" eb="28">
      <t>スベ</t>
    </rPh>
    <rPh sb="30" eb="32">
      <t>ジュヨウ</t>
    </rPh>
    <rPh sb="33" eb="35">
      <t>タイオウ</t>
    </rPh>
    <rPh sb="45" eb="46">
      <t>ザイ</t>
    </rPh>
    <rPh sb="52" eb="54">
      <t>セイサン</t>
    </rPh>
    <rPh sb="55" eb="57">
      <t>ヒツヨウ</t>
    </rPh>
    <rPh sb="58" eb="61">
      <t>ゲンザイリョウ</t>
    </rPh>
    <rPh sb="61" eb="62">
      <t>トウ</t>
    </rPh>
    <rPh sb="63" eb="65">
      <t>ヒヨウ</t>
    </rPh>
    <rPh sb="65" eb="67">
      <t>コウセイ</t>
    </rPh>
    <rPh sb="68" eb="70">
      <t>トウニュウ</t>
    </rPh>
    <rPh sb="70" eb="72">
      <t>コウゾウ</t>
    </rPh>
    <rPh sb="80" eb="82">
      <t>ヘンカ</t>
    </rPh>
    <rPh sb="85" eb="87">
      <t>イッテイ</t>
    </rPh>
    <rPh sb="98" eb="101">
      <t>カクブモン</t>
    </rPh>
    <rPh sb="102" eb="104">
      <t>シヨウ</t>
    </rPh>
    <rPh sb="106" eb="108">
      <t>トウニュウ</t>
    </rPh>
    <rPh sb="108" eb="109">
      <t>リョウ</t>
    </rPh>
    <rPh sb="113" eb="115">
      <t>ブモン</t>
    </rPh>
    <rPh sb="116" eb="118">
      <t>セイサン</t>
    </rPh>
    <rPh sb="118" eb="119">
      <t>リョウ</t>
    </rPh>
    <rPh sb="120" eb="122">
      <t>ヒレイ</t>
    </rPh>
    <rPh sb="132" eb="134">
      <t>セイサン</t>
    </rPh>
    <rPh sb="134" eb="136">
      <t>スイジュン</t>
    </rPh>
    <rPh sb="138" eb="139">
      <t>バイ</t>
    </rPh>
    <rPh sb="144" eb="146">
      <t>シヨウ</t>
    </rPh>
    <rPh sb="149" eb="152">
      <t>ゲンザイリョウ</t>
    </rPh>
    <rPh sb="152" eb="153">
      <t>トウ</t>
    </rPh>
    <rPh sb="154" eb="156">
      <t>トウニュウ</t>
    </rPh>
    <rPh sb="156" eb="157">
      <t>リョウ</t>
    </rPh>
    <rPh sb="159" eb="160">
      <t>バイ</t>
    </rPh>
    <rPh sb="171" eb="173">
      <t>セイサン</t>
    </rPh>
    <rPh sb="173" eb="175">
      <t>ハキュウ</t>
    </rPh>
    <rPh sb="177" eb="179">
      <t>トチュウ</t>
    </rPh>
    <rPh sb="179" eb="181">
      <t>ダンカイ</t>
    </rPh>
    <rPh sb="182" eb="184">
      <t>チュウダン</t>
    </rPh>
    <rPh sb="188" eb="190">
      <t>ハキュウ</t>
    </rPh>
    <rPh sb="201" eb="203">
      <t>タッセイ</t>
    </rPh>
    <rPh sb="203" eb="205">
      <t>ジキ</t>
    </rPh>
    <rPh sb="206" eb="208">
      <t>フメイ</t>
    </rPh>
    <rPh sb="216" eb="218">
      <t>シンキ</t>
    </rPh>
    <rPh sb="218" eb="220">
      <t>ジュヨウ</t>
    </rPh>
    <rPh sb="221" eb="223">
      <t>ゾウカ</t>
    </rPh>
    <rPh sb="225" eb="226">
      <t>スベ</t>
    </rPh>
    <rPh sb="227" eb="229">
      <t>セイサン</t>
    </rPh>
    <rPh sb="229" eb="230">
      <t>ゾウ</t>
    </rPh>
    <rPh sb="231" eb="233">
      <t>タイオウ</t>
    </rPh>
    <rPh sb="235" eb="237">
      <t>ザイコ</t>
    </rPh>
    <rPh sb="237" eb="238">
      <t>ト</t>
    </rPh>
    <rPh sb="239" eb="240">
      <t>クズ</t>
    </rPh>
    <rPh sb="241" eb="242">
      <t>トウ</t>
    </rPh>
    <rPh sb="245" eb="247">
      <t>ハキュウ</t>
    </rPh>
    <rPh sb="248" eb="250">
      <t>チュウダン</t>
    </rPh>
    <rPh sb="262" eb="264">
      <t>ケイザイ</t>
    </rPh>
    <rPh sb="265" eb="268">
      <t>ガイブセイ</t>
    </rPh>
    <rPh sb="270" eb="272">
      <t>コウリョ</t>
    </rPh>
    <rPh sb="284" eb="286">
      <t>コウガイ</t>
    </rPh>
    <rPh sb="289" eb="291">
      <t>ガイブ</t>
    </rPh>
    <rPh sb="291" eb="294">
      <t>フケイザイ</t>
    </rPh>
    <rPh sb="301" eb="302">
      <t>フ</t>
    </rPh>
    <rPh sb="303" eb="305">
      <t>エイキョウ</t>
    </rPh>
    <rPh sb="306" eb="308">
      <t>コウリョ</t>
    </rPh>
    <phoneticPr fontId="2"/>
  </si>
  <si>
    <t>２．</t>
    <phoneticPr fontId="2"/>
  </si>
  <si>
    <t>　 結果</t>
    <phoneticPr fontId="2"/>
  </si>
  <si>
    <t>　このツールによる分析結果は、理論上の一つの計算例であり、その結果を県が保証するものではありません。分析する方の責任において利用してください。</t>
    <rPh sb="9" eb="11">
      <t>ブンセキ</t>
    </rPh>
    <rPh sb="11" eb="13">
      <t>ケッカ</t>
    </rPh>
    <rPh sb="15" eb="17">
      <t>リロン</t>
    </rPh>
    <rPh sb="17" eb="18">
      <t>ジョウ</t>
    </rPh>
    <rPh sb="19" eb="20">
      <t>ヒト</t>
    </rPh>
    <rPh sb="22" eb="24">
      <t>ケイサン</t>
    </rPh>
    <rPh sb="24" eb="25">
      <t>レイ</t>
    </rPh>
    <rPh sb="31" eb="33">
      <t>ケッカ</t>
    </rPh>
    <rPh sb="34" eb="35">
      <t>ケン</t>
    </rPh>
    <rPh sb="36" eb="38">
      <t>ホショウ</t>
    </rPh>
    <phoneticPr fontId="2"/>
  </si>
  <si>
    <t>Ⓐ新規需要額
＝生産誘発額
（直接効果）</t>
    <phoneticPr fontId="2"/>
  </si>
  <si>
    <t>Ⓑ生産誘発額</t>
    <rPh sb="1" eb="3">
      <t>セイサン</t>
    </rPh>
    <rPh sb="3" eb="5">
      <t>ユウハツ</t>
    </rPh>
    <rPh sb="5" eb="6">
      <t>ガク</t>
    </rPh>
    <phoneticPr fontId="2"/>
  </si>
  <si>
    <r>
      <rPr>
        <b/>
        <sz val="11"/>
        <rFont val="ＭＳ Ｐゴシック"/>
        <family val="3"/>
        <charset val="128"/>
      </rPr>
      <t>経済波及効果の倍率</t>
    </r>
    <r>
      <rPr>
        <b/>
        <sz val="12"/>
        <rFont val="ＭＳ Ｐゴシック"/>
        <family val="3"/>
        <charset val="128"/>
      </rPr>
      <t xml:space="preserve">
Ⓑ÷Ⓐ</t>
    </r>
    <rPh sb="0" eb="6">
      <t>ケイザイハキュウコウカ</t>
    </rPh>
    <rPh sb="7" eb="9">
      <t>バイリツ</t>
    </rPh>
    <phoneticPr fontId="2"/>
  </si>
  <si>
    <t>農林漁業</t>
  </si>
  <si>
    <t>プラスチック・ゴム製品</t>
  </si>
  <si>
    <t>情報通信機器</t>
  </si>
  <si>
    <t>他に分類されない会員制団体</t>
  </si>
  <si>
    <t>71</t>
  </si>
  <si>
    <t>家計外消費支出（行）</t>
  </si>
  <si>
    <t>91</t>
  </si>
  <si>
    <t>雇用者所得</t>
  </si>
  <si>
    <t>92</t>
  </si>
  <si>
    <t>営業余剰</t>
  </si>
  <si>
    <t>93</t>
  </si>
  <si>
    <t>資本減耗引当</t>
  </si>
  <si>
    <t>94</t>
  </si>
  <si>
    <t>95</t>
  </si>
  <si>
    <t>（控除）経常補助金</t>
  </si>
  <si>
    <t>96</t>
  </si>
  <si>
    <t>粗付加価値部門計</t>
  </si>
  <si>
    <t>97</t>
  </si>
  <si>
    <t>県内生産額</t>
  </si>
  <si>
    <t>はん用機械</t>
    <rPh sb="2" eb="3">
      <t>ヨウ</t>
    </rPh>
    <phoneticPr fontId="28"/>
  </si>
  <si>
    <t>生産用機械</t>
    <rPh sb="0" eb="3">
      <t>セイサンヨウ</t>
    </rPh>
    <phoneticPr fontId="28"/>
  </si>
  <si>
    <t>業務用機械</t>
    <rPh sb="0" eb="3">
      <t>ギョウムヨウ</t>
    </rPh>
    <rPh sb="3" eb="5">
      <t>キカイ</t>
    </rPh>
    <phoneticPr fontId="28"/>
  </si>
  <si>
    <t>電気機械</t>
    <rPh sb="0" eb="2">
      <t>デンキ</t>
    </rPh>
    <rPh sb="2" eb="4">
      <t>キカイ</t>
    </rPh>
    <phoneticPr fontId="28"/>
  </si>
  <si>
    <t>水道</t>
    <rPh sb="0" eb="2">
      <t>スイドウ</t>
    </rPh>
    <phoneticPr fontId="28"/>
  </si>
  <si>
    <t>運輸・郵便</t>
    <rPh sb="3" eb="5">
      <t>ユウビン</t>
    </rPh>
    <phoneticPr fontId="28"/>
  </si>
  <si>
    <t>医療・福祉</t>
    <rPh sb="3" eb="5">
      <t>フクシ</t>
    </rPh>
    <phoneticPr fontId="28"/>
  </si>
  <si>
    <t>内生部門計</t>
    <rPh sb="0" eb="1">
      <t>ナイ</t>
    </rPh>
    <rPh sb="1" eb="4">
      <t>セイブモン</t>
    </rPh>
    <rPh sb="4" eb="5">
      <t>ケイ</t>
    </rPh>
    <phoneticPr fontId="29"/>
  </si>
  <si>
    <t>はん用機械</t>
    <rPh sb="2" eb="3">
      <t>ヨウ</t>
    </rPh>
    <phoneticPr fontId="5"/>
  </si>
  <si>
    <t>生産用機械</t>
    <rPh sb="0" eb="3">
      <t>セイサンヨウ</t>
    </rPh>
    <phoneticPr fontId="5"/>
  </si>
  <si>
    <t>業務用機械</t>
    <rPh sb="0" eb="3">
      <t>ギョウムヨウ</t>
    </rPh>
    <rPh sb="3" eb="5">
      <t>キカイ</t>
    </rPh>
    <phoneticPr fontId="5"/>
  </si>
  <si>
    <t>電気機械</t>
    <rPh sb="0" eb="2">
      <t>デンキ</t>
    </rPh>
    <rPh sb="2" eb="4">
      <t>キカイ</t>
    </rPh>
    <phoneticPr fontId="5"/>
  </si>
  <si>
    <t>水道</t>
    <rPh sb="0" eb="2">
      <t>スイドウ</t>
    </rPh>
    <phoneticPr fontId="5"/>
  </si>
  <si>
    <t>運輸・郵便</t>
    <rPh sb="3" eb="5">
      <t>ユウビン</t>
    </rPh>
    <phoneticPr fontId="5"/>
  </si>
  <si>
    <t>医療・福祉</t>
    <rPh sb="3" eb="5">
      <t>フクシ</t>
    </rPh>
    <phoneticPr fontId="5"/>
  </si>
  <si>
    <t>主要構造部が、コンクリートブロック造及び他の分類に該当しないもの</t>
    <phoneticPr fontId="1"/>
  </si>
  <si>
    <t>Ｓ工場</t>
    <phoneticPr fontId="1"/>
  </si>
  <si>
    <t>Ｓ事務所</t>
    <phoneticPr fontId="1"/>
  </si>
  <si>
    <t xml:space="preserve">  産業部門別の経済波及効果（37部門）</t>
    <rPh sb="2" eb="4">
      <t>サンギョウ</t>
    </rPh>
    <phoneticPr fontId="2"/>
  </si>
  <si>
    <t>　産業部門別の分析結果</t>
    <rPh sb="1" eb="3">
      <t>サンギョウ</t>
    </rPh>
    <rPh sb="3" eb="5">
      <t>ブモン</t>
    </rPh>
    <rPh sb="5" eb="6">
      <t>ベツ</t>
    </rPh>
    <rPh sb="7" eb="9">
      <t>ブンセキ</t>
    </rPh>
    <rPh sb="9" eb="11">
      <t>ケッカ</t>
    </rPh>
    <phoneticPr fontId="2"/>
  </si>
  <si>
    <t>産業部門</t>
    <rPh sb="0" eb="2">
      <t>サンギョウ</t>
    </rPh>
    <rPh sb="2" eb="4">
      <t>ブモン</t>
    </rPh>
    <phoneticPr fontId="2"/>
  </si>
  <si>
    <t>平成27年（2015年）建設部門分析用
産業連関表（37×71部門）投入係数
（「１建設」のみ県産業連関表の投入係数）</t>
    <rPh sb="0" eb="12">
      <t>２７</t>
    </rPh>
    <rPh sb="12" eb="14">
      <t>ケンセツ</t>
    </rPh>
    <rPh sb="31" eb="33">
      <t>ブモン</t>
    </rPh>
    <rPh sb="34" eb="36">
      <t>トウニュウ</t>
    </rPh>
    <rPh sb="36" eb="38">
      <t>ケイスウ</t>
    </rPh>
    <rPh sb="42" eb="44">
      <t>ケンセツ</t>
    </rPh>
    <rPh sb="47" eb="48">
      <t>ケン</t>
    </rPh>
    <rPh sb="48" eb="50">
      <t>サンギョウ</t>
    </rPh>
    <rPh sb="50" eb="52">
      <t>レンカン</t>
    </rPh>
    <rPh sb="52" eb="53">
      <t>ヒョウ</t>
    </rPh>
    <rPh sb="54" eb="56">
      <t>トウニュウ</t>
    </rPh>
    <rPh sb="56" eb="58">
      <t>ケイスウ</t>
    </rPh>
    <phoneticPr fontId="2"/>
  </si>
  <si>
    <t>説明</t>
    <rPh sb="0" eb="2">
      <t>セツメイ</t>
    </rPh>
    <phoneticPr fontId="2"/>
  </si>
  <si>
    <t>獣医業、農業サービス（土地改良区、青果物共同選果場、航空防除、種付業、ふ卵業など）を含む</t>
    <rPh sb="0" eb="2">
      <t>ジュウイ</t>
    </rPh>
    <rPh sb="2" eb="3">
      <t>ギョウ</t>
    </rPh>
    <rPh sb="4" eb="6">
      <t>ノウギョウ</t>
    </rPh>
    <rPh sb="11" eb="13">
      <t>トチ</t>
    </rPh>
    <rPh sb="13" eb="15">
      <t>カイリョウ</t>
    </rPh>
    <rPh sb="15" eb="16">
      <t>ク</t>
    </rPh>
    <rPh sb="17" eb="20">
      <t>セイカブツ</t>
    </rPh>
    <rPh sb="20" eb="22">
      <t>キョウドウ</t>
    </rPh>
    <rPh sb="22" eb="23">
      <t>セン</t>
    </rPh>
    <rPh sb="23" eb="24">
      <t>カ</t>
    </rPh>
    <rPh sb="24" eb="25">
      <t>ジョウ</t>
    </rPh>
    <rPh sb="26" eb="28">
      <t>コウクウ</t>
    </rPh>
    <rPh sb="28" eb="30">
      <t>ボウジョ</t>
    </rPh>
    <rPh sb="31" eb="33">
      <t>タネツ</t>
    </rPh>
    <rPh sb="33" eb="34">
      <t>ギョウ</t>
    </rPh>
    <rPh sb="36" eb="37">
      <t>ラン</t>
    </rPh>
    <rPh sb="37" eb="38">
      <t>ギョウ</t>
    </rPh>
    <rPh sb="42" eb="43">
      <t>フク</t>
    </rPh>
    <phoneticPr fontId="31"/>
  </si>
  <si>
    <t>砂利・採石、砕石など</t>
    <rPh sb="0" eb="2">
      <t>ジャリ</t>
    </rPh>
    <rPh sb="3" eb="5">
      <t>サイセキ</t>
    </rPh>
    <rPh sb="6" eb="8">
      <t>サイセキ</t>
    </rPh>
    <phoneticPr fontId="31"/>
  </si>
  <si>
    <t>飼料・有機質肥料、たばこを含む</t>
    <rPh sb="0" eb="2">
      <t>シリョウ</t>
    </rPh>
    <rPh sb="3" eb="6">
      <t>ユウキシツ</t>
    </rPh>
    <rPh sb="6" eb="8">
      <t>ヒリョウ</t>
    </rPh>
    <rPh sb="13" eb="14">
      <t>フク</t>
    </rPh>
    <phoneticPr fontId="31"/>
  </si>
  <si>
    <t>染色整理、綱・網を含む</t>
    <rPh sb="0" eb="2">
      <t>センショク</t>
    </rPh>
    <rPh sb="2" eb="4">
      <t>セイリ</t>
    </rPh>
    <rPh sb="5" eb="6">
      <t>ツナ</t>
    </rPh>
    <rPh sb="7" eb="8">
      <t>アミ</t>
    </rPh>
    <rPh sb="9" eb="10">
      <t>フク</t>
    </rPh>
    <phoneticPr fontId="31"/>
  </si>
  <si>
    <t>金属製家具を含む</t>
    <rPh sb="0" eb="3">
      <t>キンゾクセイ</t>
    </rPh>
    <rPh sb="3" eb="5">
      <t>カグ</t>
    </rPh>
    <rPh sb="6" eb="7">
      <t>フク</t>
    </rPh>
    <phoneticPr fontId="31"/>
  </si>
  <si>
    <t>化学肥料、有機化学工業製品、無機化学工業製品、化学繊維、医薬品など</t>
    <rPh sb="0" eb="2">
      <t>カガク</t>
    </rPh>
    <rPh sb="2" eb="4">
      <t>ヒリョウ</t>
    </rPh>
    <rPh sb="5" eb="7">
      <t>ユウキ</t>
    </rPh>
    <rPh sb="14" eb="16">
      <t>ムキ</t>
    </rPh>
    <rPh sb="16" eb="18">
      <t>カガク</t>
    </rPh>
    <rPh sb="18" eb="20">
      <t>コウギョウ</t>
    </rPh>
    <rPh sb="20" eb="22">
      <t>セイヒン</t>
    </rPh>
    <rPh sb="23" eb="25">
      <t>カガク</t>
    </rPh>
    <rPh sb="25" eb="27">
      <t>センイ</t>
    </rPh>
    <rPh sb="28" eb="31">
      <t>イヤクヒン</t>
    </rPh>
    <phoneticPr fontId="31"/>
  </si>
  <si>
    <t>舗装材料を含む</t>
    <rPh sb="0" eb="2">
      <t>ホソウ</t>
    </rPh>
    <rPh sb="2" eb="3">
      <t>ザイ</t>
    </rPh>
    <rPh sb="3" eb="4">
      <t>リョウ</t>
    </rPh>
    <rPh sb="5" eb="6">
      <t>フク</t>
    </rPh>
    <phoneticPr fontId="31"/>
  </si>
  <si>
    <t>プラスチック製品、タイヤ・チューブ、ゴム製・プラスチック製履物など</t>
    <rPh sb="6" eb="8">
      <t>セイヒン</t>
    </rPh>
    <rPh sb="20" eb="21">
      <t>セイ</t>
    </rPh>
    <rPh sb="28" eb="29">
      <t>セイ</t>
    </rPh>
    <rPh sb="29" eb="31">
      <t>ハキモノ</t>
    </rPh>
    <phoneticPr fontId="31"/>
  </si>
  <si>
    <t>ガラス製品、セメント製品、陶磁器など</t>
    <rPh sb="3" eb="5">
      <t>セイヒン</t>
    </rPh>
    <rPh sb="10" eb="12">
      <t>セイヒン</t>
    </rPh>
    <rPh sb="13" eb="16">
      <t>トウジキ</t>
    </rPh>
    <phoneticPr fontId="31"/>
  </si>
  <si>
    <t>銑鉄・粗鋼、鋼材、鋳鍛造品（鉄）など</t>
    <rPh sb="0" eb="2">
      <t>センテツ</t>
    </rPh>
    <rPh sb="3" eb="5">
      <t>ソコウ</t>
    </rPh>
    <rPh sb="6" eb="8">
      <t>コウザイ</t>
    </rPh>
    <rPh sb="9" eb="10">
      <t>イ</t>
    </rPh>
    <rPh sb="10" eb="12">
      <t>タンゾウ</t>
    </rPh>
    <rPh sb="12" eb="13">
      <t>ヒン</t>
    </rPh>
    <rPh sb="14" eb="15">
      <t>テツ</t>
    </rPh>
    <phoneticPr fontId="31"/>
  </si>
  <si>
    <t>銅、アルミニウム、電線・ケーブルなど</t>
    <rPh sb="0" eb="1">
      <t>ドウ</t>
    </rPh>
    <rPh sb="9" eb="11">
      <t>デンセン</t>
    </rPh>
    <phoneticPr fontId="31"/>
  </si>
  <si>
    <t>ガス・石油機器・暖房・調理装置を含む</t>
    <rPh sb="3" eb="5">
      <t>セキユ</t>
    </rPh>
    <rPh sb="5" eb="7">
      <t>キキ</t>
    </rPh>
    <rPh sb="8" eb="9">
      <t>ダン</t>
    </rPh>
    <rPh sb="11" eb="13">
      <t>チョウリ</t>
    </rPh>
    <rPh sb="13" eb="15">
      <t>ソウチ</t>
    </rPh>
    <rPh sb="16" eb="17">
      <t>フク</t>
    </rPh>
    <phoneticPr fontId="31"/>
  </si>
  <si>
    <t>ボイラ、タービン、原動機、運搬機械など</t>
    <rPh sb="9" eb="12">
      <t>ゲンドウキ</t>
    </rPh>
    <rPh sb="13" eb="15">
      <t>ウンパン</t>
    </rPh>
    <rPh sb="15" eb="17">
      <t>キカイ</t>
    </rPh>
    <phoneticPr fontId="31"/>
  </si>
  <si>
    <t>農業用機械、建設・鉱山機械、半導体製造装置、ロボットなど</t>
    <rPh sb="0" eb="2">
      <t>ノウギョウ</t>
    </rPh>
    <rPh sb="2" eb="3">
      <t>ヨウ</t>
    </rPh>
    <rPh sb="3" eb="5">
      <t>キカイ</t>
    </rPh>
    <rPh sb="6" eb="8">
      <t>ケンセツ</t>
    </rPh>
    <rPh sb="9" eb="11">
      <t>コウザン</t>
    </rPh>
    <rPh sb="11" eb="13">
      <t>キカイ</t>
    </rPh>
    <rPh sb="14" eb="17">
      <t>ハンドウタイ</t>
    </rPh>
    <rPh sb="17" eb="19">
      <t>セイゾウ</t>
    </rPh>
    <rPh sb="19" eb="21">
      <t>ソウチ</t>
    </rPh>
    <phoneticPr fontId="31"/>
  </si>
  <si>
    <t>事務用機械、計測機器、医療用機械器具、光学機械・レンズなど</t>
    <rPh sb="0" eb="3">
      <t>ジムヨウ</t>
    </rPh>
    <rPh sb="3" eb="5">
      <t>キカイ</t>
    </rPh>
    <rPh sb="6" eb="8">
      <t>ケイソク</t>
    </rPh>
    <rPh sb="8" eb="10">
      <t>キキ</t>
    </rPh>
    <rPh sb="11" eb="14">
      <t>イリョウヨウ</t>
    </rPh>
    <rPh sb="14" eb="16">
      <t>キカイ</t>
    </rPh>
    <rPh sb="16" eb="18">
      <t>キグ</t>
    </rPh>
    <rPh sb="19" eb="21">
      <t>コウガク</t>
    </rPh>
    <rPh sb="21" eb="23">
      <t>キカイ</t>
    </rPh>
    <phoneticPr fontId="31"/>
  </si>
  <si>
    <t>半導体素子、集積回路、液晶パネル、電子回路など</t>
    <rPh sb="0" eb="3">
      <t>ハンドウタイ</t>
    </rPh>
    <rPh sb="3" eb="5">
      <t>ソシ</t>
    </rPh>
    <rPh sb="6" eb="8">
      <t>シュウセキ</t>
    </rPh>
    <rPh sb="8" eb="10">
      <t>カイロ</t>
    </rPh>
    <rPh sb="11" eb="13">
      <t>エキショウ</t>
    </rPh>
    <rPh sb="17" eb="19">
      <t>デンシ</t>
    </rPh>
    <rPh sb="19" eb="21">
      <t>カイロ</t>
    </rPh>
    <phoneticPr fontId="31"/>
  </si>
  <si>
    <t>開閉制御装置・配電盤、民生用電気機器（電子レンジ、冷蔵庫、扇風機、掃除機、洗濯機など）、電気計測器、電気照明器具、電池など</t>
    <rPh sb="0" eb="2">
      <t>カイヘイ</t>
    </rPh>
    <rPh sb="2" eb="4">
      <t>セイギョ</t>
    </rPh>
    <rPh sb="4" eb="6">
      <t>ソウチ</t>
    </rPh>
    <rPh sb="7" eb="10">
      <t>ハイデンバン</t>
    </rPh>
    <rPh sb="11" eb="13">
      <t>ミンセイ</t>
    </rPh>
    <rPh sb="13" eb="14">
      <t>ヨウ</t>
    </rPh>
    <rPh sb="14" eb="16">
      <t>デンキ</t>
    </rPh>
    <rPh sb="16" eb="18">
      <t>キキ</t>
    </rPh>
    <rPh sb="19" eb="21">
      <t>デンシ</t>
    </rPh>
    <rPh sb="25" eb="28">
      <t>レイゾウコ</t>
    </rPh>
    <rPh sb="29" eb="32">
      <t>センプウキ</t>
    </rPh>
    <rPh sb="33" eb="36">
      <t>ソウジキ</t>
    </rPh>
    <rPh sb="37" eb="40">
      <t>センタクキ</t>
    </rPh>
    <rPh sb="44" eb="46">
      <t>デンキ</t>
    </rPh>
    <rPh sb="46" eb="49">
      <t>ケイソクキ</t>
    </rPh>
    <rPh sb="50" eb="52">
      <t>デンキ</t>
    </rPh>
    <rPh sb="52" eb="54">
      <t>ショウメイ</t>
    </rPh>
    <rPh sb="54" eb="56">
      <t>キグ</t>
    </rPh>
    <rPh sb="57" eb="59">
      <t>デンチ</t>
    </rPh>
    <phoneticPr fontId="31"/>
  </si>
  <si>
    <t>ビデオ機器・デジタルカメラ、テレビ、携帯電話、パソコンなど</t>
    <rPh sb="3" eb="5">
      <t>キキ</t>
    </rPh>
    <rPh sb="18" eb="20">
      <t>ケイタイ</t>
    </rPh>
    <rPh sb="20" eb="22">
      <t>デンワ</t>
    </rPh>
    <phoneticPr fontId="31"/>
  </si>
  <si>
    <t>乗用車、二輪自動車、船舶、鉄道車両、航空機、自転車など</t>
    <rPh sb="0" eb="3">
      <t>ジョウヨウシャ</t>
    </rPh>
    <rPh sb="4" eb="6">
      <t>ニリン</t>
    </rPh>
    <rPh sb="6" eb="9">
      <t>ジドウシャ</t>
    </rPh>
    <rPh sb="10" eb="12">
      <t>センパク</t>
    </rPh>
    <rPh sb="13" eb="15">
      <t>テツドウ</t>
    </rPh>
    <rPh sb="15" eb="17">
      <t>シャリョウ</t>
    </rPh>
    <rPh sb="18" eb="21">
      <t>コウクウキ</t>
    </rPh>
    <rPh sb="22" eb="25">
      <t>ジテンシャ</t>
    </rPh>
    <phoneticPr fontId="31"/>
  </si>
  <si>
    <t>印刷・製版・製本、製革・毛皮、革製履物・手袋、かばん、がん具、運動用品、身辺細貨品（貴金属・宝石、装飾品など）、時計、楽器、筆記具・文具、畳・わら加工品、清掃用品、情報記録物、傘、眼鏡、など
再生資源回収・加工処理を含む</t>
    <rPh sb="9" eb="11">
      <t>セイカク</t>
    </rPh>
    <rPh sb="12" eb="14">
      <t>ケガワ</t>
    </rPh>
    <rPh sb="17" eb="19">
      <t>ハキモノ</t>
    </rPh>
    <rPh sb="20" eb="22">
      <t>テブクロ</t>
    </rPh>
    <rPh sb="29" eb="30">
      <t>グ</t>
    </rPh>
    <rPh sb="31" eb="33">
      <t>ウンドウ</t>
    </rPh>
    <rPh sb="33" eb="35">
      <t>ヨウヒン</t>
    </rPh>
    <rPh sb="36" eb="38">
      <t>シンペン</t>
    </rPh>
    <rPh sb="38" eb="39">
      <t>サイ</t>
    </rPh>
    <rPh sb="39" eb="40">
      <t>カ</t>
    </rPh>
    <rPh sb="40" eb="41">
      <t>ヒン</t>
    </rPh>
    <rPh sb="42" eb="45">
      <t>キキンゾク</t>
    </rPh>
    <rPh sb="46" eb="48">
      <t>ホウセキ</t>
    </rPh>
    <rPh sb="49" eb="51">
      <t>ソウショク</t>
    </rPh>
    <rPh sb="51" eb="52">
      <t>ヒン</t>
    </rPh>
    <rPh sb="56" eb="58">
      <t>トケイ</t>
    </rPh>
    <rPh sb="59" eb="61">
      <t>ガッキ</t>
    </rPh>
    <rPh sb="62" eb="65">
      <t>ヒッキグ</t>
    </rPh>
    <rPh sb="66" eb="68">
      <t>ブング</t>
    </rPh>
    <rPh sb="69" eb="70">
      <t>タタミ</t>
    </rPh>
    <rPh sb="73" eb="75">
      <t>カコウ</t>
    </rPh>
    <rPh sb="75" eb="76">
      <t>ヒン</t>
    </rPh>
    <rPh sb="77" eb="79">
      <t>セイソウ</t>
    </rPh>
    <rPh sb="79" eb="81">
      <t>ヨウヒン</t>
    </rPh>
    <rPh sb="82" eb="84">
      <t>ジョウホウ</t>
    </rPh>
    <rPh sb="84" eb="86">
      <t>キロク</t>
    </rPh>
    <rPh sb="86" eb="87">
      <t>ブツ</t>
    </rPh>
    <rPh sb="88" eb="89">
      <t>カサ</t>
    </rPh>
    <rPh sb="90" eb="92">
      <t>メガネ</t>
    </rPh>
    <rPh sb="96" eb="98">
      <t>サイセイ</t>
    </rPh>
    <rPh sb="98" eb="100">
      <t>シゲン</t>
    </rPh>
    <rPh sb="100" eb="102">
      <t>カイシュウ</t>
    </rPh>
    <rPh sb="103" eb="105">
      <t>カコウ</t>
    </rPh>
    <rPh sb="105" eb="107">
      <t>ショリ</t>
    </rPh>
    <rPh sb="108" eb="109">
      <t>フク</t>
    </rPh>
    <phoneticPr fontId="31"/>
  </si>
  <si>
    <t>住宅・非住宅建築、建設補修、公共事業、駐車場・ゴルフ場・遊園地の建設など</t>
    <rPh sb="0" eb="2">
      <t>ジュウタク</t>
    </rPh>
    <rPh sb="3" eb="4">
      <t>ヒ</t>
    </rPh>
    <rPh sb="4" eb="6">
      <t>ジュウタク</t>
    </rPh>
    <rPh sb="6" eb="8">
      <t>ケンチク</t>
    </rPh>
    <rPh sb="9" eb="11">
      <t>ケンセツ</t>
    </rPh>
    <rPh sb="11" eb="13">
      <t>ホシュウ</t>
    </rPh>
    <rPh sb="14" eb="16">
      <t>コウキョウ</t>
    </rPh>
    <rPh sb="16" eb="18">
      <t>ジギョウ</t>
    </rPh>
    <rPh sb="19" eb="21">
      <t>チュウシャ</t>
    </rPh>
    <rPh sb="21" eb="22">
      <t>ジョウ</t>
    </rPh>
    <rPh sb="26" eb="27">
      <t>ジョウ</t>
    </rPh>
    <rPh sb="28" eb="31">
      <t>ユウエンチ</t>
    </rPh>
    <rPh sb="32" eb="34">
      <t>ケンセツ</t>
    </rPh>
    <phoneticPr fontId="31"/>
  </si>
  <si>
    <t>原子力・火力・水力発電、都市ガスなど</t>
    <rPh sb="0" eb="3">
      <t>ゲンシリョク</t>
    </rPh>
    <rPh sb="4" eb="6">
      <t>カリョク</t>
    </rPh>
    <rPh sb="7" eb="9">
      <t>スイリョク</t>
    </rPh>
    <rPh sb="9" eb="11">
      <t>ハツデン</t>
    </rPh>
    <rPh sb="12" eb="14">
      <t>トシ</t>
    </rPh>
    <phoneticPr fontId="31"/>
  </si>
  <si>
    <t>上水道・簡易水道、工業用水、下水道など</t>
    <rPh sb="1" eb="3">
      <t>スイドウ</t>
    </rPh>
    <rPh sb="4" eb="6">
      <t>カンイ</t>
    </rPh>
    <rPh sb="6" eb="8">
      <t>スイドウ</t>
    </rPh>
    <phoneticPr fontId="31"/>
  </si>
  <si>
    <t>ごみ、産業廃棄物、し尿の収集・処理など</t>
    <rPh sb="3" eb="5">
      <t>サンギョウ</t>
    </rPh>
    <rPh sb="5" eb="8">
      <t>ハイキブツ</t>
    </rPh>
    <rPh sb="10" eb="11">
      <t>ニョウ</t>
    </rPh>
    <rPh sb="12" eb="14">
      <t>シュウシュウ</t>
    </rPh>
    <rPh sb="15" eb="17">
      <t>ショリ</t>
    </rPh>
    <phoneticPr fontId="31"/>
  </si>
  <si>
    <t>銀行、貸金業、証券会社、生命保険、損害保険など</t>
    <rPh sb="0" eb="2">
      <t>ギンコウ</t>
    </rPh>
    <rPh sb="3" eb="5">
      <t>カシキン</t>
    </rPh>
    <rPh sb="5" eb="6">
      <t>ギョウ</t>
    </rPh>
    <rPh sb="7" eb="9">
      <t>ショウケン</t>
    </rPh>
    <rPh sb="9" eb="11">
      <t>カイシャ</t>
    </rPh>
    <rPh sb="12" eb="14">
      <t>セイメイ</t>
    </rPh>
    <rPh sb="14" eb="16">
      <t>ホケン</t>
    </rPh>
    <rPh sb="17" eb="19">
      <t>ソンガイ</t>
    </rPh>
    <rPh sb="19" eb="21">
      <t>ホケン</t>
    </rPh>
    <phoneticPr fontId="31"/>
  </si>
  <si>
    <t>不動産仲介・管理業、不動産賃貸業、貸家業など</t>
    <rPh sb="0" eb="3">
      <t>フドウサン</t>
    </rPh>
    <rPh sb="3" eb="5">
      <t>チュウカイ</t>
    </rPh>
    <rPh sb="6" eb="8">
      <t>カンリ</t>
    </rPh>
    <rPh sb="8" eb="9">
      <t>ギョウ</t>
    </rPh>
    <rPh sb="10" eb="13">
      <t>フドウサン</t>
    </rPh>
    <rPh sb="13" eb="15">
      <t>チンタイ</t>
    </rPh>
    <rPh sb="15" eb="16">
      <t>ギョウ</t>
    </rPh>
    <rPh sb="17" eb="19">
      <t>カシヤ</t>
    </rPh>
    <rPh sb="19" eb="20">
      <t>ギョウ</t>
    </rPh>
    <phoneticPr fontId="31"/>
  </si>
  <si>
    <t>鉄道、バス、タクシー、貨物自動車、船舶、航空機などによる旅客・貨物の輸送、輸送に附帯するサービス、施設管理、倉庫、高速道路、バス・トラックターミナル及び郵便・信書便など</t>
    <rPh sb="0" eb="2">
      <t>テツドウ</t>
    </rPh>
    <rPh sb="11" eb="13">
      <t>カモツ</t>
    </rPh>
    <rPh sb="13" eb="16">
      <t>ジドウシャ</t>
    </rPh>
    <rPh sb="17" eb="19">
      <t>センパク</t>
    </rPh>
    <rPh sb="20" eb="23">
      <t>コウクウキ</t>
    </rPh>
    <rPh sb="28" eb="30">
      <t>リョカク</t>
    </rPh>
    <rPh sb="31" eb="33">
      <t>カモツ</t>
    </rPh>
    <rPh sb="34" eb="36">
      <t>ユソウ</t>
    </rPh>
    <rPh sb="37" eb="39">
      <t>ユソウ</t>
    </rPh>
    <rPh sb="40" eb="42">
      <t>フタイ</t>
    </rPh>
    <rPh sb="49" eb="51">
      <t>シセツ</t>
    </rPh>
    <rPh sb="51" eb="53">
      <t>カンリ</t>
    </rPh>
    <rPh sb="54" eb="56">
      <t>ソウコ</t>
    </rPh>
    <rPh sb="57" eb="59">
      <t>コウソク</t>
    </rPh>
    <rPh sb="59" eb="61">
      <t>ドウロ</t>
    </rPh>
    <rPh sb="74" eb="75">
      <t>オヨ</t>
    </rPh>
    <rPh sb="76" eb="78">
      <t>ユウビン</t>
    </rPh>
    <rPh sb="79" eb="81">
      <t>シンショ</t>
    </rPh>
    <rPh sb="81" eb="82">
      <t>ビン</t>
    </rPh>
    <phoneticPr fontId="31"/>
  </si>
  <si>
    <t>固定電話・携帯電話等の通話・通信サービス、テレビ・ラジオ放送、有線放送、ソフトウェア開発、情報処理・提供サービス、インターネット附随サービス、映像・音声・文字情報制作、新聞、出版など</t>
    <rPh sb="0" eb="2">
      <t>コテイ</t>
    </rPh>
    <rPh sb="2" eb="4">
      <t>デンワ</t>
    </rPh>
    <rPh sb="5" eb="7">
      <t>ケイタイ</t>
    </rPh>
    <rPh sb="7" eb="9">
      <t>デンワ</t>
    </rPh>
    <rPh sb="9" eb="10">
      <t>トウ</t>
    </rPh>
    <rPh sb="11" eb="13">
      <t>ツウワ</t>
    </rPh>
    <rPh sb="14" eb="16">
      <t>ツウシン</t>
    </rPh>
    <rPh sb="28" eb="30">
      <t>ホウソウ</t>
    </rPh>
    <rPh sb="31" eb="33">
      <t>ユウセン</t>
    </rPh>
    <rPh sb="33" eb="35">
      <t>ホウソウ</t>
    </rPh>
    <rPh sb="42" eb="44">
      <t>カイハツ</t>
    </rPh>
    <rPh sb="45" eb="47">
      <t>ジョウホウ</t>
    </rPh>
    <rPh sb="47" eb="49">
      <t>ショリ</t>
    </rPh>
    <rPh sb="50" eb="52">
      <t>テイキョウ</t>
    </rPh>
    <rPh sb="64" eb="66">
      <t>フズイ</t>
    </rPh>
    <rPh sb="71" eb="73">
      <t>エイゾウ</t>
    </rPh>
    <rPh sb="74" eb="76">
      <t>オンセイ</t>
    </rPh>
    <rPh sb="77" eb="79">
      <t>モジ</t>
    </rPh>
    <rPh sb="79" eb="81">
      <t>ジョウホウ</t>
    </rPh>
    <rPh sb="81" eb="83">
      <t>セイサク</t>
    </rPh>
    <rPh sb="84" eb="86">
      <t>シンブン</t>
    </rPh>
    <rPh sb="87" eb="89">
      <t>シュッパン</t>
    </rPh>
    <phoneticPr fontId="31"/>
  </si>
  <si>
    <t>学校給食、社会教育（公民館、図書館、美術館、動植物園など）を含む</t>
    <rPh sb="0" eb="2">
      <t>ガッコウ</t>
    </rPh>
    <rPh sb="2" eb="4">
      <t>キュウショク</t>
    </rPh>
    <rPh sb="5" eb="7">
      <t>シャカイ</t>
    </rPh>
    <rPh sb="7" eb="9">
      <t>キョウイク</t>
    </rPh>
    <rPh sb="10" eb="13">
      <t>コウミンカン</t>
    </rPh>
    <rPh sb="14" eb="17">
      <t>トショカン</t>
    </rPh>
    <rPh sb="18" eb="21">
      <t>ビジュツカン</t>
    </rPh>
    <rPh sb="22" eb="25">
      <t>ドウショクブツ</t>
    </rPh>
    <rPh sb="25" eb="26">
      <t>エン</t>
    </rPh>
    <rPh sb="30" eb="31">
      <t>フク</t>
    </rPh>
    <phoneticPr fontId="31"/>
  </si>
  <si>
    <t>保健所、介護サービス、国民年金・健康保険等の社会保険事務を含む</t>
    <rPh sb="0" eb="3">
      <t>ホケンジョ</t>
    </rPh>
    <rPh sb="4" eb="6">
      <t>カイゴ</t>
    </rPh>
    <rPh sb="11" eb="13">
      <t>コクミン</t>
    </rPh>
    <rPh sb="13" eb="15">
      <t>ネンキン</t>
    </rPh>
    <rPh sb="16" eb="18">
      <t>ケンコウ</t>
    </rPh>
    <rPh sb="18" eb="20">
      <t>ホケン</t>
    </rPh>
    <rPh sb="20" eb="21">
      <t>トウ</t>
    </rPh>
    <rPh sb="22" eb="24">
      <t>シャカイ</t>
    </rPh>
    <rPh sb="24" eb="26">
      <t>ホケン</t>
    </rPh>
    <rPh sb="26" eb="28">
      <t>ジム</t>
    </rPh>
    <rPh sb="29" eb="30">
      <t>フク</t>
    </rPh>
    <phoneticPr fontId="31"/>
  </si>
  <si>
    <t>農業協同組合（営利活動分は除く）、商工会議所、集会所（文化会館、婦人会館など）、宗教団体、学術団体、労働団体、政治団体など</t>
    <rPh sb="0" eb="2">
      <t>ノウギョウ</t>
    </rPh>
    <rPh sb="2" eb="4">
      <t>キョウドウ</t>
    </rPh>
    <rPh sb="4" eb="6">
      <t>クミアイ</t>
    </rPh>
    <rPh sb="7" eb="9">
      <t>エイリ</t>
    </rPh>
    <rPh sb="9" eb="11">
      <t>カツドウ</t>
    </rPh>
    <rPh sb="11" eb="12">
      <t>ブン</t>
    </rPh>
    <rPh sb="13" eb="14">
      <t>ノゾ</t>
    </rPh>
    <rPh sb="17" eb="19">
      <t>ショウコウ</t>
    </rPh>
    <rPh sb="19" eb="22">
      <t>カイギショ</t>
    </rPh>
    <rPh sb="23" eb="26">
      <t>シュウカイジョ</t>
    </rPh>
    <rPh sb="27" eb="29">
      <t>ブンカ</t>
    </rPh>
    <rPh sb="29" eb="31">
      <t>カイカン</t>
    </rPh>
    <rPh sb="32" eb="34">
      <t>フジン</t>
    </rPh>
    <rPh sb="34" eb="36">
      <t>カイカン</t>
    </rPh>
    <rPh sb="40" eb="42">
      <t>シュウキョウ</t>
    </rPh>
    <rPh sb="42" eb="44">
      <t>ダンタイ</t>
    </rPh>
    <rPh sb="45" eb="47">
      <t>ガクジュツ</t>
    </rPh>
    <rPh sb="47" eb="49">
      <t>ダンタイ</t>
    </rPh>
    <rPh sb="50" eb="52">
      <t>ロウドウ</t>
    </rPh>
    <rPh sb="52" eb="54">
      <t>ダンタイ</t>
    </rPh>
    <rPh sb="55" eb="57">
      <t>セイジ</t>
    </rPh>
    <rPh sb="57" eb="59">
      <t>ダンタイ</t>
    </rPh>
    <phoneticPr fontId="31"/>
  </si>
  <si>
    <t>物品賃貸業、広告業、自動車整備業、機械修理業、法務・財務・会計サービス、労働者派遣サービス、警備業など</t>
    <rPh sb="0" eb="2">
      <t>ブッピン</t>
    </rPh>
    <rPh sb="2" eb="5">
      <t>チンタイギョウ</t>
    </rPh>
    <rPh sb="6" eb="8">
      <t>コウコク</t>
    </rPh>
    <rPh sb="8" eb="9">
      <t>ギョウ</t>
    </rPh>
    <rPh sb="10" eb="13">
      <t>ジドウシャ</t>
    </rPh>
    <rPh sb="13" eb="15">
      <t>セイビ</t>
    </rPh>
    <rPh sb="15" eb="16">
      <t>ギョウ</t>
    </rPh>
    <rPh sb="17" eb="19">
      <t>キカイ</t>
    </rPh>
    <rPh sb="19" eb="21">
      <t>シュウリ</t>
    </rPh>
    <rPh sb="21" eb="22">
      <t>ギョウ</t>
    </rPh>
    <rPh sb="23" eb="25">
      <t>ホウム</t>
    </rPh>
    <rPh sb="26" eb="28">
      <t>ザイム</t>
    </rPh>
    <rPh sb="29" eb="31">
      <t>カイケイ</t>
    </rPh>
    <rPh sb="36" eb="39">
      <t>ロウドウシャ</t>
    </rPh>
    <rPh sb="39" eb="41">
      <t>ハケン</t>
    </rPh>
    <rPh sb="46" eb="48">
      <t>ケイビ</t>
    </rPh>
    <rPh sb="48" eb="49">
      <t>ギョウ</t>
    </rPh>
    <phoneticPr fontId="31"/>
  </si>
  <si>
    <t>宿泊業、飲食サービス、洗濯・理容・美容・浴場業、映画館、体育館、ゴルフ場、プール、公園、遊園地、パチンコ、カラオケボックス、写真業、冠婚葬祭業、学習塾、書道教授業、造園・植木業など</t>
    <rPh sb="0" eb="2">
      <t>シュクハク</t>
    </rPh>
    <rPh sb="2" eb="3">
      <t>ギョウ</t>
    </rPh>
    <rPh sb="4" eb="6">
      <t>インショク</t>
    </rPh>
    <rPh sb="11" eb="13">
      <t>センタク</t>
    </rPh>
    <rPh sb="14" eb="16">
      <t>リヨウ</t>
    </rPh>
    <rPh sb="17" eb="19">
      <t>ビヨウ</t>
    </rPh>
    <rPh sb="20" eb="22">
      <t>ヨクジョウ</t>
    </rPh>
    <rPh sb="22" eb="23">
      <t>ギョウ</t>
    </rPh>
    <rPh sb="24" eb="27">
      <t>エイガカン</t>
    </rPh>
    <rPh sb="28" eb="31">
      <t>タイイクカン</t>
    </rPh>
    <rPh sb="35" eb="36">
      <t>ジョウ</t>
    </rPh>
    <rPh sb="41" eb="43">
      <t>コウエン</t>
    </rPh>
    <rPh sb="44" eb="47">
      <t>ユウエンチ</t>
    </rPh>
    <rPh sb="62" eb="64">
      <t>シャシン</t>
    </rPh>
    <rPh sb="64" eb="65">
      <t>ギョウ</t>
    </rPh>
    <rPh sb="66" eb="68">
      <t>カンコン</t>
    </rPh>
    <rPh sb="68" eb="70">
      <t>ソウサイ</t>
    </rPh>
    <rPh sb="70" eb="71">
      <t>ギョウ</t>
    </rPh>
    <rPh sb="72" eb="75">
      <t>ガクシュウジュク</t>
    </rPh>
    <rPh sb="76" eb="78">
      <t>ショドウ</t>
    </rPh>
    <rPh sb="78" eb="80">
      <t>キョウジュ</t>
    </rPh>
    <rPh sb="80" eb="81">
      <t>ギョウ</t>
    </rPh>
    <rPh sb="82" eb="84">
      <t>ゾウエン</t>
    </rPh>
    <rPh sb="85" eb="87">
      <t>ウエキ</t>
    </rPh>
    <rPh sb="87" eb="88">
      <t>ギョウ</t>
    </rPh>
    <phoneticPr fontId="31"/>
  </si>
  <si>
    <t>※　産業部門の詳細な説明につきましては、総務省HPに掲載されています『平成27年（2015年）産業連関表（－総合解説編－）』の</t>
    <rPh sb="2" eb="4">
      <t>サンギョウ</t>
    </rPh>
    <rPh sb="4" eb="6">
      <t>ブモン</t>
    </rPh>
    <rPh sb="7" eb="9">
      <t>ショウサイ</t>
    </rPh>
    <rPh sb="10" eb="12">
      <t>セツメイ</t>
    </rPh>
    <rPh sb="20" eb="23">
      <t>ソウムショウ</t>
    </rPh>
    <rPh sb="26" eb="28">
      <t>ケイサイ</t>
    </rPh>
    <phoneticPr fontId="2"/>
  </si>
  <si>
    <t>　 第３部、第９章をご覧ください。</t>
    <phoneticPr fontId="2"/>
  </si>
  <si>
    <r>
      <rPr>
        <sz val="11"/>
        <color theme="10"/>
        <rFont val="ＭＳ Ｐゴシック"/>
        <family val="3"/>
        <charset val="128"/>
      </rPr>
      <t xml:space="preserve"> 　　総務省HP：</t>
    </r>
    <r>
      <rPr>
        <u/>
        <sz val="11"/>
        <color theme="10"/>
        <rFont val="ＭＳ Ｐゴシック"/>
        <family val="3"/>
        <charset val="128"/>
      </rPr>
      <t>https://www.soumu.go.jp/toukei_toukatsu/data/io/015index.html</t>
    </r>
    <rPh sb="3" eb="6">
      <t>ソウムショウ</t>
    </rPh>
    <phoneticPr fontId="2"/>
  </si>
  <si>
    <t>①　土地造成額（与件データ）を入力</t>
    <rPh sb="2" eb="4">
      <t>トチ</t>
    </rPh>
    <rPh sb="4" eb="7">
      <t>ゾウセイガク</t>
    </rPh>
    <rPh sb="8" eb="10">
      <t>ヨケン</t>
    </rPh>
    <rPh sb="15" eb="17">
      <t>ニュウリョク</t>
    </rPh>
    <phoneticPr fontId="1"/>
  </si>
  <si>
    <t>② 建設投資額（与件データ）を該当する建設部門に直接入力</t>
    <rPh sb="2" eb="4">
      <t>ケンセツ</t>
    </rPh>
    <rPh sb="4" eb="6">
      <t>トウシ</t>
    </rPh>
    <rPh sb="6" eb="7">
      <t>ガク</t>
    </rPh>
    <rPh sb="8" eb="10">
      <t>ヨケン</t>
    </rPh>
    <rPh sb="15" eb="17">
      <t>ガイトウ</t>
    </rPh>
    <rPh sb="19" eb="21">
      <t>ケンセツ</t>
    </rPh>
    <rPh sb="21" eb="23">
      <t>ブモン</t>
    </rPh>
    <rPh sb="24" eb="26">
      <t>チョクセツ</t>
    </rPh>
    <rPh sb="26" eb="28">
      <t>ニュウリョク</t>
    </rPh>
    <phoneticPr fontId="1"/>
  </si>
  <si>
    <t>土地造成額</t>
    <rPh sb="0" eb="5">
      <t>トチゾウセイガク</t>
    </rPh>
    <phoneticPr fontId="2"/>
  </si>
  <si>
    <t>③ 機械等の設備投資額（与件データ）を該当する産業部門に直接入力</t>
    <rPh sb="2" eb="4">
      <t>キカイ</t>
    </rPh>
    <rPh sb="4" eb="5">
      <t>トウ</t>
    </rPh>
    <rPh sb="6" eb="8">
      <t>セツビ</t>
    </rPh>
    <rPh sb="8" eb="10">
      <t>トウシ</t>
    </rPh>
    <rPh sb="10" eb="11">
      <t>ガク</t>
    </rPh>
    <rPh sb="12" eb="14">
      <t>ヨケン</t>
    </rPh>
    <rPh sb="19" eb="21">
      <t>ガイトウ</t>
    </rPh>
    <rPh sb="23" eb="25">
      <t>サンギョウ</t>
    </rPh>
    <rPh sb="25" eb="27">
      <t>ブモン</t>
    </rPh>
    <rPh sb="28" eb="30">
      <t>チョクセツ</t>
    </rPh>
    <rPh sb="30" eb="32">
      <t>ニュウリョク</t>
    </rPh>
    <phoneticPr fontId="1"/>
  </si>
  <si>
    <t>土地造成</t>
    <rPh sb="0" eb="4">
      <t>トチゾウセイ</t>
    </rPh>
    <phoneticPr fontId="2"/>
  </si>
  <si>
    <t>建築投資</t>
    <rPh sb="0" eb="4">
      <t>ケンチクトウシ</t>
    </rPh>
    <phoneticPr fontId="2"/>
  </si>
  <si>
    <t>合計（内生部門計）</t>
    <rPh sb="0" eb="2">
      <t>ゴウケイ</t>
    </rPh>
    <rPh sb="3" eb="4">
      <t>ナイ</t>
    </rPh>
    <rPh sb="4" eb="7">
      <t>セイブモン</t>
    </rPh>
    <rPh sb="7" eb="8">
      <t>ケイ</t>
    </rPh>
    <phoneticPr fontId="29"/>
  </si>
  <si>
    <t>建設部門</t>
    <rPh sb="0" eb="4">
      <t>ケンセツブモン</t>
    </rPh>
    <phoneticPr fontId="2"/>
  </si>
  <si>
    <t>合計</t>
    <rPh sb="0" eb="2">
      <t>ゴウケイ</t>
    </rPh>
    <phoneticPr fontId="2"/>
  </si>
  <si>
    <t>直接効果</t>
    <rPh sb="0" eb="2">
      <t>チョクセツ</t>
    </rPh>
    <rPh sb="2" eb="4">
      <t>コウカ</t>
    </rPh>
    <phoneticPr fontId="1"/>
  </si>
  <si>
    <t>１．</t>
    <phoneticPr fontId="2"/>
  </si>
  <si>
    <t>経済波及効果フローチャート図（設備投資分）</t>
    <rPh sb="0" eb="2">
      <t>ケイザイ</t>
    </rPh>
    <rPh sb="2" eb="4">
      <t>ハキュウ</t>
    </rPh>
    <rPh sb="4" eb="6">
      <t>コウカ</t>
    </rPh>
    <rPh sb="13" eb="14">
      <t>ズ</t>
    </rPh>
    <rPh sb="15" eb="17">
      <t>セツビ</t>
    </rPh>
    <rPh sb="17" eb="19">
      <t>トウシ</t>
    </rPh>
    <rPh sb="19" eb="20">
      <t>ブン</t>
    </rPh>
    <phoneticPr fontId="2"/>
  </si>
  <si>
    <t>Ⓐ機械等の
設備投資額</t>
    <rPh sb="1" eb="3">
      <t>キカイ</t>
    </rPh>
    <rPh sb="3" eb="4">
      <t>トウ</t>
    </rPh>
    <rPh sb="6" eb="8">
      <t>セツビ</t>
    </rPh>
    <rPh sb="8" eb="10">
      <t>トウシ</t>
    </rPh>
    <rPh sb="10" eb="11">
      <t>ガク</t>
    </rPh>
    <phoneticPr fontId="2"/>
  </si>
  <si>
    <t>県内需要額
＝生産誘発額
（直接効果）</t>
    <rPh sb="0" eb="2">
      <t>ケンナイ</t>
    </rPh>
    <rPh sb="2" eb="4">
      <t>ジュヨウ</t>
    </rPh>
    <rPh sb="4" eb="5">
      <t>ガク</t>
    </rPh>
    <phoneticPr fontId="2"/>
  </si>
  <si>
    <t>固定資本マトリックス（民間）
投入係数</t>
    <rPh sb="15" eb="17">
      <t>トウニュウ</t>
    </rPh>
    <rPh sb="17" eb="19">
      <t>ケイスウ</t>
    </rPh>
    <phoneticPr fontId="2"/>
  </si>
  <si>
    <t>投入係数</t>
    <rPh sb="0" eb="2">
      <t>トウニュウ</t>
    </rPh>
    <rPh sb="2" eb="4">
      <t>ケイスウ</t>
    </rPh>
    <phoneticPr fontId="2"/>
  </si>
  <si>
    <r>
      <rPr>
        <b/>
        <sz val="11"/>
        <rFont val="ＭＳ Ｐゴシック"/>
        <family val="3"/>
        <charset val="128"/>
      </rPr>
      <t>経済波及効果の倍率</t>
    </r>
    <r>
      <rPr>
        <b/>
        <sz val="12"/>
        <rFont val="ＭＳ Ｐゴシック"/>
        <family val="3"/>
        <charset val="128"/>
      </rPr>
      <t xml:space="preserve">
Ⓑ÷Ⓐ</t>
    </r>
    <rPh sb="0" eb="6">
      <t>ケイザイハキュウコウカ</t>
    </rPh>
    <rPh sb="7" eb="9">
      <t>バイリツ</t>
    </rPh>
    <phoneticPr fontId="31"/>
  </si>
  <si>
    <t>（％）</t>
    <phoneticPr fontId="2"/>
  </si>
  <si>
    <t>第１次波及効果関係</t>
    <rPh sb="0" eb="1">
      <t>ダイ</t>
    </rPh>
    <rPh sb="2" eb="3">
      <t>ジ</t>
    </rPh>
    <rPh sb="3" eb="7">
      <t>ハキュウコウカ</t>
    </rPh>
    <rPh sb="7" eb="9">
      <t>カンケイ</t>
    </rPh>
    <phoneticPr fontId="2"/>
  </si>
  <si>
    <t>第２次波及効果関係</t>
    <rPh sb="0" eb="1">
      <t>ダイ</t>
    </rPh>
    <rPh sb="2" eb="3">
      <t>ジ</t>
    </rPh>
    <rPh sb="3" eb="7">
      <t>ハキュウコウカ</t>
    </rPh>
    <rPh sb="7" eb="9">
      <t>カンケイ</t>
    </rPh>
    <phoneticPr fontId="2"/>
  </si>
  <si>
    <t>設備投資の計算シート</t>
    <rPh sb="0" eb="2">
      <t>セツビ</t>
    </rPh>
    <rPh sb="2" eb="4">
      <t>トウシ</t>
    </rPh>
    <rPh sb="5" eb="7">
      <t>ケイサン</t>
    </rPh>
    <phoneticPr fontId="2"/>
  </si>
  <si>
    <t>機械等の
設備投資額</t>
    <rPh sb="0" eb="2">
      <t>キカイ</t>
    </rPh>
    <rPh sb="2" eb="3">
      <t>トウ</t>
    </rPh>
    <rPh sb="5" eb="7">
      <t>セツビ</t>
    </rPh>
    <rPh sb="7" eb="9">
      <t>トウシ</t>
    </rPh>
    <rPh sb="9" eb="10">
      <t>ガク</t>
    </rPh>
    <phoneticPr fontId="2"/>
  </si>
  <si>
    <t>県内需要額
＝生産誘発額
（直接効果分）</t>
    <rPh sb="0" eb="2">
      <t>ケンナイ</t>
    </rPh>
    <rPh sb="2" eb="4">
      <t>ジュヨウ</t>
    </rPh>
    <rPh sb="4" eb="5">
      <t>ガク</t>
    </rPh>
    <rPh sb="7" eb="12">
      <t>セイサン</t>
    </rPh>
    <rPh sb="14" eb="18">
      <t>チョク</t>
    </rPh>
    <rPh sb="18" eb="19">
      <t>ブン</t>
    </rPh>
    <phoneticPr fontId="2"/>
  </si>
  <si>
    <t>粗付加価値誘発額（直接効果分）</t>
    <rPh sb="0" eb="7">
      <t>アラフカカチユウハツ</t>
    </rPh>
    <rPh sb="7" eb="8">
      <t>ガク</t>
    </rPh>
    <rPh sb="9" eb="13">
      <t>チョクセツコウカ</t>
    </rPh>
    <rPh sb="13" eb="14">
      <t>ブン</t>
    </rPh>
    <phoneticPr fontId="2"/>
  </si>
  <si>
    <t>雇用者所得誘発額（直接効果分）</t>
    <rPh sb="0" eb="3">
      <t>コヨウシャ</t>
    </rPh>
    <rPh sb="3" eb="5">
      <t>ショトク</t>
    </rPh>
    <rPh sb="5" eb="8">
      <t>ユウハツガク</t>
    </rPh>
    <rPh sb="9" eb="14">
      <t>チョクセツコウカブン</t>
    </rPh>
    <phoneticPr fontId="2"/>
  </si>
  <si>
    <t>原材料等
誘発額</t>
    <rPh sb="0" eb="3">
      <t>ゲンザイリョウ</t>
    </rPh>
    <rPh sb="3" eb="4">
      <t>トウ</t>
    </rPh>
    <rPh sb="5" eb="8">
      <t>ユウハツガク</t>
    </rPh>
    <phoneticPr fontId="2"/>
  </si>
  <si>
    <t>県内需要額
（原材料等）</t>
    <rPh sb="0" eb="5">
      <t>ケンナイジュヨウガク</t>
    </rPh>
    <rPh sb="7" eb="10">
      <t>ゲンザイリョウ</t>
    </rPh>
    <rPh sb="10" eb="11">
      <t>トウ</t>
    </rPh>
    <phoneticPr fontId="2"/>
  </si>
  <si>
    <t>直接効果＋間接効果</t>
    <rPh sb="0" eb="4">
      <t>チョクセツコウカ</t>
    </rPh>
    <rPh sb="5" eb="7">
      <t>カンセツ</t>
    </rPh>
    <rPh sb="7" eb="9">
      <t>コウカ</t>
    </rPh>
    <phoneticPr fontId="2"/>
  </si>
  <si>
    <t>生産誘発額の累積比率</t>
    <rPh sb="0" eb="5">
      <t>セイサンユウハツガク</t>
    </rPh>
    <rPh sb="6" eb="10">
      <t>ルイセキヒリツ</t>
    </rPh>
    <phoneticPr fontId="2"/>
  </si>
  <si>
    <t>設備投資の
第１次需要額</t>
    <rPh sb="0" eb="2">
      <t>セツビ</t>
    </rPh>
    <rPh sb="2" eb="4">
      <t>トウシ</t>
    </rPh>
    <rPh sb="6" eb="7">
      <t>ダイ</t>
    </rPh>
    <rPh sb="8" eb="9">
      <t>ジ</t>
    </rPh>
    <rPh sb="9" eb="11">
      <t>ジュヨウ</t>
    </rPh>
    <rPh sb="11" eb="12">
      <t>ガク</t>
    </rPh>
    <phoneticPr fontId="2"/>
  </si>
  <si>
    <t>第１次
需要額</t>
    <phoneticPr fontId="2"/>
  </si>
  <si>
    <t>県内需要額
=生産誘発額</t>
    <rPh sb="0" eb="2">
      <t>ケンナイ</t>
    </rPh>
    <rPh sb="2" eb="4">
      <t>ジュヨウ</t>
    </rPh>
    <rPh sb="4" eb="5">
      <t>ガク</t>
    </rPh>
    <rPh sb="7" eb="12">
      <t>セイサンユウハツガク</t>
    </rPh>
    <phoneticPr fontId="2"/>
  </si>
  <si>
    <t>第１次
生産誘発額</t>
    <rPh sb="0" eb="1">
      <t>ダイ</t>
    </rPh>
    <rPh sb="2" eb="3">
      <t>ジ</t>
    </rPh>
    <rPh sb="4" eb="6">
      <t>セイサン</t>
    </rPh>
    <rPh sb="6" eb="8">
      <t>ユウハツ</t>
    </rPh>
    <rPh sb="8" eb="9">
      <t>ガク</t>
    </rPh>
    <phoneticPr fontId="2"/>
  </si>
  <si>
    <t>うち粗付加価値誘発額</t>
    <rPh sb="2" eb="9">
      <t>アラフカカチユウハツ</t>
    </rPh>
    <rPh sb="9" eb="10">
      <t>ガク</t>
    </rPh>
    <phoneticPr fontId="2"/>
  </si>
  <si>
    <t>第２次
雇用者所得
誘発額</t>
    <rPh sb="0" eb="1">
      <t>ダイ</t>
    </rPh>
    <rPh sb="2" eb="3">
      <t>ジ</t>
    </rPh>
    <rPh sb="4" eb="7">
      <t>コヨウシャ</t>
    </rPh>
    <rPh sb="7" eb="9">
      <t>ショトク</t>
    </rPh>
    <rPh sb="10" eb="13">
      <t>ユウハツガク</t>
    </rPh>
    <phoneticPr fontId="2"/>
  </si>
  <si>
    <t>うち雇用者所得誘発額</t>
    <rPh sb="2" eb="5">
      <t>コヨウシャ</t>
    </rPh>
    <rPh sb="5" eb="7">
      <t>ショトク</t>
    </rPh>
    <rPh sb="7" eb="10">
      <t>ユウハツガク</t>
    </rPh>
    <phoneticPr fontId="2"/>
  </si>
  <si>
    <t>うち雇用者所得
誘発額</t>
    <rPh sb="2" eb="5">
      <t>コヨウシャ</t>
    </rPh>
    <rPh sb="5" eb="7">
      <t>ショトク</t>
    </rPh>
    <rPh sb="8" eb="11">
      <t>ユウハツガク</t>
    </rPh>
    <phoneticPr fontId="2"/>
  </si>
  <si>
    <t>波及効果倍率→</t>
    <rPh sb="0" eb="4">
      <t>ハキュウコウカ</t>
    </rPh>
    <rPh sb="4" eb="6">
      <t>バイリツ</t>
    </rPh>
    <phoneticPr fontId="2"/>
  </si>
  <si>
    <t>設備投資額</t>
    <rPh sb="0" eb="2">
      <t>セツビ</t>
    </rPh>
    <rPh sb="2" eb="4">
      <t>トウシ</t>
    </rPh>
    <phoneticPr fontId="2"/>
  </si>
  <si>
    <t>01-0000</t>
  </si>
  <si>
    <t>02-0000</t>
  </si>
  <si>
    <t>03-0000</t>
  </si>
  <si>
    <t>04-0000</t>
  </si>
  <si>
    <t>05-0000</t>
  </si>
  <si>
    <t>06-0000</t>
  </si>
  <si>
    <t>07-0000</t>
  </si>
  <si>
    <t>08-0000</t>
  </si>
  <si>
    <t>09-0000</t>
  </si>
  <si>
    <t>10-0000</t>
  </si>
  <si>
    <t>11-0000</t>
  </si>
  <si>
    <t>12-0000</t>
  </si>
  <si>
    <t>13-0000</t>
  </si>
  <si>
    <t>14-0000</t>
  </si>
  <si>
    <t>15-0000</t>
  </si>
  <si>
    <t>16-0000</t>
  </si>
  <si>
    <t>17-0000</t>
  </si>
  <si>
    <t>18-0000</t>
  </si>
  <si>
    <t>19-0000</t>
  </si>
  <si>
    <t>20-0000</t>
  </si>
  <si>
    <t>21-0000</t>
  </si>
  <si>
    <t>22-0000</t>
  </si>
  <si>
    <t>23-0000</t>
  </si>
  <si>
    <t>24-0000</t>
  </si>
  <si>
    <t>25-0000</t>
  </si>
  <si>
    <t>26-0000</t>
  </si>
  <si>
    <t>27-0000</t>
  </si>
  <si>
    <t>28-0000</t>
  </si>
  <si>
    <t>29-0000</t>
  </si>
  <si>
    <t>30-0000</t>
  </si>
  <si>
    <t>31-0000</t>
  </si>
  <si>
    <t>32-0000</t>
  </si>
  <si>
    <t>33-0000</t>
  </si>
  <si>
    <t>34-0000</t>
  </si>
  <si>
    <t>35-0000</t>
  </si>
  <si>
    <t>36-0000</t>
  </si>
  <si>
    <t>37-0000</t>
  </si>
  <si>
    <t>事務用品</t>
    <rPh sb="0" eb="2">
      <t>ジム</t>
    </rPh>
    <rPh sb="2" eb="4">
      <t>ヨウヒン</t>
    </rPh>
    <phoneticPr fontId="1"/>
  </si>
  <si>
    <t>固定資本マトリックス（民間）
投入係数
（建設部門への投入を除く）</t>
    <rPh sb="21" eb="23">
      <t>ケンセツ</t>
    </rPh>
    <rPh sb="23" eb="25">
      <t>ブモン</t>
    </rPh>
    <rPh sb="27" eb="29">
      <t>トウニュウ</t>
    </rPh>
    <rPh sb="30" eb="31">
      <t>ノゾ</t>
    </rPh>
    <phoneticPr fontId="2"/>
  </si>
  <si>
    <t>④ 消費転換係数の年と地域をリストから選択</t>
    <phoneticPr fontId="2"/>
  </si>
  <si>
    <t>パルプ・紙
・木製品</t>
    <phoneticPr fontId="2"/>
  </si>
  <si>
    <t>プラスチック
・ゴム</t>
    <phoneticPr fontId="2"/>
  </si>
  <si>
    <t>その他の
製造工業製品</t>
    <phoneticPr fontId="2"/>
  </si>
  <si>
    <t>電力・ガス
・熱供給</t>
    <phoneticPr fontId="2"/>
  </si>
  <si>
    <t>その他の非営利団体サービス</t>
    <phoneticPr fontId="2"/>
  </si>
  <si>
    <t>対事業所
サービス</t>
    <phoneticPr fontId="2"/>
  </si>
  <si>
    <t>経済波及効果フローチャート図（建設投資分）</t>
    <rPh sb="0" eb="2">
      <t>ケイザイ</t>
    </rPh>
    <rPh sb="2" eb="4">
      <t>ハキュウ</t>
    </rPh>
    <rPh sb="4" eb="6">
      <t>コウカ</t>
    </rPh>
    <rPh sb="13" eb="14">
      <t>ズ</t>
    </rPh>
    <rPh sb="15" eb="19">
      <t>ケンセツトウシ</t>
    </rPh>
    <rPh sb="19" eb="20">
      <t>ブン</t>
    </rPh>
    <phoneticPr fontId="2"/>
  </si>
  <si>
    <t>経済波及効果フローチャート図（土地造成分）</t>
    <rPh sb="0" eb="2">
      <t>ケイザイ</t>
    </rPh>
    <rPh sb="2" eb="4">
      <t>ハキュウ</t>
    </rPh>
    <rPh sb="4" eb="6">
      <t>コウカ</t>
    </rPh>
    <rPh sb="13" eb="14">
      <t>ズ</t>
    </rPh>
    <rPh sb="15" eb="17">
      <t>トチ</t>
    </rPh>
    <rPh sb="17" eb="19">
      <t>ゾウセイ</t>
    </rPh>
    <rPh sb="19" eb="20">
      <t>ブン</t>
    </rPh>
    <phoneticPr fontId="2"/>
  </si>
  <si>
    <t>建設投資</t>
    <rPh sb="0" eb="2">
      <t>ケンセツ</t>
    </rPh>
    <rPh sb="2" eb="4">
      <t>トウシ</t>
    </rPh>
    <phoneticPr fontId="2"/>
  </si>
  <si>
    <t>参考資料</t>
    <rPh sb="0" eb="4">
      <t>サンコウシリョウ</t>
    </rPh>
    <phoneticPr fontId="2"/>
  </si>
  <si>
    <t>・埼玉県 総務部 統計課 経済分析担当　『経済波及効果分析ツール（企業立地版）』（https://www.pref.saitama.lg.jp/a0206/a152/bunseki-tool.html）</t>
    <rPh sb="1" eb="4">
      <t>サイタマケン</t>
    </rPh>
    <rPh sb="5" eb="7">
      <t>ソウム</t>
    </rPh>
    <rPh sb="7" eb="8">
      <t>ブ</t>
    </rPh>
    <rPh sb="9" eb="11">
      <t>トウケイ</t>
    </rPh>
    <rPh sb="11" eb="12">
      <t>カ</t>
    </rPh>
    <rPh sb="13" eb="15">
      <t>ケイザイ</t>
    </rPh>
    <rPh sb="15" eb="17">
      <t>ブンセキ</t>
    </rPh>
    <rPh sb="17" eb="19">
      <t>タントウ</t>
    </rPh>
    <rPh sb="21" eb="27">
      <t>ケイザイハキュウコウカ</t>
    </rPh>
    <rPh sb="27" eb="29">
      <t>ブンセキ</t>
    </rPh>
    <rPh sb="33" eb="35">
      <t>キギョウ</t>
    </rPh>
    <rPh sb="35" eb="37">
      <t>リッチ</t>
    </rPh>
    <rPh sb="37" eb="38">
      <t>バン</t>
    </rPh>
    <phoneticPr fontId="2"/>
  </si>
  <si>
    <t>・兵庫県 企画県民部 ビジョン局 統計課 政策統計班 『（事例3）企業の立地及び設備投資がもたらす経済波及効果』（https://web.pref.hyogo.lg.jp/kk11/ac08_2_000000016.html）</t>
    <rPh sb="1" eb="3">
      <t>ヒョウゴ</t>
    </rPh>
    <rPh sb="3" eb="4">
      <t>ケン</t>
    </rPh>
    <rPh sb="5" eb="7">
      <t>キカク</t>
    </rPh>
    <rPh sb="7" eb="9">
      <t>ケンミン</t>
    </rPh>
    <rPh sb="9" eb="10">
      <t>ブ</t>
    </rPh>
    <rPh sb="15" eb="16">
      <t>キョク</t>
    </rPh>
    <rPh sb="17" eb="19">
      <t>トウケイ</t>
    </rPh>
    <rPh sb="19" eb="20">
      <t>カ</t>
    </rPh>
    <rPh sb="21" eb="23">
      <t>セイサク</t>
    </rPh>
    <rPh sb="23" eb="25">
      <t>トウケイ</t>
    </rPh>
    <rPh sb="25" eb="26">
      <t>ハン</t>
    </rPh>
    <phoneticPr fontId="2"/>
  </si>
  <si>
    <t>・大分県 企画振興部 統計調査課 統計分析班　『設備投資ツール（H23年版）』（https://www.pref.oita.jp/site/toukei/sangyo.html）</t>
    <rPh sb="1" eb="4">
      <t>オオイタケン</t>
    </rPh>
    <rPh sb="5" eb="10">
      <t>キカクシンコウブ</t>
    </rPh>
    <rPh sb="11" eb="16">
      <t>トウケイチョウサカ</t>
    </rPh>
    <rPh sb="17" eb="22">
      <t>トウケイブンセキハン</t>
    </rPh>
    <rPh sb="24" eb="28">
      <t>セツビトウシ</t>
    </rPh>
    <rPh sb="35" eb="37">
      <t>ネンバン</t>
    </rPh>
    <phoneticPr fontId="2"/>
  </si>
  <si>
    <t>木造建築物のうち、住宅建築（木造）以外の建築物の新築、増築及び改築</t>
    <phoneticPr fontId="1"/>
  </si>
  <si>
    <t>非木造の建築物のうち、住宅建築（非木造）以外の建築物の新築、増築及び改築</t>
    <phoneticPr fontId="1"/>
  </si>
  <si>
    <t>非住宅建築（非木造）</t>
    <phoneticPr fontId="2"/>
  </si>
  <si>
    <t>合計</t>
    <rPh sb="0" eb="2">
      <t>ゴウケイ</t>
    </rPh>
    <phoneticPr fontId="2"/>
  </si>
  <si>
    <t>卸売業、小売業</t>
    <rPh sb="0" eb="2">
      <t>オロシウリ</t>
    </rPh>
    <rPh sb="2" eb="3">
      <t>ギョウ</t>
    </rPh>
    <rPh sb="4" eb="6">
      <t>コウリ</t>
    </rPh>
    <rPh sb="6" eb="7">
      <t>ギョウ</t>
    </rPh>
    <phoneticPr fontId="31"/>
  </si>
  <si>
    <t>令和２年（2020年）</t>
    <rPh sb="0" eb="11">
      <t>２</t>
    </rPh>
    <phoneticPr fontId="2"/>
  </si>
  <si>
    <t>更新日</t>
    <rPh sb="0" eb="3">
      <t>コウシンビ</t>
    </rPh>
    <phoneticPr fontId="2"/>
  </si>
  <si>
    <t>更新内容</t>
    <rPh sb="0" eb="4">
      <t>コウシンナイヨウ</t>
    </rPh>
    <phoneticPr fontId="2"/>
  </si>
  <si>
    <t>令和３年（2021年）２月10日</t>
    <rPh sb="0" eb="11">
      <t>３</t>
    </rPh>
    <rPh sb="12" eb="13">
      <t>ガツ</t>
    </rPh>
    <rPh sb="15" eb="16">
      <t>ニチ</t>
    </rPh>
    <phoneticPr fontId="2"/>
  </si>
  <si>
    <t>令和３年（2021年）</t>
  </si>
  <si>
    <t>「【ツール６】企業立地」作成</t>
    <rPh sb="7" eb="11">
      <t>キギョウリッチ</t>
    </rPh>
    <rPh sb="12" eb="14">
      <t>サクセイ</t>
    </rPh>
    <phoneticPr fontId="2"/>
  </si>
  <si>
    <t>令和３年（2021年）３月15日</t>
  </si>
  <si>
    <t>令和２年（2020年）分の消費転換係数を追加</t>
  </si>
  <si>
    <t>令和４年（2022年）12月28日</t>
  </si>
  <si>
    <t>令和３年（2021年）分の消費転換係数を追加</t>
  </si>
  <si>
    <t>令和４年（2022年）</t>
    <phoneticPr fontId="2"/>
  </si>
  <si>
    <t>令和４年（2022年）分の消費転換係数を追加</t>
    <phoneticPr fontId="2"/>
  </si>
  <si>
    <t>令和６年（2024年）１月３１日</t>
    <phoneticPr fontId="2"/>
  </si>
  <si>
    <t>令和５年（2023年）</t>
  </si>
  <si>
    <t>令和５年（2023年）</t>
    <phoneticPr fontId="2"/>
  </si>
  <si>
    <t>令和７年（2025年）１月３１日</t>
    <phoneticPr fontId="2"/>
  </si>
  <si>
    <t>令和５年（2023年）分の消費転換係数を追加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</si>
</sst>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.00_ "/>
    <numFmt numFmtId="177" formatCode="0_ "/>
    <numFmt numFmtId="178" formatCode="0.000000_ "/>
    <numFmt numFmtId="179" formatCode="0.000000"/>
    <numFmt numFmtId="180" formatCode="#,##0.000000"/>
    <numFmt numFmtId="181" formatCode="#,##0.000000;[Red]\-#,##0.000000"/>
    <numFmt numFmtId="182" formatCode="0_);[Red]\(0\)"/>
    <numFmt numFmtId="183" formatCode="0.0%"/>
    <numFmt numFmtId="184" formatCode="#,##0_);[Red]\(#,##0\)"/>
    <numFmt numFmtId="185" formatCode="#,##0&quot;人&quot;"/>
    <numFmt numFmtId="186" formatCode="#,##0&quot;百万円&quot;"/>
    <numFmt numFmtId="187" formatCode="0.00&quot;倍&quot;"/>
    <numFmt numFmtId="188" formatCode="0.000000_ ;[Red]\-0.000000\ "/>
    <numFmt numFmtId="189" formatCode="#,##0_ 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theme="9" tint="-0.249977111117893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  <font>
      <b/>
      <sz val="14"/>
      <color rgb="FF000040"/>
      <name val="ＭＳ ゴシック"/>
      <family val="3"/>
      <charset val="128"/>
    </font>
    <font>
      <sz val="16"/>
      <color theme="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2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theme="3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0040"/>
        <bgColor indexed="64"/>
      </patternFill>
    </fill>
    <fill>
      <gradientFill degree="180">
        <stop position="0">
          <color theme="3" tint="0.59999389629810485"/>
        </stop>
        <stop position="1">
          <color rgb="FF000040"/>
        </stop>
      </gradient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18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FF00FF"/>
      </left>
      <right style="thick">
        <color rgb="FFFF00FF"/>
      </right>
      <top style="thick">
        <color rgb="FFFF00FF"/>
      </top>
      <bottom style="thick">
        <color rgb="FFFF00FF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ck">
        <color rgb="FFFF00FF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ck">
        <color rgb="FFFF00FF"/>
      </left>
      <right/>
      <top style="thick">
        <color rgb="FFFF00FF"/>
      </top>
      <bottom style="thick">
        <color rgb="FFFF00FF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double">
        <color theme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theme="0"/>
      </left>
      <right/>
      <top/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 style="double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double">
        <color rgb="FF00B0F0"/>
      </left>
      <right/>
      <top style="double">
        <color rgb="FF00B0F0"/>
      </top>
      <bottom/>
      <diagonal/>
    </border>
    <border>
      <left/>
      <right style="double">
        <color rgb="FF00B0F0"/>
      </right>
      <top style="double">
        <color rgb="FF00B0F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double">
        <color rgb="FF00B0F0"/>
      </left>
      <right/>
      <top/>
      <bottom/>
      <diagonal/>
    </border>
    <border>
      <left/>
      <right style="double">
        <color rgb="FF00B0F0"/>
      </right>
      <top/>
      <bottom/>
      <diagonal/>
    </border>
    <border>
      <left style="double">
        <color rgb="FF00B0F0"/>
      </left>
      <right/>
      <top/>
      <bottom style="double">
        <color rgb="FF00B0F0"/>
      </bottom>
      <diagonal/>
    </border>
    <border>
      <left/>
      <right style="double">
        <color rgb="FF00B0F0"/>
      </right>
      <top/>
      <bottom style="double">
        <color rgb="FF00B0F0"/>
      </bottom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/>
  </cellStyleXfs>
  <cellXfs count="1113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Fill="1" applyBorder="1"/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right"/>
    </xf>
    <xf numFmtId="0" fontId="0" fillId="2" borderId="0" xfId="0" applyFill="1"/>
    <xf numFmtId="0" fontId="3" fillId="2" borderId="2" xfId="0" applyFont="1" applyFill="1" applyBorder="1" applyAlignment="1">
      <alignment wrapText="1"/>
    </xf>
    <xf numFmtId="178" fontId="0" fillId="0" borderId="0" xfId="0" applyNumberFormat="1"/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distributed"/>
    </xf>
    <xf numFmtId="0" fontId="0" fillId="0" borderId="0" xfId="0" applyBorder="1"/>
    <xf numFmtId="179" fontId="0" fillId="0" borderId="0" xfId="0" applyNumberFormat="1" applyBorder="1"/>
    <xf numFmtId="49" fontId="3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right" wrapText="1"/>
      <protection locked="0"/>
    </xf>
    <xf numFmtId="38" fontId="3" fillId="2" borderId="13" xfId="0" applyNumberFormat="1" applyFont="1" applyFill="1" applyBorder="1" applyAlignment="1">
      <alignment vertical="center"/>
    </xf>
    <xf numFmtId="38" fontId="3" fillId="2" borderId="5" xfId="0" applyNumberFormat="1" applyFont="1" applyFill="1" applyBorder="1" applyAlignment="1">
      <alignment vertical="center"/>
    </xf>
    <xf numFmtId="38" fontId="3" fillId="2" borderId="3" xfId="0" applyNumberFormat="1" applyFont="1" applyFill="1" applyBorder="1" applyAlignment="1">
      <alignment vertical="center"/>
    </xf>
    <xf numFmtId="38" fontId="3" fillId="2" borderId="9" xfId="0" applyNumberFormat="1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8" fillId="4" borderId="0" xfId="0" applyFont="1" applyFill="1" applyAlignment="1"/>
    <xf numFmtId="0" fontId="0" fillId="0" borderId="0" xfId="0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1" fillId="0" borderId="48" xfId="0" applyFont="1" applyFill="1" applyBorder="1" applyAlignment="1">
      <alignment horizontal="center" vertical="center" wrapText="1"/>
    </xf>
    <xf numFmtId="38" fontId="1" fillId="3" borderId="51" xfId="1" applyFont="1" applyFill="1" applyBorder="1" applyAlignment="1" applyProtection="1">
      <alignment horizontal="right"/>
      <protection locked="0"/>
    </xf>
    <xf numFmtId="38" fontId="0" fillId="6" borderId="50" xfId="0" applyNumberFormat="1" applyFill="1" applyBorder="1"/>
    <xf numFmtId="0" fontId="3" fillId="4" borderId="0" xfId="0" applyFont="1" applyFill="1" applyBorder="1"/>
    <xf numFmtId="0" fontId="9" fillId="4" borderId="0" xfId="0" applyFont="1" applyFill="1" applyAlignment="1">
      <alignment horizontal="left" vertical="center" readingOrder="2"/>
    </xf>
    <xf numFmtId="0" fontId="0" fillId="4" borderId="48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 applyProtection="1">
      <alignment horizontal="center" vertical="center"/>
    </xf>
    <xf numFmtId="38" fontId="3" fillId="4" borderId="51" xfId="1" applyFont="1" applyFill="1" applyBorder="1" applyAlignment="1" applyProtection="1">
      <alignment vertical="center" wrapText="1"/>
      <protection locked="0"/>
    </xf>
    <xf numFmtId="38" fontId="3" fillId="4" borderId="54" xfId="1" applyFont="1" applyFill="1" applyBorder="1" applyAlignment="1" applyProtection="1">
      <alignment vertical="center" wrapText="1"/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vertical="center" wrapText="1"/>
    </xf>
    <xf numFmtId="180" fontId="0" fillId="8" borderId="1" xfId="0" applyNumberFormat="1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180" fontId="0" fillId="8" borderId="7" xfId="0" applyNumberForma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180" fontId="0" fillId="6" borderId="2" xfId="0" applyNumberFormat="1" applyFill="1" applyBorder="1" applyAlignment="1">
      <alignment vertical="center"/>
    </xf>
    <xf numFmtId="49" fontId="3" fillId="0" borderId="55" xfId="0" applyNumberFormat="1" applyFont="1" applyBorder="1" applyAlignment="1">
      <alignment horizontal="center"/>
    </xf>
    <xf numFmtId="49" fontId="3" fillId="0" borderId="47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left"/>
    </xf>
    <xf numFmtId="49" fontId="3" fillId="0" borderId="21" xfId="0" applyNumberFormat="1" applyFont="1" applyBorder="1" applyAlignment="1">
      <alignment horizontal="left"/>
    </xf>
    <xf numFmtId="49" fontId="3" fillId="0" borderId="43" xfId="0" applyNumberFormat="1" applyFont="1" applyBorder="1" applyAlignment="1">
      <alignment horizontal="left"/>
    </xf>
    <xf numFmtId="49" fontId="3" fillId="0" borderId="18" xfId="0" applyNumberFormat="1" applyFont="1" applyBorder="1" applyAlignment="1">
      <alignment horizontal="center"/>
    </xf>
    <xf numFmtId="0" fontId="3" fillId="0" borderId="21" xfId="0" applyFont="1" applyFill="1" applyBorder="1" applyAlignment="1" applyProtection="1">
      <alignment horizontal="left"/>
    </xf>
    <xf numFmtId="49" fontId="3" fillId="0" borderId="17" xfId="0" applyNumberFormat="1" applyFont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/>
    </xf>
    <xf numFmtId="0" fontId="0" fillId="0" borderId="48" xfId="0" applyBorder="1"/>
    <xf numFmtId="0" fontId="3" fillId="0" borderId="49" xfId="0" applyFont="1" applyFill="1" applyBorder="1" applyAlignment="1">
      <alignment horizontal="center" vertical="center" wrapText="1"/>
    </xf>
    <xf numFmtId="38" fontId="0" fillId="6" borderId="49" xfId="0" applyNumberFormat="1" applyFill="1" applyBorder="1"/>
    <xf numFmtId="38" fontId="0" fillId="6" borderId="31" xfId="0" applyNumberFormat="1" applyFill="1" applyBorder="1"/>
    <xf numFmtId="38" fontId="0" fillId="6" borderId="1" xfId="1" applyFont="1" applyFill="1" applyBorder="1"/>
    <xf numFmtId="38" fontId="0" fillId="6" borderId="8" xfId="1" applyFont="1" applyFill="1" applyBorder="1"/>
    <xf numFmtId="38" fontId="0" fillId="6" borderId="57" xfId="1" applyFont="1" applyFill="1" applyBorder="1"/>
    <xf numFmtId="0" fontId="11" fillId="0" borderId="0" xfId="0" applyFont="1" applyFill="1" applyBorder="1" applyAlignment="1" applyProtection="1">
      <alignment horizontal="left" vertical="center"/>
    </xf>
    <xf numFmtId="38" fontId="0" fillId="0" borderId="0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38" fontId="0" fillId="0" borderId="0" xfId="1" applyFont="1" applyFill="1" applyBorder="1" applyAlignment="1">
      <alignment horizontal="right"/>
    </xf>
    <xf numFmtId="0" fontId="0" fillId="0" borderId="26" xfId="0" applyBorder="1"/>
    <xf numFmtId="0" fontId="3" fillId="0" borderId="28" xfId="0" applyFont="1" applyFill="1" applyBorder="1" applyAlignment="1" applyProtection="1">
      <alignment horizontal="left"/>
    </xf>
    <xf numFmtId="0" fontId="0" fillId="0" borderId="0" xfId="0" applyFont="1" applyFill="1" applyBorder="1" applyAlignment="1"/>
    <xf numFmtId="0" fontId="0" fillId="8" borderId="62" xfId="0" applyFill="1" applyBorder="1" applyAlignment="1">
      <alignment horizontal="center" vertical="center"/>
    </xf>
    <xf numFmtId="0" fontId="0" fillId="8" borderId="63" xfId="0" applyFill="1" applyBorder="1" applyAlignment="1">
      <alignment horizontal="center" vertical="center"/>
    </xf>
    <xf numFmtId="181" fontId="0" fillId="6" borderId="36" xfId="0" applyNumberFormat="1" applyFill="1" applyBorder="1" applyAlignment="1">
      <alignment vertical="center"/>
    </xf>
    <xf numFmtId="181" fontId="0" fillId="0" borderId="0" xfId="0" applyNumberFormat="1" applyFill="1" applyBorder="1" applyAlignment="1">
      <alignment vertical="center"/>
    </xf>
    <xf numFmtId="0" fontId="3" fillId="0" borderId="31" xfId="0" applyFont="1" applyFill="1" applyBorder="1" applyAlignment="1">
      <alignment wrapText="1"/>
    </xf>
    <xf numFmtId="0" fontId="3" fillId="0" borderId="36" xfId="0" applyFont="1" applyFill="1" applyBorder="1" applyAlignment="1">
      <alignment horizontal="center" wrapText="1"/>
    </xf>
    <xf numFmtId="0" fontId="0" fillId="0" borderId="49" xfId="0" applyBorder="1"/>
    <xf numFmtId="0" fontId="0" fillId="0" borderId="0" xfId="0" applyFont="1" applyFill="1" applyBorder="1" applyAlignment="1">
      <alignment horizontal="left"/>
    </xf>
    <xf numFmtId="0" fontId="3" fillId="0" borderId="0" xfId="0" applyFont="1" applyAlignment="1">
      <alignment vertical="center"/>
    </xf>
    <xf numFmtId="38" fontId="0" fillId="6" borderId="58" xfId="1" applyFont="1" applyFill="1" applyBorder="1"/>
    <xf numFmtId="38" fontId="0" fillId="6" borderId="28" xfId="1" applyFont="1" applyFill="1" applyBorder="1"/>
    <xf numFmtId="38" fontId="1" fillId="6" borderId="41" xfId="1" applyFill="1" applyBorder="1"/>
    <xf numFmtId="38" fontId="0" fillId="6" borderId="57" xfId="0" applyNumberFormat="1" applyFill="1" applyBorder="1"/>
    <xf numFmtId="0" fontId="3" fillId="0" borderId="0" xfId="0" applyFont="1" applyFill="1" applyBorder="1" applyAlignment="1">
      <alignment horizontal="center" vertical="center" wrapText="1"/>
    </xf>
    <xf numFmtId="38" fontId="0" fillId="0" borderId="0" xfId="1" applyFont="1" applyFill="1" applyBorder="1"/>
    <xf numFmtId="38" fontId="0" fillId="0" borderId="0" xfId="1" applyNumberFormat="1" applyFont="1" applyFill="1" applyBorder="1"/>
    <xf numFmtId="181" fontId="0" fillId="6" borderId="62" xfId="0" applyNumberFormat="1" applyFill="1" applyBorder="1"/>
    <xf numFmtId="38" fontId="0" fillId="6" borderId="63" xfId="1" applyFont="1" applyFill="1" applyBorder="1"/>
    <xf numFmtId="38" fontId="0" fillId="6" borderId="36" xfId="1" applyFont="1" applyFill="1" applyBorder="1"/>
    <xf numFmtId="0" fontId="0" fillId="2" borderId="0" xfId="0" applyFill="1" applyAlignment="1">
      <alignment horizontal="right"/>
    </xf>
    <xf numFmtId="0" fontId="1" fillId="4" borderId="0" xfId="0" applyFont="1" applyFill="1"/>
    <xf numFmtId="0" fontId="1" fillId="4" borderId="0" xfId="0" applyFont="1" applyFill="1" applyAlignment="1">
      <alignment vertical="center"/>
    </xf>
    <xf numFmtId="0" fontId="0" fillId="4" borderId="0" xfId="0" applyFill="1" applyAlignment="1">
      <alignment horizontal="left" vertical="center"/>
    </xf>
    <xf numFmtId="0" fontId="1" fillId="4" borderId="0" xfId="0" applyFont="1" applyFill="1" applyAlignment="1">
      <alignment horizontal="left" vertical="center" wrapText="1"/>
    </xf>
    <xf numFmtId="0" fontId="1" fillId="4" borderId="0" xfId="0" applyFont="1" applyFill="1" applyProtection="1">
      <protection locked="0"/>
    </xf>
    <xf numFmtId="0" fontId="0" fillId="4" borderId="0" xfId="0" applyFont="1" applyFill="1" applyAlignment="1" applyProtection="1">
      <alignment horizontal="right"/>
      <protection locked="0"/>
    </xf>
    <xf numFmtId="0" fontId="3" fillId="4" borderId="66" xfId="0" applyFont="1" applyFill="1" applyBorder="1" applyProtection="1">
      <protection locked="0"/>
    </xf>
    <xf numFmtId="0" fontId="3" fillId="4" borderId="67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wrapText="1"/>
      <protection locked="0"/>
    </xf>
    <xf numFmtId="0" fontId="1" fillId="4" borderId="0" xfId="0" applyFont="1" applyFill="1" applyAlignment="1">
      <alignment wrapText="1"/>
    </xf>
    <xf numFmtId="38" fontId="1" fillId="4" borderId="0" xfId="0" applyNumberFormat="1" applyFont="1" applyFill="1" applyBorder="1" applyProtection="1">
      <protection locked="0"/>
    </xf>
    <xf numFmtId="0" fontId="1" fillId="4" borderId="0" xfId="0" applyFont="1" applyFill="1" applyBorder="1" applyProtection="1">
      <protection locked="0"/>
    </xf>
    <xf numFmtId="0" fontId="1" fillId="4" borderId="0" xfId="0" applyFont="1" applyFill="1" applyAlignment="1" applyProtection="1">
      <alignment vertical="center"/>
      <protection locked="0"/>
    </xf>
    <xf numFmtId="38" fontId="0" fillId="4" borderId="0" xfId="0" applyNumberFormat="1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38" fontId="1" fillId="0" borderId="58" xfId="0" applyNumberFormat="1" applyFont="1" applyFill="1" applyBorder="1" applyProtection="1">
      <protection locked="0"/>
    </xf>
    <xf numFmtId="38" fontId="1" fillId="0" borderId="36" xfId="0" applyNumberFormat="1" applyFont="1" applyFill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3" fillId="4" borderId="41" xfId="0" applyFont="1" applyFill="1" applyBorder="1" applyAlignment="1" applyProtection="1">
      <alignment horizontal="center" vertical="center" wrapText="1"/>
      <protection locked="0"/>
    </xf>
    <xf numFmtId="38" fontId="1" fillId="0" borderId="27" xfId="0" applyNumberFormat="1" applyFont="1" applyFill="1" applyBorder="1" applyProtection="1">
      <protection locked="0"/>
    </xf>
    <xf numFmtId="38" fontId="1" fillId="0" borderId="62" xfId="0" applyNumberFormat="1" applyFont="1" applyFill="1" applyBorder="1" applyProtection="1">
      <protection locked="0"/>
    </xf>
    <xf numFmtId="38" fontId="1" fillId="0" borderId="16" xfId="0" applyNumberFormat="1" applyFont="1" applyFill="1" applyBorder="1" applyProtection="1">
      <protection locked="0"/>
    </xf>
    <xf numFmtId="38" fontId="1" fillId="0" borderId="37" xfId="0" applyNumberFormat="1" applyFont="1" applyFill="1" applyBorder="1" applyProtection="1">
      <protection locked="0"/>
    </xf>
    <xf numFmtId="38" fontId="1" fillId="0" borderId="15" xfId="1" applyFont="1" applyFill="1" applyBorder="1" applyProtection="1">
      <protection locked="0"/>
    </xf>
    <xf numFmtId="38" fontId="1" fillId="0" borderId="35" xfId="0" applyNumberFormat="1" applyFont="1" applyFill="1" applyBorder="1" applyProtection="1">
      <protection locked="0"/>
    </xf>
    <xf numFmtId="38" fontId="1" fillId="0" borderId="69" xfId="0" applyNumberFormat="1" applyFont="1" applyFill="1" applyBorder="1" applyProtection="1">
      <protection locked="0"/>
    </xf>
    <xf numFmtId="38" fontId="1" fillId="0" borderId="70" xfId="0" applyNumberFormat="1" applyFont="1" applyFill="1" applyBorder="1" applyProtection="1">
      <protection locked="0"/>
    </xf>
    <xf numFmtId="38" fontId="1" fillId="0" borderId="71" xfId="1" applyFont="1" applyFill="1" applyBorder="1" applyProtection="1">
      <protection locked="0"/>
    </xf>
    <xf numFmtId="38" fontId="1" fillId="0" borderId="72" xfId="0" applyNumberFormat="1" applyFont="1" applyFill="1" applyBorder="1" applyProtection="1">
      <protection locked="0"/>
    </xf>
    <xf numFmtId="0" fontId="12" fillId="0" borderId="0" xfId="0" applyFont="1"/>
    <xf numFmtId="38" fontId="1" fillId="0" borderId="42" xfId="0" applyNumberFormat="1" applyFont="1" applyFill="1" applyBorder="1" applyProtection="1">
      <protection locked="0"/>
    </xf>
    <xf numFmtId="38" fontId="1" fillId="0" borderId="41" xfId="0" applyNumberFormat="1" applyFont="1" applyFill="1" applyBorder="1" applyProtection="1">
      <protection locked="0"/>
    </xf>
    <xf numFmtId="38" fontId="1" fillId="0" borderId="73" xfId="1" applyFont="1" applyFill="1" applyBorder="1" applyProtection="1">
      <protection locked="0"/>
    </xf>
    <xf numFmtId="38" fontId="1" fillId="0" borderId="74" xfId="0" applyNumberFormat="1" applyFont="1" applyFill="1" applyBorder="1" applyProtection="1">
      <protection locked="0"/>
    </xf>
    <xf numFmtId="38" fontId="1" fillId="0" borderId="45" xfId="0" applyNumberFormat="1" applyFont="1" applyFill="1" applyBorder="1" applyAlignment="1" applyProtection="1">
      <alignment wrapText="1"/>
      <protection locked="0"/>
    </xf>
    <xf numFmtId="38" fontId="1" fillId="0" borderId="75" xfId="0" applyNumberFormat="1" applyFont="1" applyFill="1" applyBorder="1" applyAlignment="1" applyProtection="1">
      <alignment wrapText="1"/>
      <protection locked="0"/>
    </xf>
    <xf numFmtId="38" fontId="1" fillId="0" borderId="73" xfId="0" applyNumberFormat="1" applyFont="1" applyFill="1" applyBorder="1" applyProtection="1">
      <protection locked="0"/>
    </xf>
    <xf numFmtId="38" fontId="1" fillId="0" borderId="78" xfId="0" applyNumberFormat="1" applyFont="1" applyFill="1" applyBorder="1" applyAlignment="1" applyProtection="1">
      <alignment wrapText="1"/>
      <protection locked="0"/>
    </xf>
    <xf numFmtId="38" fontId="1" fillId="0" borderId="79" xfId="0" applyNumberFormat="1" applyFont="1" applyFill="1" applyBorder="1" applyProtection="1">
      <protection locked="0"/>
    </xf>
    <xf numFmtId="38" fontId="1" fillId="0" borderId="80" xfId="0" applyNumberFormat="1" applyFont="1" applyFill="1" applyBorder="1" applyProtection="1">
      <protection locked="0"/>
    </xf>
    <xf numFmtId="38" fontId="1" fillId="0" borderId="81" xfId="1" applyFont="1" applyFill="1" applyBorder="1" applyProtection="1">
      <protection locked="0"/>
    </xf>
    <xf numFmtId="38" fontId="1" fillId="0" borderId="82" xfId="0" applyNumberFormat="1" applyFont="1" applyFill="1" applyBorder="1" applyProtection="1">
      <protection locked="0"/>
    </xf>
    <xf numFmtId="0" fontId="3" fillId="10" borderId="74" xfId="0" applyFont="1" applyFill="1" applyBorder="1" applyAlignment="1">
      <alignment horizontal="center" vertical="center" wrapText="1"/>
    </xf>
    <xf numFmtId="0" fontId="0" fillId="0" borderId="0" xfId="0" applyFont="1" applyFill="1" applyAlignment="1" applyProtection="1">
      <alignment horizontal="right"/>
      <protection locked="0"/>
    </xf>
    <xf numFmtId="0" fontId="0" fillId="0" borderId="0" xfId="0" applyBorder="1" applyAlignment="1">
      <alignment horizontal="center" vertical="center"/>
    </xf>
    <xf numFmtId="182" fontId="0" fillId="5" borderId="62" xfId="0" applyNumberFormat="1" applyFill="1" applyBorder="1"/>
    <xf numFmtId="0" fontId="0" fillId="7" borderId="36" xfId="0" applyFill="1" applyBorder="1"/>
    <xf numFmtId="182" fontId="0" fillId="5" borderId="27" xfId="0" applyNumberFormat="1" applyFill="1" applyBorder="1"/>
    <xf numFmtId="0" fontId="3" fillId="9" borderId="10" xfId="0" applyFont="1" applyFill="1" applyBorder="1" applyAlignment="1">
      <alignment horizontal="center" vertical="center" wrapText="1"/>
    </xf>
    <xf numFmtId="38" fontId="1" fillId="6" borderId="85" xfId="1" applyFill="1" applyBorder="1"/>
    <xf numFmtId="38" fontId="1" fillId="6" borderId="86" xfId="1" applyFill="1" applyBorder="1"/>
    <xf numFmtId="0" fontId="0" fillId="7" borderId="31" xfId="0" applyFill="1" applyBorder="1"/>
    <xf numFmtId="0" fontId="0" fillId="0" borderId="62" xfId="0" applyFill="1" applyBorder="1"/>
    <xf numFmtId="0" fontId="0" fillId="0" borderId="59" xfId="0" applyFill="1" applyBorder="1"/>
    <xf numFmtId="0" fontId="0" fillId="4" borderId="0" xfId="0" applyFill="1" applyAlignment="1">
      <alignment horizontal="right"/>
    </xf>
    <xf numFmtId="0" fontId="13" fillId="4" borderId="0" xfId="0" applyFont="1" applyFill="1" applyBorder="1" applyAlignment="1" applyProtection="1">
      <alignment vertical="center"/>
      <protection locked="0"/>
    </xf>
    <xf numFmtId="0" fontId="0" fillId="5" borderId="62" xfId="0" applyFill="1" applyBorder="1"/>
    <xf numFmtId="0" fontId="0" fillId="5" borderId="36" xfId="0" applyFill="1" applyBorder="1"/>
    <xf numFmtId="0" fontId="0" fillId="4" borderId="76" xfId="0" applyFont="1" applyFill="1" applyBorder="1" applyAlignment="1" applyProtection="1">
      <alignment horizontal="left"/>
      <protection locked="0"/>
    </xf>
    <xf numFmtId="0" fontId="0" fillId="4" borderId="77" xfId="0" applyFont="1" applyFill="1" applyBorder="1" applyAlignment="1" applyProtection="1">
      <alignment horizontal="left"/>
      <protection locked="0"/>
    </xf>
    <xf numFmtId="38" fontId="0" fillId="6" borderId="87" xfId="1" applyFont="1" applyFill="1" applyBorder="1"/>
    <xf numFmtId="184" fontId="0" fillId="5" borderId="62" xfId="0" applyNumberFormat="1" applyFill="1" applyBorder="1"/>
    <xf numFmtId="184" fontId="0" fillId="5" borderId="63" xfId="0" applyNumberFormat="1" applyFill="1" applyBorder="1"/>
    <xf numFmtId="184" fontId="0" fillId="5" borderId="36" xfId="0" applyNumberFormat="1" applyFill="1" applyBorder="1"/>
    <xf numFmtId="184" fontId="0" fillId="0" borderId="62" xfId="0" applyNumberFormat="1" applyFill="1" applyBorder="1"/>
    <xf numFmtId="184" fontId="0" fillId="0" borderId="63" xfId="0" applyNumberFormat="1" applyFill="1" applyBorder="1"/>
    <xf numFmtId="184" fontId="0" fillId="0" borderId="36" xfId="0" applyNumberFormat="1" applyBorder="1"/>
    <xf numFmtId="184" fontId="0" fillId="0" borderId="62" xfId="0" applyNumberFormat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3" fillId="4" borderId="66" xfId="0" applyFont="1" applyFill="1" applyBorder="1" applyAlignment="1" applyProtection="1">
      <alignment horizontal="center"/>
      <protection locked="0"/>
    </xf>
    <xf numFmtId="0" fontId="3" fillId="4" borderId="67" xfId="0" applyFont="1" applyFill="1" applyBorder="1" applyAlignment="1" applyProtection="1">
      <alignment horizontal="center"/>
      <protection locked="0"/>
    </xf>
    <xf numFmtId="0" fontId="15" fillId="11" borderId="0" xfId="0" applyFont="1" applyFill="1" applyBorder="1" applyAlignment="1">
      <alignment vertical="center"/>
    </xf>
    <xf numFmtId="0" fontId="16" fillId="4" borderId="0" xfId="0" applyFont="1" applyFill="1" applyAlignment="1" applyProtection="1">
      <alignment vertical="center"/>
      <protection locked="0"/>
    </xf>
    <xf numFmtId="0" fontId="17" fillId="4" borderId="0" xfId="0" applyFont="1" applyFill="1" applyBorder="1" applyAlignment="1">
      <alignment vertical="center"/>
    </xf>
    <xf numFmtId="0" fontId="0" fillId="4" borderId="17" xfId="0" applyFont="1" applyFill="1" applyBorder="1" applyAlignment="1" applyProtection="1">
      <protection locked="0"/>
    </xf>
    <xf numFmtId="184" fontId="0" fillId="0" borderId="95" xfId="0" applyNumberFormat="1" applyFill="1" applyBorder="1"/>
    <xf numFmtId="184" fontId="0" fillId="0" borderId="96" xfId="2" applyNumberFormat="1" applyFont="1" applyFill="1" applyBorder="1" applyAlignment="1"/>
    <xf numFmtId="184" fontId="0" fillId="0" borderId="97" xfId="0" applyNumberFormat="1" applyBorder="1"/>
    <xf numFmtId="183" fontId="0" fillId="0" borderId="54" xfId="0" applyNumberFormat="1" applyBorder="1"/>
    <xf numFmtId="184" fontId="0" fillId="0" borderId="95" xfId="0" applyNumberFormat="1" applyBorder="1"/>
    <xf numFmtId="184" fontId="0" fillId="0" borderId="100" xfId="0" applyNumberFormat="1" applyFill="1" applyBorder="1"/>
    <xf numFmtId="184" fontId="0" fillId="0" borderId="101" xfId="2" applyNumberFormat="1" applyFont="1" applyFill="1" applyBorder="1" applyAlignment="1"/>
    <xf numFmtId="184" fontId="0" fillId="0" borderId="102" xfId="0" applyNumberFormat="1" applyBorder="1"/>
    <xf numFmtId="183" fontId="0" fillId="0" borderId="51" xfId="0" applyNumberFormat="1" applyBorder="1"/>
    <xf numFmtId="184" fontId="0" fillId="0" borderId="100" xfId="0" applyNumberFormat="1" applyBorder="1"/>
    <xf numFmtId="184" fontId="0" fillId="0" borderId="105" xfId="0" applyNumberFormat="1" applyFill="1" applyBorder="1"/>
    <xf numFmtId="184" fontId="0" fillId="0" borderId="106" xfId="2" applyNumberFormat="1" applyFont="1" applyFill="1" applyBorder="1" applyAlignment="1"/>
    <xf numFmtId="184" fontId="0" fillId="0" borderId="107" xfId="0" applyNumberFormat="1" applyBorder="1"/>
    <xf numFmtId="183" fontId="0" fillId="0" borderId="108" xfId="0" applyNumberFormat="1" applyBorder="1"/>
    <xf numFmtId="184" fontId="0" fillId="0" borderId="105" xfId="0" applyNumberFormat="1" applyBorder="1"/>
    <xf numFmtId="184" fontId="0" fillId="0" borderId="111" xfId="0" applyNumberFormat="1" applyFill="1" applyBorder="1"/>
    <xf numFmtId="184" fontId="0" fillId="0" borderId="112" xfId="2" applyNumberFormat="1" applyFont="1" applyFill="1" applyBorder="1" applyAlignment="1"/>
    <xf numFmtId="184" fontId="0" fillId="0" borderId="113" xfId="0" applyNumberFormat="1" applyBorder="1"/>
    <xf numFmtId="183" fontId="0" fillId="0" borderId="114" xfId="0" applyNumberFormat="1" applyBorder="1"/>
    <xf numFmtId="184" fontId="0" fillId="0" borderId="111" xfId="0" applyNumberFormat="1" applyBorder="1"/>
    <xf numFmtId="184" fontId="0" fillId="0" borderId="117" xfId="0" applyNumberFormat="1" applyFill="1" applyBorder="1"/>
    <xf numFmtId="184" fontId="0" fillId="0" borderId="118" xfId="2" applyNumberFormat="1" applyFont="1" applyFill="1" applyBorder="1" applyAlignment="1"/>
    <xf numFmtId="184" fontId="0" fillId="0" borderId="119" xfId="0" applyNumberFormat="1" applyBorder="1"/>
    <xf numFmtId="183" fontId="0" fillId="0" borderId="53" xfId="0" applyNumberFormat="1" applyBorder="1"/>
    <xf numFmtId="184" fontId="0" fillId="0" borderId="117" xfId="0" applyNumberFormat="1" applyBorder="1"/>
    <xf numFmtId="0" fontId="1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14" fillId="0" borderId="0" xfId="0" applyNumberFormat="1" applyFont="1" applyBorder="1" applyAlignment="1">
      <alignment horizontal="center" vertical="center"/>
    </xf>
    <xf numFmtId="0" fontId="0" fillId="0" borderId="120" xfId="0" applyBorder="1"/>
    <xf numFmtId="0" fontId="0" fillId="0" borderId="121" xfId="0" applyBorder="1"/>
    <xf numFmtId="0" fontId="3" fillId="10" borderId="19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74" xfId="0" applyFont="1" applyFill="1" applyBorder="1" applyAlignment="1">
      <alignment horizontal="center" vertical="center" wrapText="1"/>
    </xf>
    <xf numFmtId="38" fontId="0" fillId="6" borderId="59" xfId="1" applyFont="1" applyFill="1" applyBorder="1"/>
    <xf numFmtId="38" fontId="0" fillId="6" borderId="62" xfId="1" applyNumberFormat="1" applyFont="1" applyFill="1" applyBorder="1"/>
    <xf numFmtId="38" fontId="0" fillId="6" borderId="58" xfId="1" applyNumberFormat="1" applyFont="1" applyFill="1" applyBorder="1"/>
    <xf numFmtId="0" fontId="0" fillId="0" borderId="0" xfId="0" applyFill="1" applyAlignment="1">
      <alignment horizontal="right"/>
    </xf>
    <xf numFmtId="0" fontId="3" fillId="4" borderId="67" xfId="0" applyFont="1" applyFill="1" applyBorder="1" applyProtection="1">
      <protection locked="0"/>
    </xf>
    <xf numFmtId="0" fontId="3" fillId="4" borderId="29" xfId="0" applyFont="1" applyFill="1" applyBorder="1" applyAlignment="1" applyProtection="1">
      <protection locked="0"/>
    </xf>
    <xf numFmtId="0" fontId="3" fillId="4" borderId="38" xfId="0" applyFont="1" applyFill="1" applyBorder="1" applyAlignment="1" applyProtection="1">
      <protection locked="0"/>
    </xf>
    <xf numFmtId="0" fontId="3" fillId="4" borderId="38" xfId="0" applyFont="1" applyFill="1" applyBorder="1" applyProtection="1">
      <protection locked="0"/>
    </xf>
    <xf numFmtId="0" fontId="0" fillId="0" borderId="7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86" fontId="14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182" fontId="0" fillId="5" borderId="36" xfId="0" applyNumberFormat="1" applyFill="1" applyBorder="1"/>
    <xf numFmtId="182" fontId="0" fillId="5" borderId="63" xfId="0" applyNumberFormat="1" applyFill="1" applyBorder="1"/>
    <xf numFmtId="0" fontId="0" fillId="4" borderId="0" xfId="0" applyFill="1" applyAlignment="1">
      <alignment vertical="top" wrapText="1"/>
    </xf>
    <xf numFmtId="0" fontId="14" fillId="4" borderId="0" xfId="0" applyFont="1" applyFill="1" applyAlignment="1">
      <alignment horizontal="right" vertical="center"/>
    </xf>
    <xf numFmtId="0" fontId="0" fillId="11" borderId="0" xfId="0" applyFill="1" applyBorder="1" applyAlignment="1">
      <alignment vertical="center"/>
    </xf>
    <xf numFmtId="0" fontId="21" fillId="11" borderId="15" xfId="0" applyFont="1" applyFill="1" applyBorder="1" applyAlignment="1">
      <alignment horizontal="left" vertical="center" wrapText="1" indent="1"/>
    </xf>
    <xf numFmtId="0" fontId="20" fillId="4" borderId="16" xfId="0" applyFont="1" applyFill="1" applyBorder="1" applyAlignment="1">
      <alignment vertical="center"/>
    </xf>
    <xf numFmtId="0" fontId="20" fillId="4" borderId="17" xfId="0" applyFont="1" applyFill="1" applyBorder="1" applyAlignment="1">
      <alignment vertical="center"/>
    </xf>
    <xf numFmtId="0" fontId="21" fillId="11" borderId="55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0" fillId="4" borderId="19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  <protection locked="0"/>
    </xf>
    <xf numFmtId="0" fontId="23" fillId="4" borderId="126" xfId="0" applyFont="1" applyFill="1" applyBorder="1" applyAlignment="1" applyProtection="1">
      <alignment horizontal="center" vertical="center"/>
      <protection locked="0"/>
    </xf>
    <xf numFmtId="176" fontId="24" fillId="0" borderId="68" xfId="0" applyNumberFormat="1" applyFont="1" applyFill="1" applyBorder="1" applyAlignment="1" applyProtection="1">
      <alignment horizontal="center" vertical="center"/>
      <protection locked="0"/>
    </xf>
    <xf numFmtId="0" fontId="0" fillId="4" borderId="128" xfId="0" applyFill="1" applyBorder="1" applyAlignment="1">
      <alignment vertical="center" wrapText="1"/>
    </xf>
    <xf numFmtId="0" fontId="0" fillId="4" borderId="129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38" fontId="3" fillId="2" borderId="3" xfId="0" applyNumberFormat="1" applyFont="1" applyFill="1" applyBorder="1" applyAlignment="1">
      <alignment vertical="center"/>
    </xf>
    <xf numFmtId="38" fontId="3" fillId="4" borderId="52" xfId="1" applyFont="1" applyFill="1" applyBorder="1" applyAlignment="1" applyProtection="1">
      <alignment vertical="center" wrapText="1"/>
      <protection locked="0"/>
    </xf>
    <xf numFmtId="0" fontId="3" fillId="2" borderId="52" xfId="0" applyFont="1" applyFill="1" applyBorder="1" applyAlignment="1" applyProtection="1">
      <alignment horizontal="center" vertical="center"/>
    </xf>
    <xf numFmtId="0" fontId="3" fillId="9" borderId="8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3" fillId="9" borderId="83" xfId="0" applyFont="1" applyFill="1" applyBorder="1" applyAlignment="1">
      <alignment horizontal="center" vertical="center" wrapText="1"/>
    </xf>
    <xf numFmtId="0" fontId="3" fillId="10" borderId="83" xfId="0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/>
    </xf>
    <xf numFmtId="0" fontId="0" fillId="2" borderId="26" xfId="0" applyFill="1" applyBorder="1"/>
    <xf numFmtId="0" fontId="0" fillId="0" borderId="59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 wrapText="1"/>
    </xf>
    <xf numFmtId="0" fontId="0" fillId="2" borderId="31" xfId="0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left" vertical="center"/>
    </xf>
    <xf numFmtId="38" fontId="0" fillId="3" borderId="149" xfId="1" applyFont="1" applyFill="1" applyBorder="1" applyProtection="1">
      <protection locked="0"/>
    </xf>
    <xf numFmtId="0" fontId="3" fillId="2" borderId="40" xfId="0" applyFont="1" applyFill="1" applyBorder="1" applyAlignment="1" applyProtection="1">
      <alignment horizontal="left" vertical="center" wrapText="1"/>
    </xf>
    <xf numFmtId="0" fontId="3" fillId="2" borderId="100" xfId="0" applyFont="1" applyFill="1" applyBorder="1" applyAlignment="1" applyProtection="1">
      <alignment horizontal="center" vertical="center"/>
    </xf>
    <xf numFmtId="0" fontId="0" fillId="2" borderId="150" xfId="0" applyFont="1" applyFill="1" applyBorder="1" applyAlignment="1" applyProtection="1">
      <alignment horizontal="left" vertical="center"/>
    </xf>
    <xf numFmtId="38" fontId="0" fillId="3" borderId="51" xfId="1" applyFont="1" applyFill="1" applyBorder="1" applyProtection="1">
      <protection locked="0"/>
    </xf>
    <xf numFmtId="0" fontId="3" fillId="2" borderId="102" xfId="0" applyFont="1" applyFill="1" applyBorder="1" applyAlignment="1" applyProtection="1">
      <alignment horizontal="left" vertical="center" wrapText="1"/>
    </xf>
    <xf numFmtId="0" fontId="3" fillId="2" borderId="151" xfId="0" applyFont="1" applyFill="1" applyBorder="1" applyAlignment="1" applyProtection="1">
      <alignment horizontal="left" vertical="center" wrapText="1"/>
    </xf>
    <xf numFmtId="0" fontId="3" fillId="2" borderId="152" xfId="0" applyFont="1" applyFill="1" applyBorder="1" applyAlignment="1" applyProtection="1">
      <alignment horizontal="center" vertical="center"/>
    </xf>
    <xf numFmtId="0" fontId="0" fillId="2" borderId="153" xfId="0" applyFont="1" applyFill="1" applyBorder="1" applyAlignment="1" applyProtection="1">
      <alignment horizontal="left" vertical="center"/>
    </xf>
    <xf numFmtId="38" fontId="0" fillId="3" borderId="52" xfId="1" applyFont="1" applyFill="1" applyBorder="1" applyProtection="1">
      <protection locked="0"/>
    </xf>
    <xf numFmtId="0" fontId="3" fillId="2" borderId="62" xfId="0" applyFont="1" applyFill="1" applyBorder="1" applyAlignment="1" applyProtection="1">
      <alignment horizontal="center" vertical="center"/>
    </xf>
    <xf numFmtId="0" fontId="0" fillId="2" borderId="59" xfId="0" applyFont="1" applyFill="1" applyBorder="1" applyAlignment="1" applyProtection="1">
      <alignment horizontal="left" vertical="center"/>
    </xf>
    <xf numFmtId="38" fontId="0" fillId="6" borderId="31" xfId="1" applyFont="1" applyFill="1" applyBorder="1" applyProtection="1">
      <protection locked="0"/>
    </xf>
    <xf numFmtId="0" fontId="3" fillId="2" borderId="36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0" fillId="2" borderId="0" xfId="3" applyFill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0" fillId="2" borderId="55" xfId="0" applyFill="1" applyBorder="1" applyAlignment="1" applyProtection="1">
      <alignment horizontal="center" vertical="center" wrapText="1"/>
      <protection locked="0"/>
    </xf>
    <xf numFmtId="0" fontId="0" fillId="2" borderId="31" xfId="0" applyFill="1" applyBorder="1" applyAlignment="1"/>
    <xf numFmtId="0" fontId="0" fillId="2" borderId="31" xfId="0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38" fontId="1" fillId="3" borderId="54" xfId="1" applyFont="1" applyFill="1" applyBorder="1" applyAlignment="1" applyProtection="1">
      <alignment horizontal="right"/>
      <protection locked="0"/>
    </xf>
    <xf numFmtId="0" fontId="3" fillId="2" borderId="149" xfId="0" applyFont="1" applyFill="1" applyBorder="1" applyAlignment="1" applyProtection="1">
      <alignment horizontal="center" vertical="center"/>
    </xf>
    <xf numFmtId="0" fontId="0" fillId="0" borderId="31" xfId="0" applyFill="1" applyBorder="1" applyAlignment="1">
      <alignment vertical="center"/>
    </xf>
    <xf numFmtId="38" fontId="1" fillId="3" borderId="52" xfId="1" applyFont="1" applyFill="1" applyBorder="1" applyAlignment="1" applyProtection="1">
      <alignment horizontal="right"/>
      <protection locked="0"/>
    </xf>
    <xf numFmtId="0" fontId="0" fillId="2" borderId="62" xfId="0" applyFill="1" applyBorder="1"/>
    <xf numFmtId="38" fontId="0" fillId="7" borderId="31" xfId="0" applyNumberFormat="1" applyFill="1" applyBorder="1" applyAlignment="1">
      <alignment vertical="center" wrapText="1"/>
    </xf>
    <xf numFmtId="0" fontId="3" fillId="0" borderId="27" xfId="0" applyFont="1" applyFill="1" applyBorder="1" applyAlignment="1" applyProtection="1">
      <alignment horizontal="left"/>
    </xf>
    <xf numFmtId="38" fontId="0" fillId="8" borderId="31" xfId="0" applyNumberFormat="1" applyFill="1" applyBorder="1"/>
    <xf numFmtId="0" fontId="3" fillId="0" borderId="19" xfId="0" applyFont="1" applyBorder="1" applyAlignment="1">
      <alignment horizontal="center" vertical="center" wrapText="1"/>
    </xf>
    <xf numFmtId="179" fontId="0" fillId="0" borderId="26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38" fontId="0" fillId="6" borderId="62" xfId="1" applyFont="1" applyFill="1" applyBorder="1"/>
    <xf numFmtId="0" fontId="3" fillId="9" borderId="11" xfId="0" applyFont="1" applyFill="1" applyBorder="1" applyAlignment="1">
      <alignment horizontal="center" vertical="center" wrapText="1"/>
    </xf>
    <xf numFmtId="0" fontId="3" fillId="9" borderId="90" xfId="0" applyFont="1" applyFill="1" applyBorder="1" applyAlignment="1">
      <alignment horizontal="center" vertical="center" wrapText="1"/>
    </xf>
    <xf numFmtId="0" fontId="0" fillId="2" borderId="24" xfId="0" applyFill="1" applyBorder="1" applyAlignment="1" applyProtection="1">
      <alignment horizontal="right"/>
      <protection locked="0"/>
    </xf>
    <xf numFmtId="0" fontId="15" fillId="0" borderId="0" xfId="0" applyFont="1" applyFill="1" applyAlignment="1">
      <alignment horizontal="center" vertical="center"/>
    </xf>
    <xf numFmtId="0" fontId="0" fillId="0" borderId="0" xfId="0" applyFill="1"/>
    <xf numFmtId="0" fontId="18" fillId="13" borderId="0" xfId="0" applyFont="1" applyFill="1" applyAlignment="1">
      <alignment horizontal="center" vertical="center"/>
    </xf>
    <xf numFmtId="38" fontId="0" fillId="13" borderId="0" xfId="0" applyNumberForma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0" fontId="0" fillId="0" borderId="12" xfId="0" applyFill="1" applyBorder="1" applyAlignment="1">
      <alignment vertical="center"/>
    </xf>
    <xf numFmtId="0" fontId="3" fillId="0" borderId="0" xfId="0" applyFont="1" applyFill="1" applyBorder="1" applyAlignment="1">
      <alignment horizontal="center" wrapText="1"/>
    </xf>
    <xf numFmtId="0" fontId="3" fillId="5" borderId="66" xfId="0" applyFont="1" applyFill="1" applyBorder="1" applyAlignment="1">
      <alignment vertical="center" wrapText="1"/>
    </xf>
    <xf numFmtId="0" fontId="3" fillId="5" borderId="67" xfId="0" applyFont="1" applyFill="1" applyBorder="1" applyAlignment="1">
      <alignment vertical="center" wrapText="1"/>
    </xf>
    <xf numFmtId="0" fontId="3" fillId="4" borderId="66" xfId="0" applyFont="1" applyFill="1" applyBorder="1" applyAlignment="1" applyProtection="1">
      <protection locked="0"/>
    </xf>
    <xf numFmtId="0" fontId="3" fillId="10" borderId="12" xfId="0" applyFont="1" applyFill="1" applyBorder="1" applyAlignment="1">
      <alignment horizontal="center" vertical="center" wrapText="1"/>
    </xf>
    <xf numFmtId="0" fontId="3" fillId="10" borderId="29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50" xfId="0" applyFont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3" fillId="0" borderId="36" xfId="0" applyFont="1" applyFill="1" applyBorder="1" applyAlignment="1" applyProtection="1">
      <alignment horizontal="left"/>
    </xf>
    <xf numFmtId="38" fontId="0" fillId="6" borderId="26" xfId="0" applyNumberFormat="1" applyFill="1" applyBorder="1"/>
    <xf numFmtId="38" fontId="0" fillId="6" borderId="63" xfId="0" applyNumberFormat="1" applyFill="1" applyBorder="1"/>
    <xf numFmtId="38" fontId="0" fillId="6" borderId="27" xfId="0" applyNumberFormat="1" applyFill="1" applyBorder="1"/>
    <xf numFmtId="38" fontId="0" fillId="6" borderId="59" xfId="0" applyNumberFormat="1" applyFill="1" applyBorder="1"/>
    <xf numFmtId="38" fontId="0" fillId="6" borderId="36" xfId="0" applyNumberFormat="1" applyFill="1" applyBorder="1"/>
    <xf numFmtId="181" fontId="0" fillId="8" borderId="62" xfId="0" applyNumberFormat="1" applyFill="1" applyBorder="1"/>
    <xf numFmtId="38" fontId="0" fillId="6" borderId="62" xfId="0" applyNumberFormat="1" applyFill="1" applyBorder="1"/>
    <xf numFmtId="38" fontId="0" fillId="6" borderId="58" xfId="0" applyNumberFormat="1" applyFill="1" applyBorder="1"/>
    <xf numFmtId="184" fontId="0" fillId="5" borderId="27" xfId="0" applyNumberFormat="1" applyFill="1" applyBorder="1"/>
    <xf numFmtId="184" fontId="0" fillId="5" borderId="28" xfId="0" applyNumberFormat="1" applyFill="1" applyBorder="1"/>
    <xf numFmtId="0" fontId="0" fillId="7" borderId="28" xfId="0" applyFill="1" applyBorder="1"/>
    <xf numFmtId="0" fontId="0" fillId="4" borderId="26" xfId="0" applyFill="1" applyBorder="1"/>
    <xf numFmtId="0" fontId="0" fillId="4" borderId="63" xfId="0" applyFill="1" applyBorder="1"/>
    <xf numFmtId="189" fontId="0" fillId="5" borderId="63" xfId="0" applyNumberFormat="1" applyFill="1" applyBorder="1"/>
    <xf numFmtId="184" fontId="0" fillId="5" borderId="59" xfId="0" applyNumberFormat="1" applyFill="1" applyBorder="1"/>
    <xf numFmtId="0" fontId="0" fillId="7" borderId="27" xfId="0" applyFill="1" applyBorder="1"/>
    <xf numFmtId="176" fontId="0" fillId="0" borderId="57" xfId="0" applyNumberFormat="1" applyFill="1" applyBorder="1"/>
    <xf numFmtId="38" fontId="0" fillId="6" borderId="28" xfId="0" applyNumberFormat="1" applyFill="1" applyBorder="1"/>
    <xf numFmtId="0" fontId="3" fillId="0" borderId="6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6" fillId="0" borderId="0" xfId="0" applyFont="1"/>
    <xf numFmtId="49" fontId="3" fillId="0" borderId="26" xfId="0" applyNumberFormat="1" applyFont="1" applyBorder="1" applyAlignment="1">
      <alignment horizontal="center"/>
    </xf>
    <xf numFmtId="38" fontId="0" fillId="14" borderId="31" xfId="1" applyFont="1" applyFill="1" applyBorder="1"/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2" borderId="156" xfId="0" applyFont="1" applyFill="1" applyBorder="1" applyAlignment="1" applyProtection="1">
      <alignment horizontal="center" vertical="center"/>
    </xf>
    <xf numFmtId="0" fontId="0" fillId="2" borderId="157" xfId="0" applyFont="1" applyFill="1" applyBorder="1" applyAlignment="1" applyProtection="1">
      <alignment horizontal="left" vertical="center"/>
    </xf>
    <xf numFmtId="0" fontId="3" fillId="2" borderId="158" xfId="0" applyFont="1" applyFill="1" applyBorder="1" applyAlignment="1" applyProtection="1">
      <alignment horizontal="left" vertical="center" wrapText="1"/>
    </xf>
    <xf numFmtId="0" fontId="3" fillId="2" borderId="111" xfId="0" applyFont="1" applyFill="1" applyBorder="1" applyAlignment="1" applyProtection="1">
      <alignment horizontal="center" vertical="center"/>
    </xf>
    <xf numFmtId="0" fontId="0" fillId="2" borderId="159" xfId="0" applyFont="1" applyFill="1" applyBorder="1" applyAlignment="1" applyProtection="1">
      <alignment horizontal="left" vertical="center"/>
    </xf>
    <xf numFmtId="38" fontId="0" fillId="3" borderId="114" xfId="1" applyFont="1" applyFill="1" applyBorder="1" applyProtection="1">
      <protection locked="0"/>
    </xf>
    <xf numFmtId="0" fontId="3" fillId="2" borderId="113" xfId="0" applyFont="1" applyFill="1" applyBorder="1" applyAlignment="1" applyProtection="1">
      <alignment horizontal="left" vertical="center" wrapText="1"/>
    </xf>
    <xf numFmtId="0" fontId="3" fillId="2" borderId="105" xfId="0" applyFont="1" applyFill="1" applyBorder="1" applyAlignment="1" applyProtection="1">
      <alignment horizontal="center" vertical="center"/>
    </xf>
    <xf numFmtId="0" fontId="0" fillId="2" borderId="160" xfId="0" applyFont="1" applyFill="1" applyBorder="1" applyAlignment="1" applyProtection="1">
      <alignment horizontal="left" vertical="center"/>
    </xf>
    <xf numFmtId="38" fontId="0" fillId="3" borderId="108" xfId="1" applyFont="1" applyFill="1" applyBorder="1" applyProtection="1">
      <protection locked="0"/>
    </xf>
    <xf numFmtId="0" fontId="3" fillId="2" borderId="107" xfId="0" applyFont="1" applyFill="1" applyBorder="1" applyAlignment="1" applyProtection="1">
      <alignment horizontal="left" vertical="center" wrapText="1"/>
    </xf>
    <xf numFmtId="49" fontId="3" fillId="0" borderId="161" xfId="0" applyNumberFormat="1" applyFont="1" applyBorder="1" applyAlignment="1">
      <alignment horizontal="center"/>
    </xf>
    <xf numFmtId="0" fontId="3" fillId="0" borderId="162" xfId="0" applyFont="1" applyFill="1" applyBorder="1" applyAlignment="1" applyProtection="1">
      <alignment horizontal="left"/>
    </xf>
    <xf numFmtId="182" fontId="0" fillId="5" borderId="95" xfId="0" applyNumberFormat="1" applyFill="1" applyBorder="1"/>
    <xf numFmtId="182" fontId="0" fillId="5" borderId="96" xfId="0" applyNumberFormat="1" applyFill="1" applyBorder="1"/>
    <xf numFmtId="182" fontId="0" fillId="5" borderId="97" xfId="0" applyNumberFormat="1" applyFill="1" applyBorder="1"/>
    <xf numFmtId="0" fontId="0" fillId="5" borderId="94" xfId="0" applyFill="1" applyBorder="1"/>
    <xf numFmtId="0" fontId="0" fillId="0" borderId="163" xfId="0" applyBorder="1"/>
    <xf numFmtId="0" fontId="0" fillId="0" borderId="95" xfId="0" applyBorder="1"/>
    <xf numFmtId="0" fontId="0" fillId="5" borderId="164" xfId="0" applyFill="1" applyBorder="1"/>
    <xf numFmtId="184" fontId="0" fillId="5" borderId="95" xfId="0" applyNumberFormat="1" applyFill="1" applyBorder="1"/>
    <xf numFmtId="184" fontId="0" fillId="5" borderId="96" xfId="2" applyNumberFormat="1" applyFont="1" applyFill="1" applyBorder="1" applyAlignment="1"/>
    <xf numFmtId="184" fontId="0" fillId="5" borderId="97" xfId="0" applyNumberFormat="1" applyFill="1" applyBorder="1"/>
    <xf numFmtId="183" fontId="0" fillId="5" borderId="54" xfId="0" applyNumberFormat="1" applyFill="1" applyBorder="1"/>
    <xf numFmtId="49" fontId="3" fillId="0" borderId="98" xfId="0" applyNumberFormat="1" applyFont="1" applyBorder="1" applyAlignment="1">
      <alignment horizontal="center"/>
    </xf>
    <xf numFmtId="0" fontId="3" fillId="0" borderId="99" xfId="0" applyFont="1" applyFill="1" applyBorder="1" applyAlignment="1" applyProtection="1">
      <alignment horizontal="left"/>
    </xf>
    <xf numFmtId="182" fontId="0" fillId="5" borderId="100" xfId="0" applyNumberFormat="1" applyFill="1" applyBorder="1"/>
    <xf numFmtId="182" fontId="0" fillId="5" borderId="101" xfId="0" applyNumberFormat="1" applyFill="1" applyBorder="1"/>
    <xf numFmtId="182" fontId="0" fillId="5" borderId="102" xfId="0" applyNumberFormat="1" applyFill="1" applyBorder="1"/>
    <xf numFmtId="0" fontId="0" fillId="5" borderId="99" xfId="0" applyFill="1" applyBorder="1"/>
    <xf numFmtId="0" fontId="0" fillId="0" borderId="165" xfId="0" applyBorder="1"/>
    <xf numFmtId="0" fontId="0" fillId="0" borderId="100" xfId="0" applyBorder="1"/>
    <xf numFmtId="0" fontId="0" fillId="5" borderId="150" xfId="0" applyFill="1" applyBorder="1"/>
    <xf numFmtId="184" fontId="0" fillId="5" borderId="100" xfId="0" applyNumberFormat="1" applyFill="1" applyBorder="1"/>
    <xf numFmtId="184" fontId="0" fillId="5" borderId="101" xfId="2" applyNumberFormat="1" applyFont="1" applyFill="1" applyBorder="1" applyAlignment="1"/>
    <xf numFmtId="184" fontId="0" fillId="5" borderId="102" xfId="0" applyNumberFormat="1" applyFill="1" applyBorder="1"/>
    <xf numFmtId="183" fontId="0" fillId="5" borderId="51" xfId="0" applyNumberFormat="1" applyFill="1" applyBorder="1"/>
    <xf numFmtId="49" fontId="3" fillId="0" borderId="103" xfId="0" applyNumberFormat="1" applyFont="1" applyBorder="1" applyAlignment="1">
      <alignment horizontal="center"/>
    </xf>
    <xf numFmtId="0" fontId="3" fillId="0" borderId="104" xfId="0" applyFont="1" applyFill="1" applyBorder="1" applyAlignment="1" applyProtection="1">
      <alignment horizontal="left"/>
    </xf>
    <xf numFmtId="182" fontId="0" fillId="5" borderId="105" xfId="0" applyNumberFormat="1" applyFill="1" applyBorder="1"/>
    <xf numFmtId="182" fontId="0" fillId="5" borderId="106" xfId="0" applyNumberFormat="1" applyFill="1" applyBorder="1"/>
    <xf numFmtId="182" fontId="0" fillId="5" borderId="107" xfId="0" applyNumberFormat="1" applyFill="1" applyBorder="1"/>
    <xf numFmtId="0" fontId="0" fillId="5" borderId="104" xfId="0" applyFill="1" applyBorder="1"/>
    <xf numFmtId="0" fontId="0" fillId="0" borderId="166" xfId="0" applyBorder="1"/>
    <xf numFmtId="0" fontId="0" fillId="0" borderId="105" xfId="0" applyBorder="1"/>
    <xf numFmtId="0" fontId="0" fillId="5" borderId="160" xfId="0" applyFill="1" applyBorder="1"/>
    <xf numFmtId="184" fontId="0" fillId="5" borderId="105" xfId="0" applyNumberFormat="1" applyFill="1" applyBorder="1"/>
    <xf numFmtId="184" fontId="0" fillId="5" borderId="106" xfId="2" applyNumberFormat="1" applyFont="1" applyFill="1" applyBorder="1" applyAlignment="1"/>
    <xf numFmtId="184" fontId="0" fillId="5" borderId="107" xfId="0" applyNumberFormat="1" applyFill="1" applyBorder="1"/>
    <xf numFmtId="183" fontId="0" fillId="5" borderId="108" xfId="0" applyNumberFormat="1" applyFill="1" applyBorder="1"/>
    <xf numFmtId="49" fontId="3" fillId="0" borderId="109" xfId="0" applyNumberFormat="1" applyFont="1" applyBorder="1" applyAlignment="1">
      <alignment horizontal="center"/>
    </xf>
    <xf numFmtId="0" fontId="3" fillId="0" borderId="110" xfId="0" applyFont="1" applyFill="1" applyBorder="1" applyAlignment="1" applyProtection="1">
      <alignment horizontal="left"/>
    </xf>
    <xf numFmtId="182" fontId="0" fillId="5" borderId="111" xfId="0" applyNumberFormat="1" applyFill="1" applyBorder="1"/>
    <xf numFmtId="182" fontId="0" fillId="5" borderId="112" xfId="0" applyNumberFormat="1" applyFill="1" applyBorder="1"/>
    <xf numFmtId="182" fontId="0" fillId="5" borderId="113" xfId="0" applyNumberFormat="1" applyFill="1" applyBorder="1"/>
    <xf numFmtId="0" fontId="0" fillId="5" borderId="110" xfId="0" applyFill="1" applyBorder="1"/>
    <xf numFmtId="0" fontId="0" fillId="0" borderId="167" xfId="0" applyBorder="1"/>
    <xf numFmtId="0" fontId="0" fillId="0" borderId="111" xfId="0" applyBorder="1"/>
    <xf numFmtId="0" fontId="0" fillId="5" borderId="159" xfId="0" applyFill="1" applyBorder="1"/>
    <xf numFmtId="184" fontId="0" fillId="5" borderId="111" xfId="0" applyNumberFormat="1" applyFill="1" applyBorder="1"/>
    <xf numFmtId="184" fontId="0" fillId="5" borderId="112" xfId="2" applyNumberFormat="1" applyFont="1" applyFill="1" applyBorder="1" applyAlignment="1"/>
    <xf numFmtId="184" fontId="0" fillId="5" borderId="113" xfId="0" applyNumberFormat="1" applyFill="1" applyBorder="1"/>
    <xf numFmtId="183" fontId="0" fillId="5" borderId="114" xfId="0" applyNumberFormat="1" applyFill="1" applyBorder="1"/>
    <xf numFmtId="49" fontId="3" fillId="0" borderId="168" xfId="0" applyNumberFormat="1" applyFont="1" applyBorder="1" applyAlignment="1">
      <alignment horizontal="center"/>
    </xf>
    <xf numFmtId="0" fontId="3" fillId="0" borderId="169" xfId="0" applyFont="1" applyFill="1" applyBorder="1" applyAlignment="1" applyProtection="1">
      <alignment horizontal="left"/>
    </xf>
    <xf numFmtId="182" fontId="0" fillId="5" borderId="117" xfId="0" applyNumberFormat="1" applyFill="1" applyBorder="1"/>
    <xf numFmtId="182" fontId="0" fillId="5" borderId="118" xfId="0" applyNumberFormat="1" applyFill="1" applyBorder="1"/>
    <xf numFmtId="182" fontId="0" fillId="5" borderId="119" xfId="0" applyNumberFormat="1" applyFill="1" applyBorder="1"/>
    <xf numFmtId="0" fontId="0" fillId="5" borderId="116" xfId="0" applyFill="1" applyBorder="1"/>
    <xf numFmtId="0" fontId="0" fillId="0" borderId="170" xfId="0" applyBorder="1"/>
    <xf numFmtId="0" fontId="0" fillId="0" borderId="117" xfId="0" applyBorder="1"/>
    <xf numFmtId="0" fontId="0" fillId="5" borderId="171" xfId="0" applyFill="1" applyBorder="1"/>
    <xf numFmtId="184" fontId="0" fillId="5" borderId="117" xfId="0" applyNumberFormat="1" applyFill="1" applyBorder="1"/>
    <xf numFmtId="184" fontId="0" fillId="5" borderId="118" xfId="2" applyNumberFormat="1" applyFont="1" applyFill="1" applyBorder="1" applyAlignment="1"/>
    <xf numFmtId="184" fontId="0" fillId="5" borderId="119" xfId="0" applyNumberFormat="1" applyFill="1" applyBorder="1"/>
    <xf numFmtId="183" fontId="0" fillId="5" borderId="53" xfId="0" applyNumberFormat="1" applyFill="1" applyBorder="1"/>
    <xf numFmtId="182" fontId="0" fillId="5" borderId="152" xfId="0" applyNumberFormat="1" applyFill="1" applyBorder="1"/>
    <xf numFmtId="182" fontId="0" fillId="5" borderId="151" xfId="0" applyNumberFormat="1" applyFill="1" applyBorder="1"/>
    <xf numFmtId="38" fontId="0" fillId="5" borderId="95" xfId="1" applyFont="1" applyFill="1" applyBorder="1"/>
    <xf numFmtId="38" fontId="0" fillId="5" borderId="96" xfId="1" applyFont="1" applyFill="1" applyBorder="1" applyAlignment="1"/>
    <xf numFmtId="38" fontId="0" fillId="5" borderId="97" xfId="1" applyFont="1" applyFill="1" applyBorder="1"/>
    <xf numFmtId="38" fontId="0" fillId="5" borderId="100" xfId="1" applyFont="1" applyFill="1" applyBorder="1"/>
    <xf numFmtId="38" fontId="0" fillId="5" borderId="101" xfId="1" applyFont="1" applyFill="1" applyBorder="1" applyAlignment="1"/>
    <xf numFmtId="38" fontId="0" fillId="5" borderId="102" xfId="1" applyFont="1" applyFill="1" applyBorder="1"/>
    <xf numFmtId="38" fontId="0" fillId="5" borderId="105" xfId="1" applyFont="1" applyFill="1" applyBorder="1"/>
    <xf numFmtId="38" fontId="0" fillId="5" borderId="106" xfId="1" applyFont="1" applyFill="1" applyBorder="1" applyAlignment="1"/>
    <xf numFmtId="38" fontId="0" fillId="5" borderId="107" xfId="1" applyFont="1" applyFill="1" applyBorder="1"/>
    <xf numFmtId="38" fontId="0" fillId="5" borderId="111" xfId="1" applyFont="1" applyFill="1" applyBorder="1"/>
    <xf numFmtId="38" fontId="0" fillId="5" borderId="112" xfId="1" applyFont="1" applyFill="1" applyBorder="1" applyAlignment="1"/>
    <xf numFmtId="38" fontId="0" fillId="5" borderId="113" xfId="1" applyFont="1" applyFill="1" applyBorder="1"/>
    <xf numFmtId="38" fontId="0" fillId="5" borderId="117" xfId="1" applyFont="1" applyFill="1" applyBorder="1"/>
    <xf numFmtId="38" fontId="0" fillId="5" borderId="118" xfId="1" applyFont="1" applyFill="1" applyBorder="1" applyAlignment="1"/>
    <xf numFmtId="38" fontId="0" fillId="5" borderId="119" xfId="1" applyFont="1" applyFill="1" applyBorder="1"/>
    <xf numFmtId="38" fontId="0" fillId="5" borderId="62" xfId="1" applyFont="1" applyFill="1" applyBorder="1"/>
    <xf numFmtId="38" fontId="0" fillId="5" borderId="63" xfId="1" applyFont="1" applyFill="1" applyBorder="1"/>
    <xf numFmtId="38" fontId="0" fillId="5" borderId="36" xfId="1" applyFont="1" applyFill="1" applyBorder="1"/>
    <xf numFmtId="38" fontId="0" fillId="5" borderId="152" xfId="1" applyFont="1" applyFill="1" applyBorder="1"/>
    <xf numFmtId="38" fontId="0" fillId="5" borderId="151" xfId="1" applyFont="1" applyFill="1" applyBorder="1"/>
    <xf numFmtId="38" fontId="1" fillId="7" borderId="172" xfId="0" applyNumberFormat="1" applyFont="1" applyFill="1" applyBorder="1" applyAlignment="1" applyProtection="1">
      <alignment horizontal="right"/>
    </xf>
    <xf numFmtId="38" fontId="1" fillId="7" borderId="172" xfId="1" applyFill="1" applyBorder="1"/>
    <xf numFmtId="38" fontId="0" fillId="6" borderId="157" xfId="1" applyFont="1" applyFill="1" applyBorder="1"/>
    <xf numFmtId="38" fontId="1" fillId="6" borderId="157" xfId="0" applyNumberFormat="1" applyFont="1" applyFill="1" applyBorder="1" applyAlignment="1" applyProtection="1">
      <alignment horizontal="right"/>
    </xf>
    <xf numFmtId="38" fontId="0" fillId="6" borderId="173" xfId="1" applyFont="1" applyFill="1" applyBorder="1"/>
    <xf numFmtId="38" fontId="0" fillId="6" borderId="158" xfId="1" applyFont="1" applyFill="1" applyBorder="1"/>
    <xf numFmtId="38" fontId="0" fillId="6" borderId="112" xfId="1" applyFont="1" applyFill="1" applyBorder="1"/>
    <xf numFmtId="38" fontId="0" fillId="15" borderId="156" xfId="0" applyNumberFormat="1" applyFill="1" applyBorder="1"/>
    <xf numFmtId="38" fontId="0" fillId="6" borderId="172" xfId="0" applyNumberFormat="1" applyFill="1" applyBorder="1"/>
    <xf numFmtId="0" fontId="0" fillId="6" borderId="96" xfId="0" applyFill="1" applyBorder="1"/>
    <xf numFmtId="38" fontId="0" fillId="15" borderId="173" xfId="0" applyNumberFormat="1" applyFill="1" applyBorder="1"/>
    <xf numFmtId="38" fontId="1" fillId="7" borderId="174" xfId="0" applyNumberFormat="1" applyFont="1" applyFill="1" applyBorder="1" applyAlignment="1" applyProtection="1">
      <alignment horizontal="right"/>
    </xf>
    <xf numFmtId="38" fontId="1" fillId="7" borderId="174" xfId="1" applyFill="1" applyBorder="1"/>
    <xf numFmtId="38" fontId="0" fillId="6" borderId="150" xfId="1" applyFont="1" applyFill="1" applyBorder="1"/>
    <xf numFmtId="38" fontId="1" fillId="6" borderId="150" xfId="0" applyNumberFormat="1" applyFont="1" applyFill="1" applyBorder="1" applyAlignment="1" applyProtection="1">
      <alignment horizontal="right"/>
    </xf>
    <xf numFmtId="38" fontId="0" fillId="6" borderId="101" xfId="1" applyFont="1" applyFill="1" applyBorder="1"/>
    <xf numFmtId="38" fontId="0" fillId="6" borderId="102" xfId="1" applyFont="1" applyFill="1" applyBorder="1"/>
    <xf numFmtId="38" fontId="0" fillId="15" borderId="100" xfId="0" applyNumberFormat="1" applyFill="1" applyBorder="1"/>
    <xf numFmtId="38" fontId="0" fillId="6" borderId="174" xfId="0" applyNumberFormat="1" applyFill="1" applyBorder="1"/>
    <xf numFmtId="0" fontId="0" fillId="6" borderId="174" xfId="0" applyFill="1" applyBorder="1"/>
    <xf numFmtId="0" fontId="0" fillId="6" borderId="101" xfId="0" applyFill="1" applyBorder="1"/>
    <xf numFmtId="0" fontId="0" fillId="15" borderId="101" xfId="0" applyFill="1" applyBorder="1"/>
    <xf numFmtId="38" fontId="1" fillId="7" borderId="175" xfId="0" applyNumberFormat="1" applyFont="1" applyFill="1" applyBorder="1" applyAlignment="1" applyProtection="1">
      <alignment horizontal="right"/>
    </xf>
    <xf numFmtId="38" fontId="1" fillId="7" borderId="175" xfId="1" applyFill="1" applyBorder="1"/>
    <xf numFmtId="38" fontId="0" fillId="6" borderId="160" xfId="1" applyFont="1" applyFill="1" applyBorder="1"/>
    <xf numFmtId="38" fontId="1" fillId="6" borderId="160" xfId="0" applyNumberFormat="1" applyFont="1" applyFill="1" applyBorder="1" applyAlignment="1" applyProtection="1">
      <alignment horizontal="right"/>
    </xf>
    <xf numFmtId="38" fontId="0" fillId="6" borderId="106" xfId="1" applyFont="1" applyFill="1" applyBorder="1"/>
    <xf numFmtId="38" fontId="0" fillId="6" borderId="107" xfId="1" applyFont="1" applyFill="1" applyBorder="1"/>
    <xf numFmtId="38" fontId="0" fillId="15" borderId="105" xfId="0" applyNumberFormat="1" applyFill="1" applyBorder="1"/>
    <xf numFmtId="38" fontId="0" fillId="6" borderId="175" xfId="0" applyNumberFormat="1" applyFill="1" applyBorder="1"/>
    <xf numFmtId="0" fontId="0" fillId="6" borderId="175" xfId="0" applyFill="1" applyBorder="1"/>
    <xf numFmtId="0" fontId="0" fillId="6" borderId="106" xfId="0" applyFill="1" applyBorder="1"/>
    <xf numFmtId="0" fontId="0" fillId="15" borderId="106" xfId="0" applyFill="1" applyBorder="1"/>
    <xf numFmtId="38" fontId="1" fillId="7" borderId="176" xfId="0" applyNumberFormat="1" applyFont="1" applyFill="1" applyBorder="1" applyAlignment="1" applyProtection="1">
      <alignment horizontal="right"/>
    </xf>
    <xf numFmtId="38" fontId="1" fillId="7" borderId="176" xfId="1" applyFill="1" applyBorder="1"/>
    <xf numFmtId="38" fontId="0" fillId="6" borderId="159" xfId="1" applyFont="1" applyFill="1" applyBorder="1"/>
    <xf numFmtId="38" fontId="1" fillId="6" borderId="159" xfId="0" applyNumberFormat="1" applyFont="1" applyFill="1" applyBorder="1" applyAlignment="1" applyProtection="1">
      <alignment horizontal="right"/>
    </xf>
    <xf numFmtId="38" fontId="0" fillId="6" borderId="113" xfId="1" applyFont="1" applyFill="1" applyBorder="1"/>
    <xf numFmtId="38" fontId="0" fillId="15" borderId="111" xfId="0" applyNumberFormat="1" applyFill="1" applyBorder="1"/>
    <xf numFmtId="38" fontId="0" fillId="6" borderId="176" xfId="0" applyNumberFormat="1" applyFill="1" applyBorder="1"/>
    <xf numFmtId="0" fontId="0" fillId="6" borderId="176" xfId="0" applyFill="1" applyBorder="1"/>
    <xf numFmtId="0" fontId="0" fillId="6" borderId="112" xfId="0" applyFill="1" applyBorder="1"/>
    <xf numFmtId="0" fontId="0" fillId="15" borderId="112" xfId="0" applyFill="1" applyBorder="1"/>
    <xf numFmtId="38" fontId="1" fillId="8" borderId="176" xfId="0" applyNumberFormat="1" applyFont="1" applyFill="1" applyBorder="1" applyAlignment="1" applyProtection="1">
      <alignment horizontal="right"/>
    </xf>
    <xf numFmtId="38" fontId="1" fillId="6" borderId="176" xfId="1" applyFill="1" applyBorder="1"/>
    <xf numFmtId="38" fontId="0" fillId="6" borderId="111" xfId="0" applyNumberFormat="1" applyFill="1" applyBorder="1"/>
    <xf numFmtId="38" fontId="1" fillId="7" borderId="177" xfId="0" applyNumberFormat="1" applyFont="1" applyFill="1" applyBorder="1" applyAlignment="1" applyProtection="1">
      <alignment horizontal="right"/>
    </xf>
    <xf numFmtId="38" fontId="1" fillId="7" borderId="177" xfId="1" applyFill="1" applyBorder="1"/>
    <xf numFmtId="38" fontId="0" fillId="6" borderId="153" xfId="1" applyFont="1" applyFill="1" applyBorder="1"/>
    <xf numFmtId="38" fontId="1" fillId="6" borderId="153" xfId="0" applyNumberFormat="1" applyFont="1" applyFill="1" applyBorder="1" applyAlignment="1" applyProtection="1">
      <alignment horizontal="right"/>
    </xf>
    <xf numFmtId="38" fontId="0" fillId="6" borderId="178" xfId="1" applyFont="1" applyFill="1" applyBorder="1"/>
    <xf numFmtId="38" fontId="0" fillId="6" borderId="151" xfId="1" applyFont="1" applyFill="1" applyBorder="1"/>
    <xf numFmtId="38" fontId="0" fillId="15" borderId="117" xfId="0" applyNumberFormat="1" applyFill="1" applyBorder="1"/>
    <xf numFmtId="38" fontId="0" fillId="6" borderId="179" xfId="0" applyNumberFormat="1" applyFill="1" applyBorder="1"/>
    <xf numFmtId="0" fontId="0" fillId="6" borderId="177" xfId="0" applyFill="1" applyBorder="1"/>
    <xf numFmtId="0" fontId="0" fillId="6" borderId="178" xfId="0" applyFill="1" applyBorder="1"/>
    <xf numFmtId="0" fontId="0" fillId="15" borderId="178" xfId="0" applyFill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177" fontId="0" fillId="15" borderId="156" xfId="0" applyNumberFormat="1" applyFill="1" applyBorder="1"/>
    <xf numFmtId="177" fontId="0" fillId="15" borderId="163" xfId="0" applyNumberFormat="1" applyFill="1" applyBorder="1"/>
    <xf numFmtId="177" fontId="0" fillId="15" borderId="100" xfId="0" applyNumberFormat="1" applyFill="1" applyBorder="1"/>
    <xf numFmtId="177" fontId="0" fillId="15" borderId="165" xfId="0" applyNumberFormat="1" applyFill="1" applyBorder="1"/>
    <xf numFmtId="177" fontId="0" fillId="15" borderId="105" xfId="0" applyNumberFormat="1" applyFill="1" applyBorder="1"/>
    <xf numFmtId="177" fontId="0" fillId="15" borderId="166" xfId="0" applyNumberFormat="1" applyFill="1" applyBorder="1"/>
    <xf numFmtId="177" fontId="0" fillId="15" borderId="111" xfId="0" applyNumberFormat="1" applyFill="1" applyBorder="1"/>
    <xf numFmtId="177" fontId="0" fillId="15" borderId="167" xfId="0" applyNumberFormat="1" applyFill="1" applyBorder="1"/>
    <xf numFmtId="177" fontId="0" fillId="15" borderId="152" xfId="0" applyNumberFormat="1" applyFill="1" applyBorder="1"/>
    <xf numFmtId="177" fontId="0" fillId="15" borderId="170" xfId="0" applyNumberFormat="1" applyFill="1" applyBorder="1"/>
    <xf numFmtId="49" fontId="3" fillId="0" borderId="156" xfId="0" applyNumberFormat="1" applyFont="1" applyBorder="1" applyAlignment="1">
      <alignment horizontal="center"/>
    </xf>
    <xf numFmtId="0" fontId="3" fillId="0" borderId="158" xfId="0" applyFont="1" applyFill="1" applyBorder="1" applyAlignment="1" applyProtection="1">
      <alignment horizontal="left"/>
    </xf>
    <xf numFmtId="38" fontId="1" fillId="8" borderId="173" xfId="0" applyNumberFormat="1" applyFont="1" applyFill="1" applyBorder="1" applyAlignment="1" applyProtection="1">
      <alignment horizontal="right"/>
    </xf>
    <xf numFmtId="38" fontId="1" fillId="6" borderId="112" xfId="0" applyNumberFormat="1" applyFont="1" applyFill="1" applyBorder="1" applyAlignment="1" applyProtection="1">
      <alignment horizontal="right"/>
    </xf>
    <xf numFmtId="38" fontId="1" fillId="6" borderId="173" xfId="0" applyNumberFormat="1" applyFont="1" applyFill="1" applyBorder="1" applyAlignment="1" applyProtection="1">
      <alignment horizontal="right"/>
    </xf>
    <xf numFmtId="177" fontId="0" fillId="7" borderId="156" xfId="0" applyNumberFormat="1" applyFill="1" applyBorder="1"/>
    <xf numFmtId="177" fontId="0" fillId="7" borderId="163" xfId="0" applyNumberFormat="1" applyFill="1" applyBorder="1"/>
    <xf numFmtId="38" fontId="0" fillId="6" borderId="156" xfId="0" applyNumberFormat="1" applyFill="1" applyBorder="1"/>
    <xf numFmtId="38" fontId="0" fillId="6" borderId="157" xfId="0" applyNumberFormat="1" applyFill="1" applyBorder="1"/>
    <xf numFmtId="38" fontId="0" fillId="6" borderId="95" xfId="0" applyNumberFormat="1" applyFill="1" applyBorder="1"/>
    <xf numFmtId="38" fontId="0" fillId="6" borderId="158" xfId="0" applyNumberFormat="1" applyFill="1" applyBorder="1"/>
    <xf numFmtId="184" fontId="0" fillId="5" borderId="180" xfId="0" applyNumberFormat="1" applyFill="1" applyBorder="1"/>
    <xf numFmtId="184" fontId="0" fillId="5" borderId="94" xfId="0" applyNumberFormat="1" applyFill="1" applyBorder="1"/>
    <xf numFmtId="0" fontId="0" fillId="5" borderId="96" xfId="0" applyFill="1" applyBorder="1" applyAlignment="1">
      <alignment shrinkToFit="1"/>
    </xf>
    <xf numFmtId="184" fontId="0" fillId="5" borderId="96" xfId="0" applyNumberFormat="1" applyFill="1" applyBorder="1"/>
    <xf numFmtId="184" fontId="0" fillId="5" borderId="164" xfId="2" applyNumberFormat="1" applyFont="1" applyFill="1" applyBorder="1" applyAlignment="1"/>
    <xf numFmtId="183" fontId="0" fillId="5" borderId="163" xfId="0" applyNumberFormat="1" applyFill="1" applyBorder="1"/>
    <xf numFmtId="189" fontId="0" fillId="5" borderId="95" xfId="0" applyNumberFormat="1" applyFill="1" applyBorder="1"/>
    <xf numFmtId="189" fontId="0" fillId="5" borderId="97" xfId="0" applyNumberFormat="1" applyFill="1" applyBorder="1"/>
    <xf numFmtId="38" fontId="0" fillId="6" borderId="149" xfId="0" applyNumberFormat="1" applyFill="1" applyBorder="1"/>
    <xf numFmtId="49" fontId="3" fillId="0" borderId="100" xfId="0" applyNumberFormat="1" applyFont="1" applyBorder="1" applyAlignment="1">
      <alignment horizontal="center"/>
    </xf>
    <xf numFmtId="0" fontId="3" fillId="0" borderId="102" xfId="0" applyFont="1" applyFill="1" applyBorder="1" applyAlignment="1" applyProtection="1">
      <alignment horizontal="left"/>
    </xf>
    <xf numFmtId="38" fontId="1" fillId="8" borderId="101" xfId="0" applyNumberFormat="1" applyFont="1" applyFill="1" applyBorder="1" applyAlignment="1" applyProtection="1">
      <alignment horizontal="right"/>
    </xf>
    <xf numFmtId="38" fontId="1" fillId="6" borderId="101" xfId="0" applyNumberFormat="1" applyFont="1" applyFill="1" applyBorder="1" applyAlignment="1" applyProtection="1">
      <alignment horizontal="right"/>
    </xf>
    <xf numFmtId="177" fontId="0" fillId="7" borderId="100" xfId="0" applyNumberFormat="1" applyFill="1" applyBorder="1"/>
    <xf numFmtId="177" fontId="0" fillId="7" borderId="165" xfId="0" applyNumberFormat="1" applyFill="1" applyBorder="1"/>
    <xf numFmtId="38" fontId="0" fillId="6" borderId="100" xfId="0" applyNumberFormat="1" applyFill="1" applyBorder="1"/>
    <xf numFmtId="38" fontId="0" fillId="6" borderId="150" xfId="0" applyNumberFormat="1" applyFill="1" applyBorder="1"/>
    <xf numFmtId="38" fontId="0" fillId="6" borderId="102" xfId="0" applyNumberFormat="1" applyFill="1" applyBorder="1"/>
    <xf numFmtId="184" fontId="0" fillId="5" borderId="165" xfId="0" applyNumberFormat="1" applyFill="1" applyBorder="1"/>
    <xf numFmtId="184" fontId="0" fillId="5" borderId="99" xfId="0" applyNumberFormat="1" applyFill="1" applyBorder="1"/>
    <xf numFmtId="0" fontId="0" fillId="5" borderId="101" xfId="0" applyFill="1" applyBorder="1" applyAlignment="1">
      <alignment shrinkToFit="1"/>
    </xf>
    <xf numFmtId="184" fontId="0" fillId="5" borderId="101" xfId="0" applyNumberFormat="1" applyFill="1" applyBorder="1"/>
    <xf numFmtId="184" fontId="0" fillId="5" borderId="150" xfId="2" applyNumberFormat="1" applyFont="1" applyFill="1" applyBorder="1" applyAlignment="1"/>
    <xf numFmtId="183" fontId="0" fillId="5" borderId="165" xfId="0" applyNumberFormat="1" applyFill="1" applyBorder="1"/>
    <xf numFmtId="189" fontId="0" fillId="5" borderId="100" xfId="0" applyNumberFormat="1" applyFill="1" applyBorder="1"/>
    <xf numFmtId="189" fontId="0" fillId="5" borderId="102" xfId="0" applyNumberFormat="1" applyFill="1" applyBorder="1"/>
    <xf numFmtId="38" fontId="0" fillId="6" borderId="51" xfId="0" applyNumberFormat="1" applyFill="1" applyBorder="1"/>
    <xf numFmtId="49" fontId="3" fillId="0" borderId="105" xfId="0" applyNumberFormat="1" applyFont="1" applyBorder="1" applyAlignment="1">
      <alignment horizontal="center"/>
    </xf>
    <xf numFmtId="0" fontId="3" fillId="0" borderId="107" xfId="0" applyFont="1" applyFill="1" applyBorder="1" applyAlignment="1" applyProtection="1">
      <alignment horizontal="left"/>
    </xf>
    <xf numFmtId="38" fontId="1" fillId="8" borderId="106" xfId="0" applyNumberFormat="1" applyFont="1" applyFill="1" applyBorder="1" applyAlignment="1" applyProtection="1">
      <alignment horizontal="right"/>
    </xf>
    <xf numFmtId="38" fontId="1" fillId="6" borderId="106" xfId="0" applyNumberFormat="1" applyFont="1" applyFill="1" applyBorder="1" applyAlignment="1" applyProtection="1">
      <alignment horizontal="right"/>
    </xf>
    <xf numFmtId="177" fontId="0" fillId="7" borderId="105" xfId="0" applyNumberFormat="1" applyFill="1" applyBorder="1"/>
    <xf numFmtId="177" fontId="0" fillId="7" borderId="166" xfId="0" applyNumberFormat="1" applyFill="1" applyBorder="1"/>
    <xf numFmtId="38" fontId="0" fillId="6" borderId="105" xfId="0" applyNumberFormat="1" applyFill="1" applyBorder="1"/>
    <xf numFmtId="38" fontId="0" fillId="6" borderId="160" xfId="0" applyNumberFormat="1" applyFill="1" applyBorder="1"/>
    <xf numFmtId="38" fontId="0" fillId="6" borderId="107" xfId="0" applyNumberFormat="1" applyFill="1" applyBorder="1"/>
    <xf numFmtId="184" fontId="0" fillId="5" borderId="166" xfId="0" applyNumberFormat="1" applyFill="1" applyBorder="1"/>
    <xf numFmtId="184" fontId="0" fillId="5" borderId="104" xfId="0" applyNumberFormat="1" applyFill="1" applyBorder="1"/>
    <xf numFmtId="0" fontId="0" fillId="5" borderId="106" xfId="0" applyFill="1" applyBorder="1" applyAlignment="1">
      <alignment shrinkToFit="1"/>
    </xf>
    <xf numFmtId="184" fontId="0" fillId="5" borderId="106" xfId="0" applyNumberFormat="1" applyFill="1" applyBorder="1"/>
    <xf numFmtId="184" fontId="0" fillId="5" borderId="160" xfId="2" applyNumberFormat="1" applyFont="1" applyFill="1" applyBorder="1" applyAlignment="1"/>
    <xf numFmtId="183" fontId="0" fillId="5" borderId="166" xfId="0" applyNumberFormat="1" applyFill="1" applyBorder="1"/>
    <xf numFmtId="189" fontId="0" fillId="5" borderId="105" xfId="0" applyNumberFormat="1" applyFill="1" applyBorder="1"/>
    <xf numFmtId="189" fontId="0" fillId="5" borderId="107" xfId="0" applyNumberFormat="1" applyFill="1" applyBorder="1"/>
    <xf numFmtId="38" fontId="0" fillId="6" borderId="108" xfId="0" applyNumberFormat="1" applyFill="1" applyBorder="1"/>
    <xf numFmtId="49" fontId="3" fillId="0" borderId="111" xfId="0" applyNumberFormat="1" applyFont="1" applyBorder="1" applyAlignment="1">
      <alignment horizontal="center"/>
    </xf>
    <xf numFmtId="0" fontId="3" fillId="0" borderId="113" xfId="0" applyFont="1" applyFill="1" applyBorder="1" applyAlignment="1" applyProtection="1">
      <alignment horizontal="left"/>
    </xf>
    <xf numFmtId="38" fontId="1" fillId="8" borderId="112" xfId="0" applyNumberFormat="1" applyFont="1" applyFill="1" applyBorder="1" applyAlignment="1" applyProtection="1">
      <alignment horizontal="right"/>
    </xf>
    <xf numFmtId="177" fontId="0" fillId="7" borderId="111" xfId="0" applyNumberFormat="1" applyFill="1" applyBorder="1"/>
    <xf numFmtId="177" fontId="0" fillId="7" borderId="167" xfId="0" applyNumberFormat="1" applyFill="1" applyBorder="1"/>
    <xf numFmtId="38" fontId="0" fillId="6" borderId="159" xfId="0" applyNumberFormat="1" applyFill="1" applyBorder="1"/>
    <xf numFmtId="38" fontId="0" fillId="6" borderId="113" xfId="0" applyNumberFormat="1" applyFill="1" applyBorder="1"/>
    <xf numFmtId="184" fontId="0" fillId="5" borderId="167" xfId="0" applyNumberFormat="1" applyFill="1" applyBorder="1"/>
    <xf numFmtId="184" fontId="0" fillId="5" borderId="110" xfId="0" applyNumberFormat="1" applyFill="1" applyBorder="1"/>
    <xf numFmtId="0" fontId="0" fillId="5" borderId="112" xfId="0" applyFill="1" applyBorder="1" applyAlignment="1">
      <alignment shrinkToFit="1"/>
    </xf>
    <xf numFmtId="184" fontId="0" fillId="5" borderId="112" xfId="0" applyNumberFormat="1" applyFill="1" applyBorder="1"/>
    <xf numFmtId="184" fontId="0" fillId="5" borderId="159" xfId="2" applyNumberFormat="1" applyFont="1" applyFill="1" applyBorder="1" applyAlignment="1"/>
    <xf numFmtId="183" fontId="0" fillId="5" borderId="167" xfId="0" applyNumberFormat="1" applyFill="1" applyBorder="1"/>
    <xf numFmtId="189" fontId="0" fillId="5" borderId="111" xfId="0" applyNumberFormat="1" applyFill="1" applyBorder="1"/>
    <xf numFmtId="189" fontId="0" fillId="5" borderId="113" xfId="0" applyNumberFormat="1" applyFill="1" applyBorder="1"/>
    <xf numFmtId="38" fontId="0" fillId="6" borderId="114" xfId="0" applyNumberFormat="1" applyFill="1" applyBorder="1"/>
    <xf numFmtId="38" fontId="1" fillId="7" borderId="106" xfId="0" applyNumberFormat="1" applyFont="1" applyFill="1" applyBorder="1" applyAlignment="1" applyProtection="1">
      <alignment horizontal="right"/>
    </xf>
    <xf numFmtId="38" fontId="1" fillId="7" borderId="112" xfId="0" applyNumberFormat="1" applyFont="1" applyFill="1" applyBorder="1" applyAlignment="1" applyProtection="1">
      <alignment horizontal="right"/>
    </xf>
    <xf numFmtId="0" fontId="3" fillId="0" borderId="151" xfId="0" applyFont="1" applyFill="1" applyBorder="1" applyAlignment="1" applyProtection="1">
      <alignment horizontal="left"/>
    </xf>
    <xf numFmtId="38" fontId="1" fillId="8" borderId="178" xfId="0" applyNumberFormat="1" applyFont="1" applyFill="1" applyBorder="1" applyAlignment="1" applyProtection="1">
      <alignment horizontal="right"/>
    </xf>
    <xf numFmtId="38" fontId="1" fillId="6" borderId="178" xfId="0" applyNumberFormat="1" applyFont="1" applyFill="1" applyBorder="1" applyAlignment="1" applyProtection="1">
      <alignment horizontal="right"/>
    </xf>
    <xf numFmtId="177" fontId="0" fillId="7" borderId="152" xfId="0" applyNumberFormat="1" applyFill="1" applyBorder="1"/>
    <xf numFmtId="177" fontId="0" fillId="7" borderId="170" xfId="0" applyNumberFormat="1" applyFill="1" applyBorder="1"/>
    <xf numFmtId="38" fontId="0" fillId="6" borderId="152" xfId="0" applyNumberFormat="1" applyFill="1" applyBorder="1"/>
    <xf numFmtId="38" fontId="0" fillId="6" borderId="177" xfId="0" applyNumberFormat="1" applyFill="1" applyBorder="1"/>
    <xf numFmtId="38" fontId="0" fillId="6" borderId="153" xfId="0" applyNumberFormat="1" applyFill="1" applyBorder="1"/>
    <xf numFmtId="38" fontId="0" fillId="6" borderId="151" xfId="0" applyNumberFormat="1" applyFill="1" applyBorder="1"/>
    <xf numFmtId="184" fontId="0" fillId="5" borderId="152" xfId="0" applyNumberFormat="1" applyFill="1" applyBorder="1"/>
    <xf numFmtId="184" fontId="0" fillId="5" borderId="170" xfId="0" applyNumberFormat="1" applyFill="1" applyBorder="1"/>
    <xf numFmtId="184" fontId="0" fillId="5" borderId="151" xfId="0" applyNumberFormat="1" applyFill="1" applyBorder="1"/>
    <xf numFmtId="184" fontId="0" fillId="5" borderId="169" xfId="0" applyNumberFormat="1" applyFill="1" applyBorder="1"/>
    <xf numFmtId="0" fontId="0" fillId="5" borderId="169" xfId="0" applyFill="1" applyBorder="1"/>
    <xf numFmtId="0" fontId="0" fillId="5" borderId="178" xfId="0" applyFill="1" applyBorder="1" applyAlignment="1">
      <alignment shrinkToFit="1"/>
    </xf>
    <xf numFmtId="184" fontId="0" fillId="5" borderId="178" xfId="0" applyNumberFormat="1" applyFill="1" applyBorder="1"/>
    <xf numFmtId="184" fontId="0" fillId="5" borderId="153" xfId="2" applyNumberFormat="1" applyFont="1" applyFill="1" applyBorder="1" applyAlignment="1"/>
    <xf numFmtId="183" fontId="0" fillId="5" borderId="170" xfId="0" applyNumberFormat="1" applyFill="1" applyBorder="1"/>
    <xf numFmtId="189" fontId="0" fillId="5" borderId="152" xfId="0" applyNumberFormat="1" applyFill="1" applyBorder="1"/>
    <xf numFmtId="189" fontId="0" fillId="5" borderId="151" xfId="0" applyNumberFormat="1" applyFill="1" applyBorder="1"/>
    <xf numFmtId="38" fontId="0" fillId="6" borderId="52" xfId="0" applyNumberFormat="1" applyFill="1" applyBorder="1"/>
    <xf numFmtId="0" fontId="3" fillId="0" borderId="45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38" fontId="0" fillId="6" borderId="95" xfId="1" applyFont="1" applyFill="1" applyBorder="1"/>
    <xf numFmtId="38" fontId="0" fillId="6" borderId="96" xfId="1" applyFont="1" applyFill="1" applyBorder="1"/>
    <xf numFmtId="38" fontId="0" fillId="6" borderId="97" xfId="1" applyFont="1" applyFill="1" applyBorder="1"/>
    <xf numFmtId="38" fontId="0" fillId="6" borderId="100" xfId="1" applyFont="1" applyFill="1" applyBorder="1"/>
    <xf numFmtId="38" fontId="0" fillId="6" borderId="105" xfId="1" applyFont="1" applyFill="1" applyBorder="1"/>
    <xf numFmtId="38" fontId="0" fillId="6" borderId="111" xfId="1" applyFont="1" applyFill="1" applyBorder="1"/>
    <xf numFmtId="38" fontId="0" fillId="6" borderId="152" xfId="1" applyFont="1" applyFill="1" applyBorder="1"/>
    <xf numFmtId="0" fontId="3" fillId="0" borderId="0" xfId="0" applyFont="1" applyBorder="1" applyAlignment="1">
      <alignment wrapText="1"/>
    </xf>
    <xf numFmtId="49" fontId="3" fillId="0" borderId="45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35" xfId="0" applyNumberFormat="1" applyFont="1" applyBorder="1" applyAlignment="1">
      <alignment horizontal="center"/>
    </xf>
    <xf numFmtId="0" fontId="3" fillId="0" borderId="46" xfId="0" applyFont="1" applyBorder="1" applyAlignment="1">
      <alignment horizontal="center" vertical="center" wrapText="1"/>
    </xf>
    <xf numFmtId="0" fontId="3" fillId="2" borderId="93" xfId="0" applyFont="1" applyFill="1" applyBorder="1" applyAlignment="1" applyProtection="1">
      <alignment horizontal="center" vertical="center"/>
    </xf>
    <xf numFmtId="0" fontId="3" fillId="2" borderId="94" xfId="0" applyFont="1" applyFill="1" applyBorder="1" applyAlignment="1" applyProtection="1">
      <alignment horizontal="left"/>
    </xf>
    <xf numFmtId="188" fontId="0" fillId="0" borderId="54" xfId="0" applyNumberFormat="1" applyFill="1" applyBorder="1"/>
    <xf numFmtId="188" fontId="0" fillId="0" borderId="95" xfId="0" applyNumberFormat="1" applyFill="1" applyBorder="1"/>
    <xf numFmtId="188" fontId="0" fillId="0" borderId="96" xfId="0" applyNumberFormat="1" applyFill="1" applyBorder="1"/>
    <xf numFmtId="188" fontId="0" fillId="0" borderId="97" xfId="0" applyNumberFormat="1" applyFill="1" applyBorder="1"/>
    <xf numFmtId="0" fontId="3" fillId="2" borderId="98" xfId="0" applyFont="1" applyFill="1" applyBorder="1" applyAlignment="1" applyProtection="1">
      <alignment horizontal="center" vertical="center"/>
    </xf>
    <xf numFmtId="0" fontId="3" fillId="2" borderId="99" xfId="0" applyFont="1" applyFill="1" applyBorder="1" applyAlignment="1" applyProtection="1">
      <alignment horizontal="left"/>
    </xf>
    <xf numFmtId="188" fontId="0" fillId="0" borderId="51" xfId="0" applyNumberFormat="1" applyFill="1" applyBorder="1"/>
    <xf numFmtId="188" fontId="0" fillId="0" borderId="100" xfId="0" applyNumberFormat="1" applyFill="1" applyBorder="1"/>
    <xf numFmtId="188" fontId="0" fillId="0" borderId="101" xfId="0" applyNumberFormat="1" applyFill="1" applyBorder="1"/>
    <xf numFmtId="188" fontId="0" fillId="0" borderId="102" xfId="0" applyNumberFormat="1" applyFill="1" applyBorder="1"/>
    <xf numFmtId="0" fontId="3" fillId="2" borderId="103" xfId="0" applyFont="1" applyFill="1" applyBorder="1" applyAlignment="1" applyProtection="1">
      <alignment horizontal="center" vertical="center"/>
    </xf>
    <xf numFmtId="0" fontId="3" fillId="2" borderId="104" xfId="0" applyFont="1" applyFill="1" applyBorder="1" applyAlignment="1" applyProtection="1">
      <alignment horizontal="left"/>
    </xf>
    <xf numFmtId="188" fontId="0" fillId="0" borderId="108" xfId="0" applyNumberFormat="1" applyFill="1" applyBorder="1"/>
    <xf numFmtId="188" fontId="0" fillId="0" borderId="105" xfId="0" applyNumberFormat="1" applyFill="1" applyBorder="1"/>
    <xf numFmtId="188" fontId="0" fillId="0" borderId="106" xfId="0" applyNumberFormat="1" applyFill="1" applyBorder="1"/>
    <xf numFmtId="188" fontId="0" fillId="0" borderId="107" xfId="0" applyNumberFormat="1" applyFill="1" applyBorder="1"/>
    <xf numFmtId="0" fontId="3" fillId="2" borderId="109" xfId="0" applyFont="1" applyFill="1" applyBorder="1" applyAlignment="1" applyProtection="1">
      <alignment horizontal="center" vertical="center"/>
    </xf>
    <xf numFmtId="0" fontId="3" fillId="2" borderId="110" xfId="0" applyFont="1" applyFill="1" applyBorder="1" applyAlignment="1" applyProtection="1">
      <alignment horizontal="left"/>
    </xf>
    <xf numFmtId="188" fontId="0" fillId="0" borderId="114" xfId="0" applyNumberFormat="1" applyFill="1" applyBorder="1"/>
    <xf numFmtId="188" fontId="0" fillId="0" borderId="111" xfId="0" applyNumberFormat="1" applyFill="1" applyBorder="1"/>
    <xf numFmtId="188" fontId="0" fillId="0" borderId="112" xfId="0" applyNumberFormat="1" applyFill="1" applyBorder="1"/>
    <xf numFmtId="188" fontId="0" fillId="0" borderId="113" xfId="0" applyNumberFormat="1" applyFill="1" applyBorder="1"/>
    <xf numFmtId="0" fontId="3" fillId="4" borderId="109" xfId="0" applyFont="1" applyFill="1" applyBorder="1" applyAlignment="1" applyProtection="1">
      <alignment horizontal="center" vertical="center"/>
    </xf>
    <xf numFmtId="0" fontId="3" fillId="4" borderId="110" xfId="0" applyFont="1" applyFill="1" applyBorder="1"/>
    <xf numFmtId="0" fontId="3" fillId="4" borderId="168" xfId="0" applyFont="1" applyFill="1" applyBorder="1" applyAlignment="1" applyProtection="1">
      <alignment horizontal="center" vertical="center"/>
    </xf>
    <xf numFmtId="0" fontId="3" fillId="4" borderId="169" xfId="0" applyFont="1" applyFill="1" applyBorder="1"/>
    <xf numFmtId="188" fontId="0" fillId="0" borderId="52" xfId="0" applyNumberFormat="1" applyFill="1" applyBorder="1"/>
    <xf numFmtId="188" fontId="0" fillId="0" borderId="152" xfId="0" applyNumberFormat="1" applyFill="1" applyBorder="1"/>
    <xf numFmtId="188" fontId="0" fillId="0" borderId="178" xfId="0" applyNumberFormat="1" applyFill="1" applyBorder="1"/>
    <xf numFmtId="188" fontId="0" fillId="0" borderId="151" xfId="0" applyNumberFormat="1" applyFill="1" applyBorder="1"/>
    <xf numFmtId="0" fontId="3" fillId="4" borderId="26" xfId="0" applyFont="1" applyFill="1" applyBorder="1" applyAlignment="1" applyProtection="1">
      <alignment horizontal="center" vertical="center"/>
    </xf>
    <xf numFmtId="0" fontId="3" fillId="4" borderId="28" xfId="0" applyFont="1" applyFill="1" applyBorder="1"/>
    <xf numFmtId="188" fontId="0" fillId="0" borderId="31" xfId="0" applyNumberFormat="1" applyFill="1" applyBorder="1"/>
    <xf numFmtId="188" fontId="0" fillId="0" borderId="62" xfId="0" applyNumberFormat="1" applyFill="1" applyBorder="1"/>
    <xf numFmtId="188" fontId="0" fillId="0" borderId="63" xfId="0" applyNumberFormat="1" applyFill="1" applyBorder="1"/>
    <xf numFmtId="188" fontId="0" fillId="0" borderId="36" xfId="0" applyNumberFormat="1" applyFill="1" applyBorder="1"/>
    <xf numFmtId="0" fontId="3" fillId="4" borderId="93" xfId="0" applyFont="1" applyFill="1" applyBorder="1" applyAlignment="1" applyProtection="1">
      <alignment horizontal="center" vertical="center"/>
    </xf>
    <xf numFmtId="0" fontId="3" fillId="4" borderId="94" xfId="0" applyFont="1" applyFill="1" applyBorder="1"/>
    <xf numFmtId="0" fontId="3" fillId="4" borderId="98" xfId="0" applyFont="1" applyFill="1" applyBorder="1" applyAlignment="1" applyProtection="1">
      <alignment horizontal="center" vertical="center"/>
    </xf>
    <xf numFmtId="0" fontId="3" fillId="4" borderId="99" xfId="0" applyFont="1" applyFill="1" applyBorder="1"/>
    <xf numFmtId="0" fontId="3" fillId="4" borderId="98" xfId="0" applyFont="1" applyFill="1" applyBorder="1" applyAlignment="1">
      <alignment horizontal="center"/>
    </xf>
    <xf numFmtId="0" fontId="3" fillId="4" borderId="168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38" fontId="0" fillId="6" borderId="54" xfId="0" applyNumberFormat="1" applyFill="1" applyBorder="1"/>
    <xf numFmtId="49" fontId="3" fillId="0" borderId="37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8" fontId="0" fillId="6" borderId="96" xfId="0" applyNumberFormat="1" applyFill="1" applyBorder="1"/>
    <xf numFmtId="38" fontId="0" fillId="6" borderId="164" xfId="0" applyNumberFormat="1" applyFill="1" applyBorder="1"/>
    <xf numFmtId="38" fontId="0" fillId="6" borderId="101" xfId="0" applyNumberFormat="1" applyFill="1" applyBorder="1"/>
    <xf numFmtId="38" fontId="0" fillId="6" borderId="106" xfId="0" applyNumberFormat="1" applyFill="1" applyBorder="1"/>
    <xf numFmtId="38" fontId="0" fillId="6" borderId="112" xfId="0" applyNumberFormat="1" applyFill="1" applyBorder="1"/>
    <xf numFmtId="38" fontId="0" fillId="6" borderId="178" xfId="0" applyNumberFormat="1" applyFill="1" applyBorder="1"/>
    <xf numFmtId="38" fontId="0" fillId="8" borderId="62" xfId="0" applyNumberFormat="1" applyFill="1" applyBorder="1"/>
    <xf numFmtId="38" fontId="0" fillId="8" borderId="63" xfId="0" applyNumberFormat="1" applyFill="1" applyBorder="1"/>
    <xf numFmtId="38" fontId="0" fillId="8" borderId="36" xfId="0" applyNumberFormat="1" applyFill="1" applyBorder="1"/>
    <xf numFmtId="0" fontId="3" fillId="0" borderId="95" xfId="0" applyFont="1" applyFill="1" applyBorder="1" applyAlignment="1" applyProtection="1">
      <alignment horizontal="center"/>
    </xf>
    <xf numFmtId="0" fontId="3" fillId="0" borderId="94" xfId="0" applyFont="1" applyFill="1" applyBorder="1" applyAlignment="1" applyProtection="1">
      <alignment horizontal="left"/>
    </xf>
    <xf numFmtId="181" fontId="0" fillId="0" borderId="96" xfId="0" applyNumberFormat="1" applyBorder="1"/>
    <xf numFmtId="181" fontId="0" fillId="0" borderId="164" xfId="0" applyNumberFormat="1" applyBorder="1"/>
    <xf numFmtId="181" fontId="0" fillId="0" borderId="97" xfId="0" applyNumberFormat="1" applyBorder="1"/>
    <xf numFmtId="0" fontId="3" fillId="0" borderId="100" xfId="0" applyFont="1" applyFill="1" applyBorder="1" applyAlignment="1" applyProtection="1">
      <alignment horizontal="center"/>
    </xf>
    <xf numFmtId="181" fontId="0" fillId="0" borderId="101" xfId="0" applyNumberFormat="1" applyBorder="1"/>
    <xf numFmtId="181" fontId="0" fillId="0" borderId="150" xfId="0" applyNumberFormat="1" applyBorder="1"/>
    <xf numFmtId="181" fontId="0" fillId="0" borderId="102" xfId="0" applyNumberFormat="1" applyBorder="1"/>
    <xf numFmtId="0" fontId="3" fillId="0" borderId="105" xfId="0" applyFont="1" applyFill="1" applyBorder="1" applyAlignment="1" applyProtection="1">
      <alignment horizontal="center"/>
    </xf>
    <xf numFmtId="181" fontId="0" fillId="0" borderId="106" xfId="0" applyNumberFormat="1" applyBorder="1"/>
    <xf numFmtId="181" fontId="0" fillId="0" borderId="160" xfId="0" applyNumberFormat="1" applyBorder="1"/>
    <xf numFmtId="181" fontId="0" fillId="0" borderId="107" xfId="0" applyNumberFormat="1" applyBorder="1"/>
    <xf numFmtId="0" fontId="3" fillId="0" borderId="111" xfId="0" applyFont="1" applyFill="1" applyBorder="1" applyAlignment="1" applyProtection="1">
      <alignment horizontal="center"/>
    </xf>
    <xf numFmtId="181" fontId="0" fillId="0" borderId="112" xfId="0" applyNumberFormat="1" applyBorder="1"/>
    <xf numFmtId="181" fontId="0" fillId="0" borderId="159" xfId="0" applyNumberFormat="1" applyBorder="1"/>
    <xf numFmtId="181" fontId="0" fillId="0" borderId="113" xfId="0" applyNumberFormat="1" applyBorder="1"/>
    <xf numFmtId="181" fontId="0" fillId="0" borderId="105" xfId="0" applyNumberFormat="1" applyBorder="1"/>
    <xf numFmtId="181" fontId="0" fillId="0" borderId="111" xfId="0" applyNumberFormat="1" applyBorder="1"/>
    <xf numFmtId="0" fontId="3" fillId="0" borderId="117" xfId="0" applyFont="1" applyFill="1" applyBorder="1" applyAlignment="1" applyProtection="1">
      <alignment horizontal="center"/>
    </xf>
    <xf numFmtId="0" fontId="3" fillId="0" borderId="116" xfId="0" applyFont="1" applyFill="1" applyBorder="1" applyAlignment="1" applyProtection="1">
      <alignment horizontal="left"/>
    </xf>
    <xf numFmtId="181" fontId="0" fillId="0" borderId="117" xfId="0" applyNumberFormat="1" applyBorder="1"/>
    <xf numFmtId="181" fontId="0" fillId="0" borderId="118" xfId="0" applyNumberFormat="1" applyBorder="1"/>
    <xf numFmtId="181" fontId="0" fillId="0" borderId="119" xfId="0" applyNumberFormat="1" applyBorder="1"/>
    <xf numFmtId="0" fontId="0" fillId="0" borderId="149" xfId="0" applyFont="1" applyFill="1" applyBorder="1" applyAlignment="1">
      <alignment wrapText="1"/>
    </xf>
    <xf numFmtId="181" fontId="0" fillId="6" borderId="158" xfId="0" applyNumberFormat="1" applyFill="1" applyBorder="1"/>
    <xf numFmtId="0" fontId="0" fillId="0" borderId="51" xfId="0" applyFont="1" applyFill="1" applyBorder="1" applyAlignment="1">
      <alignment wrapText="1"/>
    </xf>
    <xf numFmtId="181" fontId="0" fillId="6" borderId="102" xfId="0" applyNumberFormat="1" applyFill="1" applyBorder="1"/>
    <xf numFmtId="0" fontId="0" fillId="0" borderId="51" xfId="0" applyBorder="1"/>
    <xf numFmtId="0" fontId="0" fillId="0" borderId="51" xfId="0" applyFont="1" applyBorder="1" applyAlignment="1">
      <alignment horizontal="left"/>
    </xf>
    <xf numFmtId="0" fontId="0" fillId="0" borderId="53" xfId="0" applyFont="1" applyBorder="1" applyAlignment="1">
      <alignment horizontal="left"/>
    </xf>
    <xf numFmtId="181" fontId="0" fillId="6" borderId="119" xfId="0" applyNumberFormat="1" applyFill="1" applyBorder="1"/>
    <xf numFmtId="0" fontId="0" fillId="0" borderId="109" xfId="0" applyBorder="1"/>
    <xf numFmtId="38" fontId="0" fillId="0" borderId="113" xfId="0" applyNumberFormat="1" applyBorder="1"/>
    <xf numFmtId="0" fontId="0" fillId="0" borderId="98" xfId="0" applyBorder="1"/>
    <xf numFmtId="38" fontId="0" fillId="0" borderId="102" xfId="0" applyNumberFormat="1" applyBorder="1"/>
    <xf numFmtId="0" fontId="0" fillId="0" borderId="115" xfId="0" applyBorder="1"/>
    <xf numFmtId="38" fontId="0" fillId="0" borderId="119" xfId="0" applyNumberFormat="1" applyBorder="1"/>
    <xf numFmtId="0" fontId="3" fillId="0" borderId="161" xfId="0" applyNumberFormat="1" applyFont="1" applyBorder="1" applyAlignment="1" applyProtection="1">
      <alignment horizontal="center"/>
    </xf>
    <xf numFmtId="0" fontId="3" fillId="0" borderId="162" xfId="0" applyNumberFormat="1" applyFont="1" applyBorder="1" applyAlignment="1" applyProtection="1">
      <alignment horizontal="left"/>
    </xf>
    <xf numFmtId="0" fontId="3" fillId="0" borderId="163" xfId="0" applyNumberFormat="1" applyFont="1" applyBorder="1" applyAlignment="1" applyProtection="1">
      <alignment horizontal="left"/>
    </xf>
    <xf numFmtId="181" fontId="0" fillId="0" borderId="95" xfId="0" applyNumberFormat="1" applyFont="1" applyBorder="1"/>
    <xf numFmtId="181" fontId="0" fillId="0" borderId="96" xfId="0" applyNumberFormat="1" applyFont="1" applyBorder="1"/>
    <xf numFmtId="181" fontId="0" fillId="0" borderId="97" xfId="0" applyNumberFormat="1" applyFont="1" applyBorder="1"/>
    <xf numFmtId="0" fontId="3" fillId="0" borderId="98" xfId="0" applyNumberFormat="1" applyFont="1" applyBorder="1" applyAlignment="1" applyProtection="1">
      <alignment horizontal="center"/>
    </xf>
    <xf numFmtId="0" fontId="3" fillId="0" borderId="99" xfId="0" applyNumberFormat="1" applyFont="1" applyBorder="1" applyAlignment="1" applyProtection="1">
      <alignment horizontal="left"/>
    </xf>
    <xf numFmtId="0" fontId="3" fillId="0" borderId="165" xfId="0" applyNumberFormat="1" applyFont="1" applyBorder="1" applyAlignment="1" applyProtection="1">
      <alignment horizontal="left"/>
    </xf>
    <xf numFmtId="181" fontId="0" fillId="0" borderId="100" xfId="0" applyNumberFormat="1" applyFont="1" applyBorder="1"/>
    <xf numFmtId="181" fontId="0" fillId="0" borderId="101" xfId="0" applyNumberFormat="1" applyFont="1" applyBorder="1"/>
    <xf numFmtId="181" fontId="0" fillId="0" borderId="102" xfId="0" applyNumberFormat="1" applyFont="1" applyBorder="1"/>
    <xf numFmtId="0" fontId="3" fillId="0" borderId="103" xfId="0" applyNumberFormat="1" applyFont="1" applyBorder="1" applyAlignment="1" applyProtection="1">
      <alignment horizontal="center"/>
    </xf>
    <xf numFmtId="0" fontId="3" fillId="0" borderId="104" xfId="0" applyNumberFormat="1" applyFont="1" applyBorder="1" applyAlignment="1" applyProtection="1">
      <alignment horizontal="left"/>
    </xf>
    <xf numFmtId="0" fontId="3" fillId="0" borderId="166" xfId="0" applyNumberFormat="1" applyFont="1" applyBorder="1" applyAlignment="1" applyProtection="1">
      <alignment horizontal="left"/>
    </xf>
    <xf numFmtId="181" fontId="0" fillId="0" borderId="105" xfId="0" applyNumberFormat="1" applyFont="1" applyBorder="1"/>
    <xf numFmtId="181" fontId="0" fillId="0" borderId="106" xfId="0" applyNumberFormat="1" applyFont="1" applyBorder="1"/>
    <xf numFmtId="181" fontId="0" fillId="0" borderId="107" xfId="0" applyNumberFormat="1" applyFont="1" applyBorder="1"/>
    <xf numFmtId="0" fontId="3" fillId="0" borderId="109" xfId="0" applyNumberFormat="1" applyFont="1" applyBorder="1" applyAlignment="1" applyProtection="1">
      <alignment horizontal="center"/>
    </xf>
    <xf numFmtId="0" fontId="3" fillId="0" borderId="110" xfId="0" applyNumberFormat="1" applyFont="1" applyBorder="1" applyAlignment="1" applyProtection="1">
      <alignment horizontal="left"/>
    </xf>
    <xf numFmtId="0" fontId="3" fillId="0" borderId="167" xfId="0" applyNumberFormat="1" applyFont="1" applyBorder="1" applyAlignment="1" applyProtection="1">
      <alignment horizontal="left"/>
    </xf>
    <xf numFmtId="181" fontId="0" fillId="0" borderId="111" xfId="0" applyNumberFormat="1" applyFont="1" applyBorder="1"/>
    <xf numFmtId="181" fontId="0" fillId="0" borderId="112" xfId="0" applyNumberFormat="1" applyFont="1" applyBorder="1"/>
    <xf numFmtId="181" fontId="0" fillId="0" borderId="113" xfId="0" applyNumberFormat="1" applyFont="1" applyBorder="1"/>
    <xf numFmtId="0" fontId="3" fillId="0" borderId="103" xfId="0" applyNumberFormat="1" applyFont="1" applyBorder="1" applyAlignment="1">
      <alignment horizontal="center"/>
    </xf>
    <xf numFmtId="0" fontId="3" fillId="0" borderId="104" xfId="0" applyNumberFormat="1" applyFont="1" applyBorder="1" applyAlignment="1"/>
    <xf numFmtId="0" fontId="3" fillId="0" borderId="166" xfId="0" applyNumberFormat="1" applyFont="1" applyBorder="1" applyAlignment="1"/>
    <xf numFmtId="0" fontId="3" fillId="0" borderId="109" xfId="0" applyNumberFormat="1" applyFont="1" applyBorder="1" applyAlignment="1">
      <alignment horizontal="center"/>
    </xf>
    <xf numFmtId="0" fontId="3" fillId="0" borderId="110" xfId="0" applyNumberFormat="1" applyFont="1" applyBorder="1" applyAlignment="1"/>
    <xf numFmtId="0" fontId="3" fillId="0" borderId="167" xfId="0" applyNumberFormat="1" applyFont="1" applyBorder="1" applyAlignment="1"/>
    <xf numFmtId="0" fontId="3" fillId="0" borderId="115" xfId="0" applyNumberFormat="1" applyFont="1" applyBorder="1" applyAlignment="1">
      <alignment horizontal="center"/>
    </xf>
    <xf numFmtId="0" fontId="3" fillId="0" borderId="116" xfId="0" applyNumberFormat="1" applyFont="1" applyBorder="1" applyAlignment="1"/>
    <xf numFmtId="0" fontId="3" fillId="0" borderId="181" xfId="0" applyNumberFormat="1" applyFont="1" applyBorder="1" applyAlignment="1"/>
    <xf numFmtId="181" fontId="0" fillId="0" borderId="117" xfId="0" applyNumberFormat="1" applyFont="1" applyBorder="1"/>
    <xf numFmtId="181" fontId="0" fillId="0" borderId="118" xfId="0" applyNumberFormat="1" applyFont="1" applyBorder="1"/>
    <xf numFmtId="181" fontId="0" fillId="0" borderId="119" xfId="0" applyNumberFormat="1" applyFont="1" applyBorder="1"/>
    <xf numFmtId="181" fontId="0" fillId="0" borderId="156" xfId="0" applyNumberFormat="1" applyFont="1" applyBorder="1" applyAlignment="1" applyProtection="1"/>
    <xf numFmtId="181" fontId="0" fillId="0" borderId="173" xfId="0" applyNumberFormat="1" applyFont="1" applyBorder="1" applyAlignment="1" applyProtection="1"/>
    <xf numFmtId="181" fontId="0" fillId="0" borderId="173" xfId="0" applyNumberFormat="1" applyFont="1" applyBorder="1" applyAlignment="1"/>
    <xf numFmtId="181" fontId="0" fillId="0" borderId="158" xfId="0" applyNumberFormat="1" applyFont="1" applyBorder="1" applyAlignment="1"/>
    <xf numFmtId="181" fontId="0" fillId="0" borderId="100" xfId="0" applyNumberFormat="1" applyFont="1" applyBorder="1" applyAlignment="1" applyProtection="1"/>
    <xf numFmtId="181" fontId="0" fillId="0" borderId="101" xfId="0" applyNumberFormat="1" applyFont="1" applyBorder="1" applyAlignment="1" applyProtection="1"/>
    <xf numFmtId="181" fontId="0" fillId="0" borderId="101" xfId="0" applyNumberFormat="1" applyFont="1" applyBorder="1" applyAlignment="1"/>
    <xf numFmtId="181" fontId="0" fillId="0" borderId="102" xfId="0" applyNumberFormat="1" applyFont="1" applyBorder="1" applyAlignment="1"/>
    <xf numFmtId="181" fontId="0" fillId="0" borderId="105" xfId="0" applyNumberFormat="1" applyFont="1" applyBorder="1" applyAlignment="1" applyProtection="1"/>
    <xf numFmtId="181" fontId="0" fillId="0" borderId="106" xfId="0" applyNumberFormat="1" applyFont="1" applyBorder="1" applyAlignment="1" applyProtection="1"/>
    <xf numFmtId="181" fontId="0" fillId="0" borderId="106" xfId="0" applyNumberFormat="1" applyFont="1" applyBorder="1" applyAlignment="1"/>
    <xf numFmtId="181" fontId="0" fillId="0" borderId="107" xfId="0" applyNumberFormat="1" applyFont="1" applyBorder="1" applyAlignment="1"/>
    <xf numFmtId="181" fontId="0" fillId="0" borderId="111" xfId="0" applyNumberFormat="1" applyFont="1" applyBorder="1" applyAlignment="1" applyProtection="1"/>
    <xf numFmtId="181" fontId="0" fillId="0" borderId="112" xfId="0" applyNumberFormat="1" applyFont="1" applyBorder="1" applyAlignment="1" applyProtection="1"/>
    <xf numFmtId="181" fontId="0" fillId="0" borderId="112" xfId="0" applyNumberFormat="1" applyFont="1" applyBorder="1" applyAlignment="1"/>
    <xf numFmtId="181" fontId="0" fillId="0" borderId="113" xfId="0" applyNumberFormat="1" applyFont="1" applyBorder="1" applyAlignment="1"/>
    <xf numFmtId="181" fontId="0" fillId="0" borderId="105" xfId="0" applyNumberFormat="1" applyFont="1" applyBorder="1" applyAlignment="1"/>
    <xf numFmtId="181" fontId="0" fillId="0" borderId="111" xfId="0" applyNumberFormat="1" applyFont="1" applyBorder="1" applyAlignment="1"/>
    <xf numFmtId="181" fontId="0" fillId="0" borderId="117" xfId="0" applyNumberFormat="1" applyFont="1" applyBorder="1" applyAlignment="1"/>
    <xf numFmtId="181" fontId="0" fillId="0" borderId="118" xfId="0" applyNumberFormat="1" applyFont="1" applyBorder="1" applyAlignment="1"/>
    <xf numFmtId="181" fontId="0" fillId="0" borderId="119" xfId="0" applyNumberFormat="1" applyFont="1" applyBorder="1" applyAlignment="1"/>
    <xf numFmtId="0" fontId="0" fillId="0" borderId="45" xfId="0" applyBorder="1" applyAlignment="1">
      <alignment horizontal="center"/>
    </xf>
    <xf numFmtId="0" fontId="0" fillId="0" borderId="35" xfId="0" applyBorder="1" applyAlignment="1">
      <alignment horizontal="center"/>
    </xf>
    <xf numFmtId="0" fontId="3" fillId="0" borderId="62" xfId="0" applyFont="1" applyFill="1" applyBorder="1" applyAlignment="1">
      <alignment horizontal="center" wrapText="1"/>
    </xf>
    <xf numFmtId="181" fontId="0" fillId="6" borderId="156" xfId="0" applyNumberFormat="1" applyFill="1" applyBorder="1"/>
    <xf numFmtId="181" fontId="0" fillId="6" borderId="100" xfId="0" applyNumberFormat="1" applyFill="1" applyBorder="1"/>
    <xf numFmtId="181" fontId="0" fillId="6" borderId="117" xfId="0" applyNumberFormat="1" applyFill="1" applyBorder="1"/>
    <xf numFmtId="0" fontId="0" fillId="0" borderId="155" xfId="0" applyBorder="1"/>
    <xf numFmtId="38" fontId="0" fillId="0" borderId="111" xfId="0" applyNumberFormat="1" applyBorder="1"/>
    <xf numFmtId="38" fontId="0" fillId="0" borderId="100" xfId="0" applyNumberFormat="1" applyBorder="1"/>
    <xf numFmtId="38" fontId="0" fillId="0" borderId="117" xfId="0" applyNumberFormat="1" applyBorder="1"/>
    <xf numFmtId="0" fontId="0" fillId="0" borderId="64" xfId="0" applyBorder="1" applyAlignment="1">
      <alignment vertical="center"/>
    </xf>
    <xf numFmtId="0" fontId="0" fillId="0" borderId="182" xfId="0" applyBorder="1" applyAlignment="1">
      <alignment vertical="center"/>
    </xf>
    <xf numFmtId="0" fontId="0" fillId="0" borderId="84" xfId="0" applyBorder="1" applyAlignment="1">
      <alignment vertical="center"/>
    </xf>
    <xf numFmtId="0" fontId="0" fillId="0" borderId="183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5" borderId="62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38" fontId="0" fillId="0" borderId="171" xfId="0" applyNumberFormat="1" applyBorder="1"/>
    <xf numFmtId="0" fontId="8" fillId="4" borderId="0" xfId="0" applyFont="1" applyFill="1" applyAlignment="1">
      <alignment horizontal="center"/>
    </xf>
    <xf numFmtId="0" fontId="5" fillId="2" borderId="32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0" fillId="2" borderId="0" xfId="3" applyFill="1" applyAlignment="1">
      <alignment horizontal="left"/>
    </xf>
    <xf numFmtId="0" fontId="5" fillId="0" borderId="32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2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2" borderId="59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22" fillId="12" borderId="0" xfId="0" applyFont="1" applyFill="1" applyAlignment="1" applyProtection="1">
      <alignment horizontal="left" vertical="center"/>
      <protection locked="0"/>
    </xf>
    <xf numFmtId="0" fontId="6" fillId="4" borderId="0" xfId="0" quotePrefix="1" applyFont="1" applyFill="1" applyAlignment="1">
      <alignment horizontal="right" vertical="top" shrinkToFit="1"/>
    </xf>
    <xf numFmtId="0" fontId="25" fillId="11" borderId="127" xfId="0" applyFont="1" applyFill="1" applyBorder="1" applyAlignment="1">
      <alignment horizontal="left" vertical="center" indent="1"/>
    </xf>
    <xf numFmtId="0" fontId="25" fillId="11" borderId="128" xfId="0" applyFont="1" applyFill="1" applyBorder="1" applyAlignment="1">
      <alignment horizontal="left" vertical="center" indent="1"/>
    </xf>
    <xf numFmtId="0" fontId="1" fillId="4" borderId="26" xfId="0" applyFont="1" applyFill="1" applyBorder="1" applyAlignment="1" applyProtection="1">
      <alignment horizontal="left"/>
      <protection locked="0"/>
    </xf>
    <xf numFmtId="0" fontId="1" fillId="4" borderId="28" xfId="0" applyFont="1" applyFill="1" applyBorder="1" applyAlignment="1" applyProtection="1">
      <alignment horizontal="left"/>
      <protection locked="0"/>
    </xf>
    <xf numFmtId="0" fontId="1" fillId="4" borderId="56" xfId="0" applyFont="1" applyFill="1" applyBorder="1" applyAlignment="1" applyProtection="1">
      <alignment horizontal="left"/>
      <protection locked="0"/>
    </xf>
    <xf numFmtId="0" fontId="1" fillId="4" borderId="43" xfId="0" applyFont="1" applyFill="1" applyBorder="1" applyAlignment="1" applyProtection="1">
      <alignment horizontal="left"/>
      <protection locked="0"/>
    </xf>
    <xf numFmtId="0" fontId="33" fillId="4" borderId="15" xfId="0" applyFont="1" applyFill="1" applyBorder="1" applyAlignment="1" applyProtection="1">
      <alignment horizontal="center" vertical="center"/>
      <protection locked="0"/>
    </xf>
    <xf numFmtId="0" fontId="33" fillId="4" borderId="17" xfId="0" applyFont="1" applyFill="1" applyBorder="1" applyAlignment="1" applyProtection="1">
      <alignment horizontal="center" vertical="center"/>
      <protection locked="0"/>
    </xf>
    <xf numFmtId="0" fontId="33" fillId="4" borderId="55" xfId="0" applyFont="1" applyFill="1" applyBorder="1" applyAlignment="1" applyProtection="1">
      <alignment horizontal="center" vertical="center"/>
      <protection locked="0"/>
    </xf>
    <xf numFmtId="0" fontId="33" fillId="4" borderId="19" xfId="0" applyFont="1" applyFill="1" applyBorder="1" applyAlignment="1" applyProtection="1">
      <alignment horizontal="center" vertical="center"/>
      <protection locked="0"/>
    </xf>
    <xf numFmtId="0" fontId="33" fillId="4" borderId="47" xfId="0" applyFont="1" applyFill="1" applyBorder="1" applyAlignment="1" applyProtection="1">
      <alignment horizontal="center" vertical="center"/>
      <protection locked="0"/>
    </xf>
    <xf numFmtId="0" fontId="33" fillId="4" borderId="25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3" fillId="4" borderId="55" xfId="0" applyFont="1" applyFill="1" applyBorder="1" applyAlignment="1" applyProtection="1">
      <alignment horizontal="center" vertical="center" wrapText="1"/>
      <protection locked="0"/>
    </xf>
    <xf numFmtId="0" fontId="3" fillId="4" borderId="47" xfId="0" applyFont="1" applyFill="1" applyBorder="1" applyAlignment="1" applyProtection="1">
      <alignment horizontal="center" vertical="center" wrapText="1"/>
      <protection locked="0"/>
    </xf>
    <xf numFmtId="0" fontId="0" fillId="0" borderId="98" xfId="0" applyFill="1" applyBorder="1" applyAlignment="1">
      <alignment shrinkToFit="1"/>
    </xf>
    <xf numFmtId="0" fontId="0" fillId="0" borderId="99" xfId="0" applyFill="1" applyBorder="1" applyAlignment="1">
      <alignment shrinkToFit="1"/>
    </xf>
    <xf numFmtId="0" fontId="0" fillId="0" borderId="103" xfId="0" applyFill="1" applyBorder="1" applyAlignment="1">
      <alignment shrinkToFit="1"/>
    </xf>
    <xf numFmtId="0" fontId="0" fillId="0" borderId="104" xfId="0" applyFill="1" applyBorder="1" applyAlignment="1">
      <alignment shrinkToFit="1"/>
    </xf>
    <xf numFmtId="0" fontId="0" fillId="0" borderId="109" xfId="0" applyFill="1" applyBorder="1" applyAlignment="1">
      <alignment shrinkToFit="1"/>
    </xf>
    <xf numFmtId="0" fontId="0" fillId="0" borderId="110" xfId="0" applyFill="1" applyBorder="1" applyAlignment="1">
      <alignment shrinkToFit="1"/>
    </xf>
    <xf numFmtId="0" fontId="19" fillId="12" borderId="123" xfId="0" applyFont="1" applyFill="1" applyBorder="1" applyAlignment="1">
      <alignment horizontal="left" vertical="center" indent="1"/>
    </xf>
    <xf numFmtId="0" fontId="19" fillId="12" borderId="0" xfId="0" applyFont="1" applyFill="1" applyBorder="1" applyAlignment="1">
      <alignment horizontal="left" vertical="center" indent="1"/>
    </xf>
    <xf numFmtId="0" fontId="19" fillId="12" borderId="124" xfId="0" applyFont="1" applyFill="1" applyBorder="1" applyAlignment="1">
      <alignment horizontal="left" vertical="center" indent="1"/>
    </xf>
    <xf numFmtId="0" fontId="19" fillId="12" borderId="91" xfId="0" applyFont="1" applyFill="1" applyBorder="1" applyAlignment="1">
      <alignment horizontal="left" vertical="center" indent="1"/>
    </xf>
    <xf numFmtId="0" fontId="0" fillId="12" borderId="125" xfId="0" applyFill="1" applyBorder="1" applyAlignment="1">
      <alignment horizontal="center" vertical="center"/>
    </xf>
    <xf numFmtId="0" fontId="20" fillId="4" borderId="15" xfId="0" applyFont="1" applyFill="1" applyBorder="1" applyAlignment="1">
      <alignment horizontal="left" vertical="top" wrapText="1"/>
    </xf>
    <xf numFmtId="0" fontId="20" fillId="4" borderId="16" xfId="0" applyFont="1" applyFill="1" applyBorder="1" applyAlignment="1">
      <alignment horizontal="left" vertical="top" wrapText="1"/>
    </xf>
    <xf numFmtId="0" fontId="20" fillId="4" borderId="17" xfId="0" applyFont="1" applyFill="1" applyBorder="1" applyAlignment="1">
      <alignment horizontal="left" vertical="top" wrapText="1"/>
    </xf>
    <xf numFmtId="0" fontId="20" fillId="4" borderId="55" xfId="0" applyFont="1" applyFill="1" applyBorder="1" applyAlignment="1">
      <alignment horizontal="left" vertical="top" wrapText="1"/>
    </xf>
    <xf numFmtId="0" fontId="20" fillId="4" borderId="0" xfId="0" applyFont="1" applyFill="1" applyBorder="1" applyAlignment="1">
      <alignment horizontal="left" vertical="top" wrapText="1"/>
    </xf>
    <xf numFmtId="0" fontId="20" fillId="4" borderId="19" xfId="0" applyFont="1" applyFill="1" applyBorder="1" applyAlignment="1">
      <alignment horizontal="left" vertical="top" wrapText="1"/>
    </xf>
    <xf numFmtId="0" fontId="20" fillId="4" borderId="47" xfId="0" applyFont="1" applyFill="1" applyBorder="1" applyAlignment="1">
      <alignment horizontal="left" vertical="top" wrapText="1"/>
    </xf>
    <xf numFmtId="0" fontId="20" fillId="4" borderId="24" xfId="0" applyFont="1" applyFill="1" applyBorder="1" applyAlignment="1">
      <alignment horizontal="left" vertical="top" wrapText="1"/>
    </xf>
    <xf numFmtId="0" fontId="20" fillId="4" borderId="25" xfId="0" applyFont="1" applyFill="1" applyBorder="1" applyAlignment="1">
      <alignment horizontal="left" vertical="top" wrapText="1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0" fontId="3" fillId="4" borderId="30" xfId="0" applyFont="1" applyFill="1" applyBorder="1" applyAlignment="1" applyProtection="1">
      <alignment horizontal="center" vertical="center" wrapText="1"/>
      <protection locked="0"/>
    </xf>
    <xf numFmtId="0" fontId="3" fillId="4" borderId="39" xfId="0" applyFont="1" applyFill="1" applyBorder="1" applyAlignment="1" applyProtection="1">
      <alignment horizontal="center" vertical="center" wrapText="1"/>
      <protection locked="0"/>
    </xf>
    <xf numFmtId="0" fontId="3" fillId="4" borderId="46" xfId="0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3" xfId="0" applyFill="1" applyBorder="1" applyAlignment="1">
      <alignment horizontal="left" shrinkToFit="1"/>
    </xf>
    <xf numFmtId="0" fontId="0" fillId="0" borderId="94" xfId="0" applyFill="1" applyBorder="1" applyAlignment="1">
      <alignment horizontal="left" shrinkToFi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0" fillId="4" borderId="15" xfId="0" applyFont="1" applyFill="1" applyBorder="1" applyAlignment="1" applyProtection="1">
      <alignment horizontal="left" vertical="center"/>
      <protection locked="0"/>
    </xf>
    <xf numFmtId="0" fontId="0" fillId="4" borderId="55" xfId="0" applyFont="1" applyFill="1" applyBorder="1" applyAlignment="1" applyProtection="1">
      <alignment horizontal="left" vertical="center"/>
      <protection locked="0"/>
    </xf>
    <xf numFmtId="0" fontId="0" fillId="4" borderId="92" xfId="0" applyFont="1" applyFill="1" applyBorder="1" applyAlignment="1" applyProtection="1">
      <alignment horizontal="left" vertical="center"/>
      <protection locked="0"/>
    </xf>
    <xf numFmtId="0" fontId="0" fillId="4" borderId="0" xfId="0" applyFill="1" applyAlignment="1">
      <alignment horizontal="center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Alignment="1">
      <alignment horizontal="left" vertical="top" wrapText="1"/>
    </xf>
    <xf numFmtId="0" fontId="0" fillId="0" borderId="26" xfId="0" applyFill="1" applyBorder="1" applyAlignment="1">
      <alignment horizontal="left"/>
    </xf>
    <xf numFmtId="0" fontId="0" fillId="0" borderId="28" xfId="0" applyFill="1" applyBorder="1" applyAlignment="1">
      <alignment horizontal="left"/>
    </xf>
    <xf numFmtId="0" fontId="0" fillId="4" borderId="130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131" xfId="0" applyFill="1" applyBorder="1" applyAlignment="1">
      <alignment horizontal="left" vertical="center" wrapText="1"/>
    </xf>
    <xf numFmtId="0" fontId="0" fillId="4" borderId="132" xfId="0" applyFill="1" applyBorder="1" applyAlignment="1">
      <alignment horizontal="left" vertical="center" wrapText="1"/>
    </xf>
    <xf numFmtId="0" fontId="0" fillId="4" borderId="133" xfId="0" applyFill="1" applyBorder="1" applyAlignment="1">
      <alignment horizontal="left" vertical="center" wrapText="1"/>
    </xf>
    <xf numFmtId="0" fontId="0" fillId="4" borderId="134" xfId="0" applyFill="1" applyBorder="1" applyAlignment="1">
      <alignment horizontal="left" vertical="center" wrapText="1"/>
    </xf>
    <xf numFmtId="0" fontId="0" fillId="0" borderId="115" xfId="0" applyFill="1" applyBorder="1" applyAlignment="1">
      <alignment shrinkToFit="1"/>
    </xf>
    <xf numFmtId="0" fontId="0" fillId="0" borderId="116" xfId="0" applyFill="1" applyBorder="1" applyAlignment="1">
      <alignment shrinkToFit="1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55" xfId="0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25" xfId="0" applyFont="1" applyFill="1" applyBorder="1" applyAlignment="1" applyProtection="1">
      <alignment horizontal="center" vertical="center"/>
      <protection locked="0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5" fillId="12" borderId="0" xfId="0" applyFont="1" applyFill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26" fillId="13" borderId="0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186" fontId="26" fillId="13" borderId="0" xfId="0" applyNumberFormat="1" applyFont="1" applyFill="1" applyBorder="1" applyAlignment="1">
      <alignment horizontal="center" vertical="center" shrinkToFit="1"/>
    </xf>
    <xf numFmtId="185" fontId="14" fillId="0" borderId="4" xfId="0" applyNumberFormat="1" applyFont="1" applyBorder="1" applyAlignment="1">
      <alignment horizontal="center" shrinkToFit="1"/>
    </xf>
    <xf numFmtId="185" fontId="14" fillId="0" borderId="90" xfId="0" applyNumberFormat="1" applyFont="1" applyBorder="1" applyAlignment="1">
      <alignment horizontal="center" shrinkToFit="1"/>
    </xf>
    <xf numFmtId="186" fontId="14" fillId="0" borderId="4" xfId="0" applyNumberFormat="1" applyFont="1" applyBorder="1" applyAlignment="1">
      <alignment horizontal="center" shrinkToFit="1"/>
    </xf>
    <xf numFmtId="186" fontId="14" fillId="0" borderId="90" xfId="0" applyNumberFormat="1" applyFont="1" applyBorder="1" applyAlignment="1">
      <alignment horizontal="center" shrinkToFit="1"/>
    </xf>
    <xf numFmtId="0" fontId="0" fillId="0" borderId="1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90" xfId="0" applyFont="1" applyBorder="1" applyAlignment="1">
      <alignment horizontal="center" vertical="center" wrapText="1"/>
    </xf>
    <xf numFmtId="186" fontId="14" fillId="0" borderId="4" xfId="0" applyNumberFormat="1" applyFont="1" applyBorder="1" applyAlignment="1">
      <alignment horizontal="center" vertical="center" shrinkToFit="1"/>
    </xf>
    <xf numFmtId="186" fontId="14" fillId="0" borderId="90" xfId="0" applyNumberFormat="1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wrapText="1"/>
    </xf>
    <xf numFmtId="0" fontId="6" fillId="14" borderId="135" xfId="0" applyFont="1" applyFill="1" applyBorder="1" applyAlignment="1">
      <alignment horizontal="center" vertical="center" wrapText="1"/>
    </xf>
    <xf numFmtId="0" fontId="6" fillId="14" borderId="136" xfId="0" applyFont="1" applyFill="1" applyBorder="1" applyAlignment="1">
      <alignment horizontal="center" vertical="center" wrapText="1"/>
    </xf>
    <xf numFmtId="0" fontId="6" fillId="14" borderId="139" xfId="0" applyFont="1" applyFill="1" applyBorder="1" applyAlignment="1">
      <alignment horizontal="center" vertical="center" wrapText="1"/>
    </xf>
    <xf numFmtId="0" fontId="6" fillId="14" borderId="14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86" fontId="14" fillId="14" borderId="145" xfId="0" applyNumberFormat="1" applyFont="1" applyFill="1" applyBorder="1" applyAlignment="1">
      <alignment horizontal="center" vertical="center"/>
    </xf>
    <xf numFmtId="186" fontId="14" fillId="14" borderId="146" xfId="0" applyNumberFormat="1" applyFont="1" applyFill="1" applyBorder="1" applyAlignment="1">
      <alignment horizontal="center" vertical="center"/>
    </xf>
    <xf numFmtId="186" fontId="14" fillId="14" borderId="145" xfId="0" applyNumberFormat="1" applyFont="1" applyFill="1" applyBorder="1" applyAlignment="1">
      <alignment horizontal="center" vertical="center" shrinkToFit="1"/>
    </xf>
    <xf numFmtId="186" fontId="14" fillId="14" borderId="146" xfId="0" applyNumberFormat="1" applyFont="1" applyFill="1" applyBorder="1" applyAlignment="1">
      <alignment horizontal="center" vertical="center" shrinkToFit="1"/>
    </xf>
    <xf numFmtId="0" fontId="27" fillId="14" borderId="135" xfId="0" applyFont="1" applyFill="1" applyBorder="1" applyAlignment="1">
      <alignment horizontal="center" vertical="center" wrapText="1"/>
    </xf>
    <xf numFmtId="0" fontId="27" fillId="14" borderId="136" xfId="0" applyFont="1" applyFill="1" applyBorder="1" applyAlignment="1">
      <alignment horizontal="center" vertical="center" wrapText="1"/>
    </xf>
    <xf numFmtId="0" fontId="27" fillId="14" borderId="139" xfId="0" applyFont="1" applyFill="1" applyBorder="1" applyAlignment="1">
      <alignment horizontal="center" vertical="center" wrapText="1"/>
    </xf>
    <xf numFmtId="0" fontId="27" fillId="14" borderId="140" xfId="0" applyFont="1" applyFill="1" applyBorder="1" applyAlignment="1">
      <alignment horizontal="center" vertical="center" wrapText="1"/>
    </xf>
    <xf numFmtId="0" fontId="27" fillId="14" borderId="147" xfId="0" applyFont="1" applyFill="1" applyBorder="1" applyAlignment="1">
      <alignment horizontal="center" vertical="center" wrapText="1"/>
    </xf>
    <xf numFmtId="0" fontId="27" fillId="14" borderId="0" xfId="0" applyFont="1" applyFill="1" applyBorder="1" applyAlignment="1">
      <alignment horizontal="center" vertical="center" wrapText="1"/>
    </xf>
    <xf numFmtId="0" fontId="6" fillId="0" borderId="137" xfId="0" applyFont="1" applyBorder="1" applyAlignment="1">
      <alignment horizontal="center" vertical="center"/>
    </xf>
    <xf numFmtId="0" fontId="6" fillId="0" borderId="138" xfId="0" applyFont="1" applyBorder="1" applyAlignment="1">
      <alignment horizontal="center" vertical="center"/>
    </xf>
    <xf numFmtId="0" fontId="6" fillId="0" borderId="141" xfId="0" applyFont="1" applyBorder="1" applyAlignment="1">
      <alignment horizontal="center" vertical="center"/>
    </xf>
    <xf numFmtId="0" fontId="6" fillId="0" borderId="142" xfId="0" applyFont="1" applyBorder="1" applyAlignment="1">
      <alignment horizontal="center" vertical="center"/>
    </xf>
    <xf numFmtId="0" fontId="0" fillId="0" borderId="137" xfId="0" applyFont="1" applyBorder="1" applyAlignment="1">
      <alignment horizontal="center" vertical="center"/>
    </xf>
    <xf numFmtId="0" fontId="0" fillId="0" borderId="138" xfId="0" applyFont="1" applyBorder="1" applyAlignment="1">
      <alignment horizontal="center" vertical="center"/>
    </xf>
    <xf numFmtId="0" fontId="0" fillId="0" borderId="141" xfId="0" applyFont="1" applyBorder="1" applyAlignment="1">
      <alignment horizontal="center" vertical="center"/>
    </xf>
    <xf numFmtId="0" fontId="0" fillId="0" borderId="142" xfId="0" applyFont="1" applyBorder="1" applyAlignment="1">
      <alignment horizontal="center" vertical="center"/>
    </xf>
    <xf numFmtId="185" fontId="14" fillId="0" borderId="143" xfId="0" applyNumberFormat="1" applyFont="1" applyBorder="1" applyAlignment="1">
      <alignment horizontal="center" shrinkToFit="1"/>
    </xf>
    <xf numFmtId="185" fontId="14" fillId="0" borderId="144" xfId="0" applyNumberFormat="1" applyFont="1" applyBorder="1" applyAlignment="1">
      <alignment horizontal="center" shrinkToFit="1"/>
    </xf>
    <xf numFmtId="185" fontId="14" fillId="14" borderId="145" xfId="0" applyNumberFormat="1" applyFont="1" applyFill="1" applyBorder="1" applyAlignment="1">
      <alignment horizontal="center" vertical="center" shrinkToFit="1"/>
    </xf>
    <xf numFmtId="185" fontId="14" fillId="14" borderId="146" xfId="0" applyNumberFormat="1" applyFont="1" applyFill="1" applyBorder="1" applyAlignment="1">
      <alignment horizontal="center" vertical="center" shrinkToFit="1"/>
    </xf>
    <xf numFmtId="187" fontId="14" fillId="14" borderId="145" xfId="0" applyNumberFormat="1" applyFont="1" applyFill="1" applyBorder="1" applyAlignment="1">
      <alignment horizontal="center" vertical="center" shrinkToFit="1"/>
    </xf>
    <xf numFmtId="187" fontId="14" fillId="14" borderId="148" xfId="0" applyNumberFormat="1" applyFont="1" applyFill="1" applyBorder="1" applyAlignment="1">
      <alignment horizontal="center" vertical="center" shrinkToFit="1"/>
    </xf>
    <xf numFmtId="187" fontId="14" fillId="14" borderId="146" xfId="0" applyNumberFormat="1" applyFont="1" applyFill="1" applyBorder="1" applyAlignment="1">
      <alignment horizontal="center" vertical="center" shrinkToFit="1"/>
    </xf>
    <xf numFmtId="186" fontId="14" fillId="0" borderId="143" xfId="0" applyNumberFormat="1" applyFont="1" applyBorder="1" applyAlignment="1">
      <alignment horizontal="center" shrinkToFit="1"/>
    </xf>
    <xf numFmtId="186" fontId="14" fillId="0" borderId="144" xfId="0" applyNumberFormat="1" applyFont="1" applyBorder="1" applyAlignment="1">
      <alignment horizontal="center" shrinkToFit="1"/>
    </xf>
    <xf numFmtId="186" fontId="26" fillId="13" borderId="0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  <xf numFmtId="185" fontId="14" fillId="14" borderId="145" xfId="0" applyNumberFormat="1" applyFont="1" applyFill="1" applyBorder="1" applyAlignment="1">
      <alignment horizontal="center" shrinkToFit="1"/>
    </xf>
    <xf numFmtId="185" fontId="14" fillId="14" borderId="146" xfId="0" applyNumberFormat="1" applyFont="1" applyFill="1" applyBorder="1" applyAlignment="1">
      <alignment horizontal="center" shrinkToFi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" fillId="4" borderId="48" xfId="0" applyFont="1" applyFill="1" applyBorder="1" applyAlignment="1" applyProtection="1">
      <alignment horizontal="center" vertical="center" wrapText="1"/>
      <protection locked="0"/>
    </xf>
    <xf numFmtId="0" fontId="3" fillId="4" borderId="49" xfId="0" applyFont="1" applyFill="1" applyBorder="1" applyAlignment="1" applyProtection="1">
      <alignment horizontal="center" vertical="center" wrapText="1"/>
      <protection locked="0"/>
    </xf>
    <xf numFmtId="0" fontId="3" fillId="4" borderId="50" xfId="0" applyFont="1" applyFill="1" applyBorder="1" applyAlignment="1" applyProtection="1">
      <alignment horizontal="center" vertical="center" wrapText="1"/>
      <protection locked="0"/>
    </xf>
    <xf numFmtId="0" fontId="0" fillId="0" borderId="41" xfId="0" applyFont="1" applyFill="1" applyBorder="1" applyAlignment="1" applyProtection="1">
      <alignment horizontal="center" vertical="center"/>
      <protection locked="0"/>
    </xf>
    <xf numFmtId="0" fontId="0" fillId="0" borderId="42" xfId="0" applyFont="1" applyFill="1" applyBorder="1" applyAlignment="1" applyProtection="1">
      <alignment horizontal="center" vertical="center"/>
      <protection locked="0"/>
    </xf>
    <xf numFmtId="0" fontId="0" fillId="0" borderId="65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30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10" borderId="84" xfId="0" applyFont="1" applyFill="1" applyBorder="1" applyAlignment="1">
      <alignment horizontal="center" vertical="center" wrapText="1"/>
    </xf>
    <xf numFmtId="0" fontId="3" fillId="10" borderId="73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83" xfId="0" applyFont="1" applyFill="1" applyBorder="1" applyAlignment="1">
      <alignment horizontal="center" vertical="center" wrapText="1"/>
    </xf>
    <xf numFmtId="0" fontId="3" fillId="9" borderId="154" xfId="0" applyFont="1" applyFill="1" applyBorder="1" applyAlignment="1">
      <alignment horizontal="center" vertical="center" wrapText="1"/>
    </xf>
    <xf numFmtId="0" fontId="3" fillId="9" borderId="84" xfId="0" applyFont="1" applyFill="1" applyBorder="1" applyAlignment="1">
      <alignment horizontal="center" vertical="center" wrapText="1"/>
    </xf>
    <xf numFmtId="0" fontId="3" fillId="9" borderId="7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83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10" borderId="88" xfId="0" applyFont="1" applyFill="1" applyBorder="1" applyAlignment="1">
      <alignment horizontal="center" vertical="center" wrapText="1"/>
    </xf>
    <xf numFmtId="0" fontId="3" fillId="10" borderId="66" xfId="0" applyFont="1" applyFill="1" applyBorder="1" applyAlignment="1">
      <alignment horizontal="center" vertical="center" wrapText="1"/>
    </xf>
    <xf numFmtId="0" fontId="3" fillId="10" borderId="67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60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61" xfId="0" applyNumberFormat="1" applyFont="1" applyFill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10" borderId="64" xfId="0" applyFont="1" applyFill="1" applyBorder="1" applyAlignment="1">
      <alignment horizontal="center" vertical="center" wrapText="1"/>
    </xf>
    <xf numFmtId="0" fontId="3" fillId="10" borderId="12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 wrapText="1"/>
    </xf>
    <xf numFmtId="0" fontId="0" fillId="9" borderId="44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23" xfId="0" applyFill="1" applyBorder="1" applyAlignment="1">
      <alignment horizontal="center" vertical="center" wrapText="1"/>
    </xf>
    <xf numFmtId="0" fontId="3" fillId="9" borderId="155" xfId="0" applyFont="1" applyFill="1" applyBorder="1" applyAlignment="1">
      <alignment horizontal="center" vertical="center" wrapText="1"/>
    </xf>
    <xf numFmtId="0" fontId="3" fillId="9" borderId="66" xfId="0" applyFont="1" applyFill="1" applyBorder="1" applyAlignment="1">
      <alignment horizontal="center" vertical="center" wrapText="1"/>
    </xf>
    <xf numFmtId="0" fontId="3" fillId="9" borderId="89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 wrapText="1"/>
    </xf>
    <xf numFmtId="0" fontId="3" fillId="10" borderId="24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 applyProtection="1">
      <alignment horizontal="center"/>
      <protection locked="0"/>
    </xf>
    <xf numFmtId="0" fontId="0" fillId="0" borderId="42" xfId="0" applyFont="1" applyFill="1" applyBorder="1" applyAlignment="1" applyProtection="1">
      <alignment horizontal="center"/>
      <protection locked="0"/>
    </xf>
    <xf numFmtId="0" fontId="0" fillId="0" borderId="65" xfId="0" applyFont="1" applyFill="1" applyBorder="1" applyAlignment="1" applyProtection="1">
      <alignment horizontal="center"/>
      <protection locked="0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1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3" fillId="10" borderId="45" xfId="0" applyFont="1" applyFill="1" applyBorder="1" applyAlignment="1">
      <alignment horizontal="center" vertical="center" wrapText="1"/>
    </xf>
    <xf numFmtId="0" fontId="3" fillId="10" borderId="20" xfId="0" applyFont="1" applyFill="1" applyBorder="1" applyAlignment="1">
      <alignment horizontal="center" vertical="center" wrapText="1"/>
    </xf>
    <xf numFmtId="0" fontId="3" fillId="10" borderId="22" xfId="0" applyFont="1" applyFill="1" applyBorder="1" applyAlignment="1">
      <alignment horizontal="center" vertical="center" wrapText="1"/>
    </xf>
    <xf numFmtId="0" fontId="3" fillId="10" borderId="89" xfId="0" applyFont="1" applyFill="1" applyBorder="1" applyAlignment="1">
      <alignment horizontal="center" vertical="center" wrapText="1"/>
    </xf>
    <xf numFmtId="0" fontId="3" fillId="10" borderId="44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2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10" borderId="61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179" fontId="0" fillId="0" borderId="26" xfId="0" applyNumberFormat="1" applyBorder="1" applyAlignment="1">
      <alignment horizontal="center"/>
    </xf>
    <xf numFmtId="179" fontId="0" fillId="0" borderId="27" xfId="0" applyNumberFormat="1" applyBorder="1" applyAlignment="1">
      <alignment horizontal="center"/>
    </xf>
    <xf numFmtId="179" fontId="0" fillId="0" borderId="28" xfId="0" applyNumberFormat="1" applyBorder="1" applyAlignment="1">
      <alignment horizont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55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47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15" xfId="0" applyNumberFormat="1" applyFont="1" applyBorder="1" applyAlignment="1" applyProtection="1">
      <alignment horizontal="center" vertical="center"/>
    </xf>
    <xf numFmtId="0" fontId="1" fillId="0" borderId="17" xfId="0" applyNumberFormat="1" applyFont="1" applyBorder="1" applyAlignment="1" applyProtection="1">
      <alignment horizontal="center" vertical="center"/>
    </xf>
    <xf numFmtId="0" fontId="1" fillId="0" borderId="47" xfId="0" applyNumberFormat="1" applyFont="1" applyBorder="1" applyAlignment="1" applyProtection="1">
      <alignment horizontal="center" vertical="center"/>
    </xf>
    <xf numFmtId="0" fontId="1" fillId="0" borderId="25" xfId="0" applyNumberFormat="1" applyFont="1" applyBorder="1" applyAlignment="1" applyProtection="1">
      <alignment horizontal="center" vertical="center"/>
    </xf>
    <xf numFmtId="0" fontId="0" fillId="0" borderId="15" xfId="0" applyNumberFormat="1" applyFont="1" applyBorder="1" applyAlignment="1" applyProtection="1">
      <alignment horizontal="left" vertical="center"/>
    </xf>
    <xf numFmtId="0" fontId="1" fillId="0" borderId="17" xfId="0" applyNumberFormat="1" applyFont="1" applyBorder="1" applyAlignment="1" applyProtection="1">
      <alignment horizontal="left" vertical="center"/>
    </xf>
    <xf numFmtId="0" fontId="1" fillId="0" borderId="47" xfId="0" applyNumberFormat="1" applyFont="1" applyBorder="1" applyAlignment="1" applyProtection="1">
      <alignment horizontal="left" vertical="center"/>
    </xf>
    <xf numFmtId="0" fontId="1" fillId="0" borderId="25" xfId="0" applyNumberFormat="1" applyFont="1" applyBorder="1" applyAlignment="1" applyProtection="1">
      <alignment horizontal="left" vertical="center"/>
    </xf>
    <xf numFmtId="0" fontId="0" fillId="0" borderId="4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6" xfId="0" applyBorder="1" applyAlignment="1">
      <alignment horizontal="center"/>
    </xf>
    <xf numFmtId="0" fontId="3" fillId="0" borderId="4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99FF99"/>
      <color rgb="FF00FFFF"/>
      <color rgb="FFFFFF99"/>
      <color rgb="FF0000FF"/>
      <color rgb="FF000040"/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0590953201441"/>
          <c:y val="7.9325907432302653E-2"/>
          <c:w val="0.81957525238646423"/>
          <c:h val="0.554858630476068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'計算シート(合計) '!$M$4:$M$7</c:f>
              <c:strCache>
                <c:ptCount val="4"/>
                <c:pt idx="0">
                  <c:v>生産誘発額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'計算シート(合計) '!$L$8:$L$44</c:f>
              <c:strCache>
                <c:ptCount val="37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strCache>
            </c:strRef>
          </c:cat>
          <c:val>
            <c:numRef>
              <c:f>'計算シート(合計) '!$M$8:$M$44</c:f>
              <c:numCache>
                <c:formatCode>#,##0_);[Red]\(#,##0\)</c:formatCode>
                <c:ptCount val="37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4-435E-9C8E-53353E824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094944"/>
        <c:axId val="450088384"/>
      </c:barChart>
      <c:lineChart>
        <c:grouping val="standard"/>
        <c:varyColors val="0"/>
        <c:ser>
          <c:idx val="1"/>
          <c:order val="1"/>
          <c:tx>
            <c:strRef>
              <c:f>'計算シート(合計) '!$P$4:$P$7</c:f>
              <c:strCache>
                <c:ptCount val="4"/>
                <c:pt idx="0">
                  <c:v>生産誘発額の
累積比率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#REF!</c:f>
            </c:multiLvlStrRef>
          </c:cat>
          <c:val>
            <c:numRef>
              <c:f>'計算シート(合計) '!$P$8:$P$44</c:f>
              <c:numCache>
                <c:formatCode>0.0%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64-435E-9C8E-53353E824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086088"/>
        <c:axId val="450085760"/>
      </c:lineChart>
      <c:catAx>
        <c:axId val="450094944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0088384"/>
        <c:crosses val="autoZero"/>
        <c:auto val="1"/>
        <c:lblAlgn val="ctr"/>
        <c:lblOffset val="100"/>
        <c:noMultiLvlLbl val="0"/>
      </c:catAx>
      <c:valAx>
        <c:axId val="4500883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/>
                  <a:t>生産誘発額</a:t>
                </a:r>
              </a:p>
            </c:rich>
          </c:tx>
          <c:layout>
            <c:manualLayout>
              <c:xMode val="edge"/>
              <c:yMode val="edge"/>
              <c:x val="9.6164500357272566E-3"/>
              <c:y val="0.270922294843863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0094944"/>
        <c:crosses val="autoZero"/>
        <c:crossBetween val="between"/>
      </c:valAx>
      <c:valAx>
        <c:axId val="450085760"/>
        <c:scaling>
          <c:orientation val="minMax"/>
          <c:max val="1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0086088"/>
        <c:crosses val="max"/>
        <c:crossBetween val="between"/>
      </c:valAx>
      <c:catAx>
        <c:axId val="4500860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50085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530146199560883"/>
          <c:y val="0.15512984657405629"/>
          <c:w val="0.1808769559943437"/>
          <c:h val="0.18844592807084207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0590953201441"/>
          <c:y val="7.9325907432302653E-2"/>
          <c:w val="0.81957525238646423"/>
          <c:h val="0.554858630476068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'計算シート(土地造成)'!$AQ$4:$AQ$7</c:f>
              <c:strCache>
                <c:ptCount val="4"/>
                <c:pt idx="0">
                  <c:v>生産誘発額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'計算シート(土地造成)'!$AP$8:$AP$44</c:f>
              <c:strCache>
                <c:ptCount val="37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strCache>
            </c:strRef>
          </c:cat>
          <c:val>
            <c:numRef>
              <c:f>'計算シート(土地造成)'!$AQ$8:$AQ$44</c:f>
              <c:numCache>
                <c:formatCode>#,##0_);[Red]\(#,##0\)</c:formatCode>
                <c:ptCount val="37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D-426C-84C4-4D4FD14F8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094944"/>
        <c:axId val="450088384"/>
      </c:barChart>
      <c:lineChart>
        <c:grouping val="standard"/>
        <c:varyColors val="0"/>
        <c:ser>
          <c:idx val="1"/>
          <c:order val="1"/>
          <c:tx>
            <c:strRef>
              <c:f>'計算シート(土地造成)'!$AT$4:$AT$7</c:f>
              <c:strCache>
                <c:ptCount val="4"/>
                <c:pt idx="0">
                  <c:v>生産誘発額の
累積比率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#REF!</c:f>
            </c:multiLvlStrRef>
          </c:cat>
          <c:val>
            <c:numRef>
              <c:f>'計算シート(土地造成)'!$AT$8:$AT$44</c:f>
              <c:numCache>
                <c:formatCode>0.0%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CD-426C-84C4-4D4FD14F8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086088"/>
        <c:axId val="450085760"/>
      </c:lineChart>
      <c:catAx>
        <c:axId val="450094944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0088384"/>
        <c:crosses val="autoZero"/>
        <c:auto val="1"/>
        <c:lblAlgn val="ctr"/>
        <c:lblOffset val="100"/>
        <c:noMultiLvlLbl val="0"/>
      </c:catAx>
      <c:valAx>
        <c:axId val="4500883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/>
                  <a:t>生産誘発額</a:t>
                </a:r>
              </a:p>
            </c:rich>
          </c:tx>
          <c:layout>
            <c:manualLayout>
              <c:xMode val="edge"/>
              <c:yMode val="edge"/>
              <c:x val="9.6164500357272566E-3"/>
              <c:y val="0.270922294843863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0094944"/>
        <c:crosses val="autoZero"/>
        <c:crossBetween val="between"/>
      </c:valAx>
      <c:valAx>
        <c:axId val="450085760"/>
        <c:scaling>
          <c:orientation val="minMax"/>
          <c:max val="1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0086088"/>
        <c:crosses val="max"/>
        <c:crossBetween val="between"/>
      </c:valAx>
      <c:catAx>
        <c:axId val="4500860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50085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530146199560883"/>
          <c:y val="0.15512984657405629"/>
          <c:w val="0.1808769559943437"/>
          <c:h val="0.18844592807084207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0590953201441"/>
          <c:y val="7.9325907432302653E-2"/>
          <c:w val="0.81957525238646423"/>
          <c:h val="0.554858630476068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'計算シート(建設投資)'!$AQ$4:$AQ$7</c:f>
              <c:strCache>
                <c:ptCount val="4"/>
                <c:pt idx="0">
                  <c:v>生産誘発額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'計算シート(建設投資)'!$AP$8:$AP$44</c:f>
              <c:strCache>
                <c:ptCount val="37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strCache>
            </c:strRef>
          </c:cat>
          <c:val>
            <c:numRef>
              <c:f>'計算シート(建設投資)'!$AQ$8:$AQ$44</c:f>
              <c:numCache>
                <c:formatCode>#,##0_);[Red]\(#,##0\)</c:formatCode>
                <c:ptCount val="37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9-4025-A491-C56139DDD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094944"/>
        <c:axId val="450088384"/>
      </c:barChart>
      <c:lineChart>
        <c:grouping val="standard"/>
        <c:varyColors val="0"/>
        <c:ser>
          <c:idx val="1"/>
          <c:order val="1"/>
          <c:tx>
            <c:strRef>
              <c:f>'計算シート(建設投資)'!$AT$4:$AT$7</c:f>
              <c:strCache>
                <c:ptCount val="4"/>
                <c:pt idx="0">
                  <c:v>生産誘発額の
累積比率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#REF!</c:f>
            </c:multiLvlStrRef>
          </c:cat>
          <c:val>
            <c:numRef>
              <c:f>'計算シート(建設投資)'!$AT$8:$AT$44</c:f>
              <c:numCache>
                <c:formatCode>0.0%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59-4025-A491-C56139DDD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086088"/>
        <c:axId val="450085760"/>
      </c:lineChart>
      <c:catAx>
        <c:axId val="450094944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0088384"/>
        <c:crosses val="autoZero"/>
        <c:auto val="1"/>
        <c:lblAlgn val="ctr"/>
        <c:lblOffset val="100"/>
        <c:noMultiLvlLbl val="0"/>
      </c:catAx>
      <c:valAx>
        <c:axId val="4500883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/>
                  <a:t>生産誘発額</a:t>
                </a:r>
              </a:p>
            </c:rich>
          </c:tx>
          <c:layout>
            <c:manualLayout>
              <c:xMode val="edge"/>
              <c:yMode val="edge"/>
              <c:x val="9.6164500357272566E-3"/>
              <c:y val="0.270922294843863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0094944"/>
        <c:crosses val="autoZero"/>
        <c:crossBetween val="between"/>
      </c:valAx>
      <c:valAx>
        <c:axId val="450085760"/>
        <c:scaling>
          <c:orientation val="minMax"/>
          <c:max val="1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0086088"/>
        <c:crosses val="max"/>
        <c:crossBetween val="between"/>
      </c:valAx>
      <c:catAx>
        <c:axId val="4500860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50085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530146199560883"/>
          <c:y val="0.15512984657405629"/>
          <c:w val="0.1808769559943437"/>
          <c:h val="0.18844592807084207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6282266405694"/>
          <c:y val="6.6777069532975061E-2"/>
          <c:w val="0.8161890169233541"/>
          <c:h val="0.574188851393575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'計算シート（設備投資）'!$AR$4</c:f>
              <c:strCache>
                <c:ptCount val="1"/>
                <c:pt idx="0">
                  <c:v>生産誘発額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'計算シート（設備投資）'!$AQ$8:$AQ$44</c:f>
              <c:strCache>
                <c:ptCount val="37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strCache>
            </c:strRef>
          </c:cat>
          <c:val>
            <c:numRef>
              <c:f>'計算シート（設備投資）'!$AR$8:$AR$44</c:f>
              <c:numCache>
                <c:formatCode>#,##0_);[Red]\(#,##0\)</c:formatCode>
                <c:ptCount val="37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B-4931-9DCC-C3CB6D2CD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5625368"/>
        <c:axId val="735623400"/>
      </c:barChart>
      <c:lineChart>
        <c:grouping val="standard"/>
        <c:varyColors val="0"/>
        <c:ser>
          <c:idx val="1"/>
          <c:order val="1"/>
          <c:tx>
            <c:strRef>
              <c:f>'計算シート（設備投資）'!$AU$4</c:f>
              <c:strCache>
                <c:ptCount val="1"/>
                <c:pt idx="0">
                  <c:v>生産誘発額の累積比率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'計算シート（設備投資）'!$AQ$8:$AQ$44</c:f>
              <c:strCache>
                <c:ptCount val="37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strCache>
            </c:strRef>
          </c:cat>
          <c:val>
            <c:numRef>
              <c:f>'計算シート（設備投資）'!$AU$8:$AU$44</c:f>
              <c:numCache>
                <c:formatCode>0.0%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0B-4931-9DCC-C3CB6D2CD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620776"/>
        <c:axId val="735624712"/>
      </c:lineChart>
      <c:catAx>
        <c:axId val="735625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623400"/>
        <c:crosses val="autoZero"/>
        <c:auto val="1"/>
        <c:lblAlgn val="ctr"/>
        <c:lblOffset val="100"/>
        <c:noMultiLvlLbl val="0"/>
      </c:catAx>
      <c:valAx>
        <c:axId val="7356234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/>
                  <a:t>生産誘発額</a:t>
                </a:r>
              </a:p>
            </c:rich>
          </c:tx>
          <c:layout>
            <c:manualLayout>
              <c:xMode val="edge"/>
              <c:yMode val="edge"/>
              <c:x val="9.6294847239977374E-3"/>
              <c:y val="0.304734993345501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rgbClr val="0000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625368"/>
        <c:crosses val="autoZero"/>
        <c:crossBetween val="between"/>
      </c:valAx>
      <c:valAx>
        <c:axId val="735624712"/>
        <c:scaling>
          <c:orientation val="minMax"/>
          <c:max val="1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rgbClr val="0000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620776"/>
        <c:crosses val="max"/>
        <c:crossBetween val="between"/>
      </c:valAx>
      <c:catAx>
        <c:axId val="735620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35624712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7327101604895041"/>
          <c:y val="0.15069384114109863"/>
          <c:w val="0.1568603790836306"/>
          <c:h val="0.1666001974833531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137160</xdr:rowOff>
        </xdr:from>
        <xdr:to>
          <xdr:col>10</xdr:col>
          <xdr:colOff>99060</xdr:colOff>
          <xdr:row>46</xdr:row>
          <xdr:rowOff>152400</xdr:rowOff>
        </xdr:to>
        <xdr:sp macro="" textlink="">
          <xdr:nvSpPr>
            <xdr:cNvPr id="12292" name="Object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0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48</xdr:row>
          <xdr:rowOff>60960</xdr:rowOff>
        </xdr:from>
        <xdr:to>
          <xdr:col>10</xdr:col>
          <xdr:colOff>106680</xdr:colOff>
          <xdr:row>89</xdr:row>
          <xdr:rowOff>91440</xdr:rowOff>
        </xdr:to>
        <xdr:sp macro="" textlink="">
          <xdr:nvSpPr>
            <xdr:cNvPr id="12293" name="Object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0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92</xdr:row>
          <xdr:rowOff>76200</xdr:rowOff>
        </xdr:from>
        <xdr:to>
          <xdr:col>10</xdr:col>
          <xdr:colOff>91440</xdr:colOff>
          <xdr:row>146</xdr:row>
          <xdr:rowOff>30480</xdr:rowOff>
        </xdr:to>
        <xdr:sp macro="" textlink="">
          <xdr:nvSpPr>
            <xdr:cNvPr id="12294" name="Object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0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7</xdr:col>
      <xdr:colOff>366032</xdr:colOff>
      <xdr:row>6</xdr:row>
      <xdr:rowOff>111578</xdr:rowOff>
    </xdr:to>
    <xdr:sp macro="" textlink="">
      <xdr:nvSpPr>
        <xdr:cNvPr id="1346" name="AutoShape 1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4686300"/>
          <a:ext cx="762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5</xdr:row>
      <xdr:rowOff>0</xdr:rowOff>
    </xdr:from>
    <xdr:to>
      <xdr:col>18</xdr:col>
      <xdr:colOff>238125</xdr:colOff>
      <xdr:row>5</xdr:row>
      <xdr:rowOff>0</xdr:rowOff>
    </xdr:to>
    <xdr:sp macro="" textlink="">
      <xdr:nvSpPr>
        <xdr:cNvPr id="1349" name="Line 37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>
          <a:spLocks noChangeShapeType="1"/>
        </xdr:cNvSpPr>
      </xdr:nvSpPr>
      <xdr:spPr bwMode="auto">
        <a:xfrm flipH="1">
          <a:off x="22679025" y="153352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7</xdr:col>
      <xdr:colOff>366032</xdr:colOff>
      <xdr:row>7</xdr:row>
      <xdr:rowOff>130629</xdr:rowOff>
    </xdr:to>
    <xdr:sp macro="" textlink="">
      <xdr:nvSpPr>
        <xdr:cNvPr id="1351" name="AutoShape 60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5676900"/>
          <a:ext cx="762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7</xdr:col>
      <xdr:colOff>366032</xdr:colOff>
      <xdr:row>8</xdr:row>
      <xdr:rowOff>133350</xdr:rowOff>
    </xdr:to>
    <xdr:sp macro="" textlink="">
      <xdr:nvSpPr>
        <xdr:cNvPr id="1352" name="AutoShape 61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5924550"/>
          <a:ext cx="762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333375</xdr:colOff>
      <xdr:row>77</xdr:row>
      <xdr:rowOff>19050</xdr:rowOff>
    </xdr:from>
    <xdr:to>
      <xdr:col>17</xdr:col>
      <xdr:colOff>409575</xdr:colOff>
      <xdr:row>78</xdr:row>
      <xdr:rowOff>65315</xdr:rowOff>
    </xdr:to>
    <xdr:sp macro="" textlink="">
      <xdr:nvSpPr>
        <xdr:cNvPr id="1354" name="Text Box 65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 txBox="1">
          <a:spLocks noChangeArrowheads="1"/>
        </xdr:cNvSpPr>
      </xdr:nvSpPr>
      <xdr:spPr bwMode="auto">
        <a:xfrm>
          <a:off x="8734425" y="19983450"/>
          <a:ext cx="76200" cy="209550"/>
        </a:xfrm>
        <a:prstGeom prst="rect">
          <a:avLst/>
        </a:prstGeom>
        <a:noFill/>
        <a:ln>
          <a:noFill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581025</xdr:colOff>
      <xdr:row>71</xdr:row>
      <xdr:rowOff>238125</xdr:rowOff>
    </xdr:from>
    <xdr:to>
      <xdr:col>18</xdr:col>
      <xdr:colOff>657225</xdr:colOff>
      <xdr:row>71</xdr:row>
      <xdr:rowOff>447675</xdr:rowOff>
    </xdr:to>
    <xdr:sp macro="" textlink="">
      <xdr:nvSpPr>
        <xdr:cNvPr id="1355" name="Text Box 66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 txBox="1">
          <a:spLocks noChangeArrowheads="1"/>
        </xdr:cNvSpPr>
      </xdr:nvSpPr>
      <xdr:spPr bwMode="auto">
        <a:xfrm>
          <a:off x="9944100" y="18716625"/>
          <a:ext cx="76200" cy="209550"/>
        </a:xfrm>
        <a:prstGeom prst="rect">
          <a:avLst/>
        </a:prstGeom>
        <a:noFill/>
        <a:ln>
          <a:noFill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771525</xdr:colOff>
      <xdr:row>6</xdr:row>
      <xdr:rowOff>95250</xdr:rowOff>
    </xdr:from>
    <xdr:to>
      <xdr:col>17</xdr:col>
      <xdr:colOff>171450</xdr:colOff>
      <xdr:row>9</xdr:row>
      <xdr:rowOff>180975</xdr:rowOff>
    </xdr:to>
    <xdr:sp macro="" textlink="">
      <xdr:nvSpPr>
        <xdr:cNvPr id="16" name="AutoShape 3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002625" y="2028825"/>
          <a:ext cx="923925" cy="1095375"/>
        </a:xfrm>
        <a:prstGeom prst="upArrow">
          <a:avLst>
            <a:gd name="adj1" fmla="val 50000"/>
            <a:gd name="adj2" fmla="val 250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18</xdr:col>
      <xdr:colOff>249822</xdr:colOff>
      <xdr:row>4</xdr:row>
      <xdr:rowOff>40105</xdr:rowOff>
    </xdr:from>
    <xdr:ext cx="1447800" cy="4667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981322" y="992605"/>
          <a:ext cx="1447800" cy="4667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プルダウンで以下</a:t>
          </a:r>
          <a:endParaRPr kumimoji="1" lang="en-US" altLang="ja-JP" sz="1100"/>
        </a:p>
        <a:p>
          <a:r>
            <a:rPr kumimoji="1" lang="ja-JP" altLang="en-US" sz="1100"/>
            <a:t>のリストから選択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10272</xdr:colOff>
      <xdr:row>34</xdr:row>
      <xdr:rowOff>47626</xdr:rowOff>
    </xdr:from>
    <xdr:to>
      <xdr:col>10</xdr:col>
      <xdr:colOff>95250</xdr:colOff>
      <xdr:row>61</xdr:row>
      <xdr:rowOff>104776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178546</xdr:colOff>
      <xdr:row>34</xdr:row>
      <xdr:rowOff>69103</xdr:rowOff>
    </xdr:from>
    <xdr:to>
      <xdr:col>3</xdr:col>
      <xdr:colOff>990600</xdr:colOff>
      <xdr:row>36</xdr:row>
      <xdr:rowOff>38101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40546" y="7851028"/>
          <a:ext cx="812054" cy="3118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（百万円）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10272</xdr:colOff>
      <xdr:row>34</xdr:row>
      <xdr:rowOff>47626</xdr:rowOff>
    </xdr:from>
    <xdr:to>
      <xdr:col>10</xdr:col>
      <xdr:colOff>95250</xdr:colOff>
      <xdr:row>61</xdr:row>
      <xdr:rowOff>104776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178546</xdr:colOff>
      <xdr:row>34</xdr:row>
      <xdr:rowOff>69103</xdr:rowOff>
    </xdr:from>
    <xdr:to>
      <xdr:col>3</xdr:col>
      <xdr:colOff>990600</xdr:colOff>
      <xdr:row>36</xdr:row>
      <xdr:rowOff>38101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940546" y="7851028"/>
          <a:ext cx="812054" cy="3118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（百万円）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10272</xdr:colOff>
      <xdr:row>34</xdr:row>
      <xdr:rowOff>47626</xdr:rowOff>
    </xdr:from>
    <xdr:to>
      <xdr:col>10</xdr:col>
      <xdr:colOff>95250</xdr:colOff>
      <xdr:row>61</xdr:row>
      <xdr:rowOff>104776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178546</xdr:colOff>
      <xdr:row>34</xdr:row>
      <xdr:rowOff>69103</xdr:rowOff>
    </xdr:from>
    <xdr:to>
      <xdr:col>3</xdr:col>
      <xdr:colOff>990600</xdr:colOff>
      <xdr:row>36</xdr:row>
      <xdr:rowOff>38101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40546" y="7851028"/>
          <a:ext cx="812054" cy="3118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（百万円）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33</xdr:row>
      <xdr:rowOff>268357</xdr:rowOff>
    </xdr:from>
    <xdr:to>
      <xdr:col>10</xdr:col>
      <xdr:colOff>63501</xdr:colOff>
      <xdr:row>61</xdr:row>
      <xdr:rowOff>145723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0.06403</cdr:x>
      <cdr:y>0</cdr:y>
    </cdr:from>
    <cdr:to>
      <cdr:x>0.17165</cdr:x>
      <cdr:y>0.05018</cdr:y>
    </cdr:to>
    <cdr:sp macro="" textlink="">
      <cdr:nvSpPr>
        <cdr:cNvPr id="2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00000000-0008-0000-0300-000006000000}"/>
            </a:ext>
          </a:extLst>
        </cdr:cNvPr>
        <cdr:cNvSpPr txBox="1"/>
      </cdr:nvSpPr>
      <cdr:spPr>
        <a:xfrm xmlns:a="http://schemas.openxmlformats.org/drawingml/2006/main">
          <a:off x="532208" y="0"/>
          <a:ext cx="894554" cy="2408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/>
            <a:t>（百万円）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702624</xdr:colOff>
      <xdr:row>16</xdr:row>
      <xdr:rowOff>69275</xdr:rowOff>
    </xdr:from>
    <xdr:to>
      <xdr:col>25</xdr:col>
      <xdr:colOff>121227</xdr:colOff>
      <xdr:row>16</xdr:row>
      <xdr:rowOff>69276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9713274" y="2736275"/>
          <a:ext cx="3971553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25</xdr:row>
      <xdr:rowOff>0</xdr:rowOff>
    </xdr:from>
    <xdr:to>
      <xdr:col>18</xdr:col>
      <xdr:colOff>9525</xdr:colOff>
      <xdr:row>27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 bwMode="auto">
        <a:xfrm>
          <a:off x="9753600" y="4286250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6163</xdr:colOff>
      <xdr:row>13</xdr:row>
      <xdr:rowOff>11207</xdr:rowOff>
    </xdr:from>
    <xdr:to>
      <xdr:col>23</xdr:col>
      <xdr:colOff>6163</xdr:colOff>
      <xdr:row>16</xdr:row>
      <xdr:rowOff>81642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 bwMode="auto">
        <a:xfrm flipV="1">
          <a:off x="12102913" y="2163857"/>
          <a:ext cx="0" cy="58478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12224</xdr:colOff>
      <xdr:row>13</xdr:row>
      <xdr:rowOff>6494</xdr:rowOff>
    </xdr:from>
    <xdr:to>
      <xdr:col>30</xdr:col>
      <xdr:colOff>11206</xdr:colOff>
      <xdr:row>13</xdr:row>
      <xdr:rowOff>6494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 bwMode="auto">
        <a:xfrm>
          <a:off x="12108974" y="2159144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0</xdr:colOff>
      <xdr:row>35</xdr:row>
      <xdr:rowOff>2</xdr:rowOff>
    </xdr:from>
    <xdr:to>
      <xdr:col>26</xdr:col>
      <xdr:colOff>0</xdr:colOff>
      <xdr:row>35</xdr:row>
      <xdr:rowOff>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flipV="1">
          <a:off x="7972425" y="6086477"/>
          <a:ext cx="577215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4082</xdr:colOff>
      <xdr:row>17</xdr:row>
      <xdr:rowOff>0</xdr:rowOff>
    </xdr:from>
    <xdr:to>
      <xdr:col>32</xdr:col>
      <xdr:colOff>4082</xdr:colOff>
      <xdr:row>42</xdr:row>
      <xdr:rowOff>13607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 bwMode="auto">
        <a:xfrm>
          <a:off x="17368157" y="2838450"/>
          <a:ext cx="0" cy="457608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0</xdr:colOff>
      <xdr:row>42</xdr:row>
      <xdr:rowOff>13607</xdr:rowOff>
    </xdr:from>
    <xdr:to>
      <xdr:col>32</xdr:col>
      <xdr:colOff>0</xdr:colOff>
      <xdr:row>42</xdr:row>
      <xdr:rowOff>13607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 bwMode="auto">
        <a:xfrm flipH="1">
          <a:off x="10477500" y="7414532"/>
          <a:ext cx="688657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31</xdr:col>
      <xdr:colOff>11206</xdr:colOff>
      <xdr:row>17</xdr:row>
      <xdr:rowOff>1681</xdr:rowOff>
    </xdr:from>
    <xdr:to>
      <xdr:col>32</xdr:col>
      <xdr:colOff>0</xdr:colOff>
      <xdr:row>17</xdr:row>
      <xdr:rowOff>1681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 bwMode="auto">
        <a:xfrm>
          <a:off x="17003806" y="2840131"/>
          <a:ext cx="36026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43</xdr:row>
      <xdr:rowOff>0</xdr:rowOff>
    </xdr:from>
    <xdr:to>
      <xdr:col>18</xdr:col>
      <xdr:colOff>0</xdr:colOff>
      <xdr:row>45</xdr:row>
      <xdr:rowOff>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 bwMode="auto">
        <a:xfrm>
          <a:off x="9744075" y="7620000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5953</xdr:colOff>
      <xdr:row>16</xdr:row>
      <xdr:rowOff>172640</xdr:rowOff>
    </xdr:from>
    <xdr:to>
      <xdr:col>15</xdr:col>
      <xdr:colOff>258536</xdr:colOff>
      <xdr:row>16</xdr:row>
      <xdr:rowOff>172640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 bwMode="auto">
        <a:xfrm flipH="1">
          <a:off x="4663678" y="2839640"/>
          <a:ext cx="3567283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672353</xdr:colOff>
      <xdr:row>13</xdr:row>
      <xdr:rowOff>0</xdr:rowOff>
    </xdr:from>
    <xdr:to>
      <xdr:col>9</xdr:col>
      <xdr:colOff>672353</xdr:colOff>
      <xdr:row>17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 bwMode="auto">
        <a:xfrm>
          <a:off x="5587253" y="2152650"/>
          <a:ext cx="0" cy="6858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11206</xdr:colOff>
      <xdr:row>13</xdr:row>
      <xdr:rowOff>0</xdr:rowOff>
    </xdr:from>
    <xdr:to>
      <xdr:col>4</xdr:col>
      <xdr:colOff>13610</xdr:colOff>
      <xdr:row>14</xdr:row>
      <xdr:rowOff>163286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 bwMode="auto">
        <a:xfrm>
          <a:off x="2325781" y="2152650"/>
          <a:ext cx="2404" cy="33473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35</xdr:row>
      <xdr:rowOff>0</xdr:rowOff>
    </xdr:from>
    <xdr:to>
      <xdr:col>12</xdr:col>
      <xdr:colOff>672354</xdr:colOff>
      <xdr:row>35</xdr:row>
      <xdr:rowOff>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 bwMode="auto">
        <a:xfrm flipH="1">
          <a:off x="4667250" y="6086475"/>
          <a:ext cx="1929654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53</xdr:row>
      <xdr:rowOff>0</xdr:rowOff>
    </xdr:from>
    <xdr:to>
      <xdr:col>12</xdr:col>
      <xdr:colOff>672354</xdr:colOff>
      <xdr:row>53</xdr:row>
      <xdr:rowOff>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 bwMode="auto">
        <a:xfrm flipH="1">
          <a:off x="4667250" y="9410700"/>
          <a:ext cx="1929654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30</xdr:col>
      <xdr:colOff>0</xdr:colOff>
      <xdr:row>36</xdr:row>
      <xdr:rowOff>23812</xdr:rowOff>
    </xdr:from>
    <xdr:to>
      <xdr:col>30</xdr:col>
      <xdr:colOff>0</xdr:colOff>
      <xdr:row>42</xdr:row>
      <xdr:rowOff>13608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 bwMode="auto">
        <a:xfrm>
          <a:off x="16259175" y="6338887"/>
          <a:ext cx="0" cy="107564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9525</xdr:colOff>
      <xdr:row>53</xdr:row>
      <xdr:rowOff>1</xdr:rowOff>
    </xdr:from>
    <xdr:to>
      <xdr:col>26</xdr:col>
      <xdr:colOff>-1</xdr:colOff>
      <xdr:row>53</xdr:row>
      <xdr:rowOff>2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flipV="1">
          <a:off x="7981950" y="9410701"/>
          <a:ext cx="5762624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17</xdr:row>
      <xdr:rowOff>1</xdr:rowOff>
    </xdr:from>
    <xdr:to>
      <xdr:col>9</xdr:col>
      <xdr:colOff>352425</xdr:colOff>
      <xdr:row>18</xdr:row>
      <xdr:rowOff>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 bwMode="auto">
        <a:xfrm flipV="1">
          <a:off x="5267325" y="2838451"/>
          <a:ext cx="0" cy="21907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11207</xdr:colOff>
      <xdr:row>26</xdr:row>
      <xdr:rowOff>0</xdr:rowOff>
    </xdr:from>
    <xdr:to>
      <xdr:col>19</xdr:col>
      <xdr:colOff>149678</xdr:colOff>
      <xdr:row>26</xdr:row>
      <xdr:rowOff>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 bwMode="auto">
        <a:xfrm flipH="1">
          <a:off x="9755282" y="4457700"/>
          <a:ext cx="871896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11207</xdr:colOff>
      <xdr:row>44</xdr:row>
      <xdr:rowOff>0</xdr:rowOff>
    </xdr:from>
    <xdr:to>
      <xdr:col>20</xdr:col>
      <xdr:colOff>0</xdr:colOff>
      <xdr:row>44</xdr:row>
      <xdr:rowOff>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 bwMode="auto">
        <a:xfrm flipH="1">
          <a:off x="9755282" y="7791450"/>
          <a:ext cx="884143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0</xdr:colOff>
      <xdr:row>35</xdr:row>
      <xdr:rowOff>190500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 bwMode="auto">
        <a:xfrm flipV="1">
          <a:off x="12830175" y="6086475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27</xdr:col>
      <xdr:colOff>17322</xdr:colOff>
      <xdr:row>30</xdr:row>
      <xdr:rowOff>0</xdr:rowOff>
    </xdr:from>
    <xdr:to>
      <xdr:col>27</xdr:col>
      <xdr:colOff>17322</xdr:colOff>
      <xdr:row>31</xdr:row>
      <xdr:rowOff>11206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 bwMode="auto">
        <a:xfrm>
          <a:off x="14495322" y="5210175"/>
          <a:ext cx="0" cy="18265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26</xdr:col>
      <xdr:colOff>727362</xdr:colOff>
      <xdr:row>48</xdr:row>
      <xdr:rowOff>0</xdr:rowOff>
    </xdr:from>
    <xdr:to>
      <xdr:col>26</xdr:col>
      <xdr:colOff>727362</xdr:colOff>
      <xdr:row>49</xdr:row>
      <xdr:rowOff>11206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 bwMode="auto">
        <a:xfrm>
          <a:off x="14471937" y="8524875"/>
          <a:ext cx="0" cy="18265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35</xdr:row>
      <xdr:rowOff>1</xdr:rowOff>
    </xdr:from>
    <xdr:to>
      <xdr:col>9</xdr:col>
      <xdr:colOff>352425</xdr:colOff>
      <xdr:row>36</xdr:row>
      <xdr:rowOff>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 bwMode="auto">
        <a:xfrm flipV="1">
          <a:off x="5267325" y="6086476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53</xdr:row>
      <xdr:rowOff>1</xdr:rowOff>
    </xdr:from>
    <xdr:to>
      <xdr:col>9</xdr:col>
      <xdr:colOff>352425</xdr:colOff>
      <xdr:row>54</xdr:row>
      <xdr:rowOff>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 bwMode="auto">
        <a:xfrm flipV="1">
          <a:off x="5267325" y="9410701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22412</xdr:colOff>
      <xdr:row>13</xdr:row>
      <xdr:rowOff>0</xdr:rowOff>
    </xdr:from>
    <xdr:to>
      <xdr:col>10</xdr:col>
      <xdr:colOff>0</xdr:colOff>
      <xdr:row>13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 bwMode="auto">
        <a:xfrm>
          <a:off x="2336987" y="2152650"/>
          <a:ext cx="3263713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0</xdr:colOff>
      <xdr:row>42</xdr:row>
      <xdr:rowOff>190500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 bwMode="auto">
        <a:xfrm flipV="1">
          <a:off x="12830175" y="7400925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0</xdr:colOff>
      <xdr:row>17</xdr:row>
      <xdr:rowOff>190500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 bwMode="auto">
        <a:xfrm flipV="1">
          <a:off x="12830175" y="2838450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190500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 bwMode="auto">
        <a:xfrm flipV="1">
          <a:off x="12830175" y="9410700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30</xdr:row>
      <xdr:rowOff>0</xdr:rowOff>
    </xdr:from>
    <xdr:to>
      <xdr:col>6</xdr:col>
      <xdr:colOff>353785</xdr:colOff>
      <xdr:row>31</xdr:row>
      <xdr:rowOff>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 bwMode="auto">
        <a:xfrm>
          <a:off x="3639910" y="5210175"/>
          <a:ext cx="0" cy="1714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48</xdr:row>
      <xdr:rowOff>0</xdr:rowOff>
    </xdr:from>
    <xdr:to>
      <xdr:col>6</xdr:col>
      <xdr:colOff>353785</xdr:colOff>
      <xdr:row>49</xdr:row>
      <xdr:rowOff>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 bwMode="auto">
        <a:xfrm>
          <a:off x="3639910" y="8524875"/>
          <a:ext cx="0" cy="1714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678465</xdr:colOff>
      <xdr:row>31</xdr:row>
      <xdr:rowOff>16300</xdr:rowOff>
    </xdr:from>
    <xdr:to>
      <xdr:col>9</xdr:col>
      <xdr:colOff>678465</xdr:colOff>
      <xdr:row>35</xdr:row>
      <xdr:rowOff>16300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 bwMode="auto">
        <a:xfrm>
          <a:off x="5593365" y="5397925"/>
          <a:ext cx="0" cy="7048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2404</xdr:colOff>
      <xdr:row>33</xdr:row>
      <xdr:rowOff>6404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 bwMode="auto">
        <a:xfrm>
          <a:off x="2314575" y="5381625"/>
          <a:ext cx="2404" cy="35882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31</xdr:row>
      <xdr:rowOff>16300</xdr:rowOff>
    </xdr:from>
    <xdr:to>
      <xdr:col>9</xdr:col>
      <xdr:colOff>681522</xdr:colOff>
      <xdr:row>31</xdr:row>
      <xdr:rowOff>16300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 bwMode="auto">
        <a:xfrm>
          <a:off x="2325781" y="5397925"/>
          <a:ext cx="327064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661147</xdr:colOff>
      <xdr:row>49</xdr:row>
      <xdr:rowOff>16300</xdr:rowOff>
    </xdr:from>
    <xdr:to>
      <xdr:col>9</xdr:col>
      <xdr:colOff>661147</xdr:colOff>
      <xdr:row>53</xdr:row>
      <xdr:rowOff>16300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 bwMode="auto">
        <a:xfrm>
          <a:off x="5576047" y="8712625"/>
          <a:ext cx="0" cy="7143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2404</xdr:colOff>
      <xdr:row>51</xdr:row>
      <xdr:rowOff>6404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 bwMode="auto">
        <a:xfrm>
          <a:off x="2314575" y="8696325"/>
          <a:ext cx="2404" cy="36835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49</xdr:row>
      <xdr:rowOff>16300</xdr:rowOff>
    </xdr:from>
    <xdr:to>
      <xdr:col>9</xdr:col>
      <xdr:colOff>681522</xdr:colOff>
      <xdr:row>49</xdr:row>
      <xdr:rowOff>16300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 bwMode="auto">
        <a:xfrm>
          <a:off x="2325781" y="8712625"/>
          <a:ext cx="327064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9525</xdr:colOff>
      <xdr:row>13</xdr:row>
      <xdr:rowOff>9525</xdr:rowOff>
    </xdr:from>
    <xdr:to>
      <xdr:col>30</xdr:col>
      <xdr:colOff>9525</xdr:colOff>
      <xdr:row>15</xdr:row>
      <xdr:rowOff>9525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 bwMode="auto">
        <a:xfrm>
          <a:off x="16268700" y="2162175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0</xdr:colOff>
      <xdr:row>31</xdr:row>
      <xdr:rowOff>4713</xdr:rowOff>
    </xdr:from>
    <xdr:to>
      <xdr:col>23</xdr:col>
      <xdr:colOff>0</xdr:colOff>
      <xdr:row>35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 bwMode="auto">
        <a:xfrm flipV="1">
          <a:off x="12096750" y="5386338"/>
          <a:ext cx="0" cy="70013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6061</xdr:colOff>
      <xdr:row>31</xdr:row>
      <xdr:rowOff>0</xdr:rowOff>
    </xdr:from>
    <xdr:to>
      <xdr:col>30</xdr:col>
      <xdr:colOff>5043</xdr:colOff>
      <xdr:row>31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 bwMode="auto">
        <a:xfrm>
          <a:off x="12102811" y="5381625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3362</xdr:colOff>
      <xdr:row>31</xdr:row>
      <xdr:rowOff>3031</xdr:rowOff>
    </xdr:from>
    <xdr:to>
      <xdr:col>30</xdr:col>
      <xdr:colOff>3362</xdr:colOff>
      <xdr:row>32</xdr:row>
      <xdr:rowOff>164956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 bwMode="auto">
        <a:xfrm>
          <a:off x="16262537" y="5384656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0</xdr:colOff>
      <xdr:row>49</xdr:row>
      <xdr:rowOff>4712</xdr:rowOff>
    </xdr:from>
    <xdr:to>
      <xdr:col>23</xdr:col>
      <xdr:colOff>0</xdr:colOff>
      <xdr:row>53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 bwMode="auto">
        <a:xfrm flipV="1">
          <a:off x="12096750" y="8701037"/>
          <a:ext cx="0" cy="70966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6061</xdr:colOff>
      <xdr:row>49</xdr:row>
      <xdr:rowOff>0</xdr:rowOff>
    </xdr:from>
    <xdr:to>
      <xdr:col>30</xdr:col>
      <xdr:colOff>5043</xdr:colOff>
      <xdr:row>49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 bwMode="auto">
        <a:xfrm>
          <a:off x="12102811" y="8696325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3362</xdr:colOff>
      <xdr:row>49</xdr:row>
      <xdr:rowOff>3031</xdr:rowOff>
    </xdr:from>
    <xdr:to>
      <xdr:col>30</xdr:col>
      <xdr:colOff>3362</xdr:colOff>
      <xdr:row>50</xdr:row>
      <xdr:rowOff>164956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 bwMode="auto">
        <a:xfrm>
          <a:off x="16262537" y="8699356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0</xdr:colOff>
      <xdr:row>21</xdr:row>
      <xdr:rowOff>11206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 bwMode="auto">
        <a:xfrm>
          <a:off x="9010650" y="3057525"/>
          <a:ext cx="0" cy="54460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13607</xdr:colOff>
      <xdr:row>21</xdr:row>
      <xdr:rowOff>1730</xdr:rowOff>
    </xdr:from>
    <xdr:to>
      <xdr:col>18</xdr:col>
      <xdr:colOff>0</xdr:colOff>
      <xdr:row>21</xdr:row>
      <xdr:rowOff>1730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 bwMode="auto">
        <a:xfrm flipH="1">
          <a:off x="9024257" y="3592655"/>
          <a:ext cx="719818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21</xdr:row>
      <xdr:rowOff>11206</xdr:rowOff>
    </xdr:from>
    <xdr:to>
      <xdr:col>18</xdr:col>
      <xdr:colOff>0</xdr:colOff>
      <xdr:row>22</xdr:row>
      <xdr:rowOff>0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 bwMode="auto">
        <a:xfrm>
          <a:off x="9744075" y="3602131"/>
          <a:ext cx="0" cy="16024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31</xdr:row>
      <xdr:rowOff>0</xdr:rowOff>
    </xdr:from>
    <xdr:to>
      <xdr:col>18</xdr:col>
      <xdr:colOff>0</xdr:colOff>
      <xdr:row>31</xdr:row>
      <xdr:rowOff>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 bwMode="auto">
        <a:xfrm flipH="1">
          <a:off x="7286625" y="5381625"/>
          <a:ext cx="24574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31</xdr:row>
      <xdr:rowOff>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 bwMode="auto">
        <a:xfrm>
          <a:off x="9744075" y="5210175"/>
          <a:ext cx="0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0</xdr:colOff>
      <xdr:row>31</xdr:row>
      <xdr:rowOff>156883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 bwMode="auto">
        <a:xfrm>
          <a:off x="7286625" y="5381625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0</xdr:colOff>
      <xdr:row>33</xdr:row>
      <xdr:rowOff>13607</xdr:rowOff>
    </xdr:from>
    <xdr:to>
      <xdr:col>18</xdr:col>
      <xdr:colOff>0</xdr:colOff>
      <xdr:row>33</xdr:row>
      <xdr:rowOff>13607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 bwMode="auto">
        <a:xfrm>
          <a:off x="9010650" y="5747657"/>
          <a:ext cx="7334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16</xdr:col>
      <xdr:colOff>721179</xdr:colOff>
      <xdr:row>31</xdr:row>
      <xdr:rowOff>13607</xdr:rowOff>
    </xdr:from>
    <xdr:to>
      <xdr:col>16</xdr:col>
      <xdr:colOff>721179</xdr:colOff>
      <xdr:row>33</xdr:row>
      <xdr:rowOff>13607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 bwMode="auto">
        <a:xfrm flipV="1">
          <a:off x="8998404" y="5395232"/>
          <a:ext cx="0" cy="3524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49</xdr:row>
      <xdr:rowOff>0</xdr:rowOff>
    </xdr:from>
    <xdr:to>
      <xdr:col>18</xdr:col>
      <xdr:colOff>0</xdr:colOff>
      <xdr:row>49</xdr:row>
      <xdr:rowOff>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 bwMode="auto">
        <a:xfrm flipH="1">
          <a:off x="7286625" y="8696325"/>
          <a:ext cx="24574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48</xdr:row>
      <xdr:rowOff>0</xdr:rowOff>
    </xdr:from>
    <xdr:to>
      <xdr:col>18</xdr:col>
      <xdr:colOff>0</xdr:colOff>
      <xdr:row>49</xdr:row>
      <xdr:rowOff>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 bwMode="auto">
        <a:xfrm>
          <a:off x="9744075" y="8524875"/>
          <a:ext cx="0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0</xdr:colOff>
      <xdr:row>49</xdr:row>
      <xdr:rowOff>156883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 bwMode="auto">
        <a:xfrm>
          <a:off x="7286625" y="8696325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13607</xdr:colOff>
      <xdr:row>51</xdr:row>
      <xdr:rowOff>0</xdr:rowOff>
    </xdr:from>
    <xdr:to>
      <xdr:col>18</xdr:col>
      <xdr:colOff>13607</xdr:colOff>
      <xdr:row>51</xdr:row>
      <xdr:rowOff>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 bwMode="auto">
        <a:xfrm>
          <a:off x="9024257" y="9058275"/>
          <a:ext cx="7334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0</xdr:colOff>
      <xdr:row>49</xdr:row>
      <xdr:rowOff>0</xdr:rowOff>
    </xdr:from>
    <xdr:to>
      <xdr:col>17</xdr:col>
      <xdr:colOff>0</xdr:colOff>
      <xdr:row>51</xdr:row>
      <xdr:rowOff>0</xdr:rowOff>
    </xdr:to>
    <xdr:cxnSp macro="">
      <xdr:nvCxnSpPr>
        <xdr:cNvPr id="57" name="直線矢印コネクタ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 bwMode="auto">
        <a:xfrm flipV="1">
          <a:off x="9010650" y="8696325"/>
          <a:ext cx="0" cy="3619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358584</xdr:colOff>
      <xdr:row>12</xdr:row>
      <xdr:rowOff>0</xdr:rowOff>
    </xdr:from>
    <xdr:to>
      <xdr:col>6</xdr:col>
      <xdr:colOff>358584</xdr:colOff>
      <xdr:row>12</xdr:row>
      <xdr:rowOff>145677</xdr:rowOff>
    </xdr:to>
    <xdr:cxnSp macro="">
      <xdr:nvCxnSpPr>
        <xdr:cNvPr id="58" name="直線矢印コネクタ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 bwMode="auto">
        <a:xfrm>
          <a:off x="3644709" y="1981200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27</xdr:col>
      <xdr:colOff>0</xdr:colOff>
      <xdr:row>12</xdr:row>
      <xdr:rowOff>0</xdr:rowOff>
    </xdr:from>
    <xdr:to>
      <xdr:col>27</xdr:col>
      <xdr:colOff>0</xdr:colOff>
      <xdr:row>12</xdr:row>
      <xdr:rowOff>145677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 bwMode="auto">
        <a:xfrm>
          <a:off x="14478000" y="1981200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679174</xdr:colOff>
      <xdr:row>14</xdr:row>
      <xdr:rowOff>0</xdr:rowOff>
    </xdr:from>
    <xdr:to>
      <xdr:col>6</xdr:col>
      <xdr:colOff>0</xdr:colOff>
      <xdr:row>15</xdr:row>
      <xdr:rowOff>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 bwMode="auto">
        <a:xfrm flipV="1">
          <a:off x="2993749" y="232410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8283</xdr:colOff>
      <xdr:row>18</xdr:row>
      <xdr:rowOff>0</xdr:rowOff>
    </xdr:from>
    <xdr:to>
      <xdr:col>6</xdr:col>
      <xdr:colOff>8283</xdr:colOff>
      <xdr:row>18</xdr:row>
      <xdr:rowOff>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 bwMode="auto">
        <a:xfrm>
          <a:off x="3008658" y="3057525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32</xdr:row>
      <xdr:rowOff>0</xdr:rowOff>
    </xdr:from>
    <xdr:to>
      <xdr:col>6</xdr:col>
      <xdr:colOff>6626</xdr:colOff>
      <xdr:row>33</xdr:row>
      <xdr:rowOff>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 bwMode="auto">
        <a:xfrm flipV="1">
          <a:off x="3000375" y="556260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36</xdr:row>
      <xdr:rowOff>0</xdr:rowOff>
    </xdr:from>
    <xdr:to>
      <xdr:col>5</xdr:col>
      <xdr:colOff>272084</xdr:colOff>
      <xdr:row>36</xdr:row>
      <xdr:rowOff>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 bwMode="auto">
        <a:xfrm>
          <a:off x="2986709" y="6315075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50</xdr:row>
      <xdr:rowOff>0</xdr:rowOff>
    </xdr:from>
    <xdr:to>
      <xdr:col>6</xdr:col>
      <xdr:colOff>6626</xdr:colOff>
      <xdr:row>50</xdr:row>
      <xdr:rowOff>171450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 bwMode="auto">
        <a:xfrm flipV="1">
          <a:off x="3000375" y="887730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54</xdr:row>
      <xdr:rowOff>0</xdr:rowOff>
    </xdr:from>
    <xdr:to>
      <xdr:col>5</xdr:col>
      <xdr:colOff>272084</xdr:colOff>
      <xdr:row>54</xdr:row>
      <xdr:rowOff>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 bwMode="auto">
        <a:xfrm>
          <a:off x="2986709" y="963930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13666</xdr:colOff>
      <xdr:row>61</xdr:row>
      <xdr:rowOff>0</xdr:rowOff>
    </xdr:from>
    <xdr:to>
      <xdr:col>6</xdr:col>
      <xdr:colOff>20292</xdr:colOff>
      <xdr:row>61</xdr:row>
      <xdr:rowOff>171450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 bwMode="auto">
        <a:xfrm flipV="1">
          <a:off x="3014041" y="1087755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65</xdr:row>
      <xdr:rowOff>0</xdr:rowOff>
    </xdr:from>
    <xdr:to>
      <xdr:col>6</xdr:col>
      <xdr:colOff>0</xdr:colOff>
      <xdr:row>65</xdr:row>
      <xdr:rowOff>0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 bwMode="auto">
        <a:xfrm>
          <a:off x="3000375" y="1163955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14</xdr:row>
      <xdr:rowOff>0</xdr:rowOff>
    </xdr:from>
    <xdr:to>
      <xdr:col>29</xdr:col>
      <xdr:colOff>0</xdr:colOff>
      <xdr:row>15</xdr:row>
      <xdr:rowOff>9525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 bwMode="auto">
        <a:xfrm>
          <a:off x="15211425" y="2324100"/>
          <a:ext cx="314325" cy="1809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18</xdr:row>
      <xdr:rowOff>0</xdr:rowOff>
    </xdr:from>
    <xdr:to>
      <xdr:col>29</xdr:col>
      <xdr:colOff>9525</xdr:colOff>
      <xdr:row>18</xdr:row>
      <xdr:rowOff>0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 bwMode="auto">
        <a:xfrm>
          <a:off x="15220950" y="3057525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32</xdr:row>
      <xdr:rowOff>0</xdr:rowOff>
    </xdr:from>
    <xdr:to>
      <xdr:col>29</xdr:col>
      <xdr:colOff>0</xdr:colOff>
      <xdr:row>33</xdr:row>
      <xdr:rowOff>9525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 bwMode="auto">
        <a:xfrm>
          <a:off x="15211425" y="5562600"/>
          <a:ext cx="314325" cy="1809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35</xdr:row>
      <xdr:rowOff>223630</xdr:rowOff>
    </xdr:from>
    <xdr:to>
      <xdr:col>29</xdr:col>
      <xdr:colOff>9525</xdr:colOff>
      <xdr:row>35</xdr:row>
      <xdr:rowOff>223630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 bwMode="auto">
        <a:xfrm>
          <a:off x="15220950" y="6310105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50</xdr:row>
      <xdr:rowOff>0</xdr:rowOff>
    </xdr:from>
    <xdr:to>
      <xdr:col>29</xdr:col>
      <xdr:colOff>0</xdr:colOff>
      <xdr:row>51</xdr:row>
      <xdr:rowOff>1243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 bwMode="auto">
        <a:xfrm>
          <a:off x="15211425" y="8877300"/>
          <a:ext cx="314325" cy="18221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54</xdr:row>
      <xdr:rowOff>1035</xdr:rowOff>
    </xdr:from>
    <xdr:to>
      <xdr:col>29</xdr:col>
      <xdr:colOff>9525</xdr:colOff>
      <xdr:row>54</xdr:row>
      <xdr:rowOff>1035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 bwMode="auto">
        <a:xfrm>
          <a:off x="15220950" y="9640335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61</xdr:row>
      <xdr:rowOff>0</xdr:rowOff>
    </xdr:from>
    <xdr:to>
      <xdr:col>29</xdr:col>
      <xdr:colOff>0</xdr:colOff>
      <xdr:row>62</xdr:row>
      <xdr:rowOff>1242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CxnSpPr/>
      </xdr:nvCxnSpPr>
      <xdr:spPr bwMode="auto">
        <a:xfrm>
          <a:off x="15211425" y="10877550"/>
          <a:ext cx="314325" cy="18221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65</xdr:row>
      <xdr:rowOff>1034</xdr:rowOff>
    </xdr:from>
    <xdr:to>
      <xdr:col>29</xdr:col>
      <xdr:colOff>9525</xdr:colOff>
      <xdr:row>65</xdr:row>
      <xdr:rowOff>1034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 bwMode="auto">
        <a:xfrm>
          <a:off x="15220950" y="11640584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0</xdr:colOff>
      <xdr:row>19</xdr:row>
      <xdr:rowOff>13607</xdr:rowOff>
    </xdr:from>
    <xdr:to>
      <xdr:col>17</xdr:col>
      <xdr:colOff>0</xdr:colOff>
      <xdr:row>19</xdr:row>
      <xdr:rowOff>13607</xdr:rowOff>
    </xdr:to>
    <xdr:cxnSp macro="">
      <xdr:nvCxnSpPr>
        <xdr:cNvPr id="76" name="直線矢印コネクタ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 bwMode="auto">
        <a:xfrm>
          <a:off x="7972425" y="3261632"/>
          <a:ext cx="103822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</xdr:col>
      <xdr:colOff>17318</xdr:colOff>
      <xdr:row>5</xdr:row>
      <xdr:rowOff>138545</xdr:rowOff>
    </xdr:from>
    <xdr:to>
      <xdr:col>11</xdr:col>
      <xdr:colOff>41130</xdr:colOff>
      <xdr:row>57</xdr:row>
      <xdr:rowOff>155863</xdr:rowOff>
    </xdr:to>
    <xdr:sp macro="" textlink="">
      <xdr:nvSpPr>
        <xdr:cNvPr id="77" name="角丸四角形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/>
      </xdr:nvSpPr>
      <xdr:spPr bwMode="auto">
        <a:xfrm>
          <a:off x="1388918" y="995795"/>
          <a:ext cx="4500562" cy="9342293"/>
        </a:xfrm>
        <a:prstGeom prst="roundRect">
          <a:avLst/>
        </a:prstGeom>
        <a:noFill/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588818</xdr:colOff>
      <xdr:row>4</xdr:row>
      <xdr:rowOff>0</xdr:rowOff>
    </xdr:from>
    <xdr:to>
      <xdr:col>7</xdr:col>
      <xdr:colOff>395081</xdr:colOff>
      <xdr:row>7</xdr:row>
      <xdr:rowOff>69375</xdr:rowOff>
    </xdr:to>
    <xdr:sp macro="" textlink="">
      <xdr:nvSpPr>
        <xdr:cNvPr id="78" name="角丸四角形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/>
      </xdr:nvSpPr>
      <xdr:spPr bwMode="auto">
        <a:xfrm>
          <a:off x="2903393" y="685800"/>
          <a:ext cx="1463613" cy="593250"/>
        </a:xfrm>
        <a:prstGeom prst="roundRect">
          <a:avLst>
            <a:gd name="adj" fmla="val 26232"/>
          </a:avLst>
        </a:prstGeom>
        <a:solidFill>
          <a:schemeClr val="bg2">
            <a:lumMod val="90000"/>
          </a:schemeClr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雇　用</a:t>
          </a:r>
        </a:p>
      </xdr:txBody>
    </xdr:sp>
    <xdr:clientData/>
  </xdr:twoCellAnchor>
  <xdr:twoCellAnchor>
    <xdr:from>
      <xdr:col>16</xdr:col>
      <xdr:colOff>54429</xdr:colOff>
      <xdr:row>8</xdr:row>
      <xdr:rowOff>0</xdr:rowOff>
    </xdr:from>
    <xdr:to>
      <xdr:col>17</xdr:col>
      <xdr:colOff>686915</xdr:colOff>
      <xdr:row>11</xdr:row>
      <xdr:rowOff>79653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/>
      </xdr:nvSpPr>
      <xdr:spPr bwMode="auto">
        <a:xfrm>
          <a:off x="8331654" y="1343025"/>
          <a:ext cx="1365911" cy="546378"/>
        </a:xfrm>
        <a:prstGeom prst="rect">
          <a:avLst/>
        </a:prstGeom>
        <a:solidFill>
          <a:srgbClr val="FFFF99"/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前提条件</a:t>
          </a:r>
        </a:p>
      </xdr:txBody>
    </xdr:sp>
    <xdr:clientData/>
  </xdr:twoCellAnchor>
  <xdr:twoCellAnchor>
    <xdr:from>
      <xdr:col>12</xdr:col>
      <xdr:colOff>27215</xdr:colOff>
      <xdr:row>5</xdr:row>
      <xdr:rowOff>149678</xdr:rowOff>
    </xdr:from>
    <xdr:to>
      <xdr:col>21</xdr:col>
      <xdr:colOff>0</xdr:colOff>
      <xdr:row>57</xdr:row>
      <xdr:rowOff>136071</xdr:rowOff>
    </xdr:to>
    <xdr:sp macro="" textlink="">
      <xdr:nvSpPr>
        <xdr:cNvPr id="80" name="L 字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/>
      </xdr:nvSpPr>
      <xdr:spPr>
        <a:xfrm flipV="1">
          <a:off x="6323240" y="1006928"/>
          <a:ext cx="5049610" cy="9311368"/>
        </a:xfrm>
        <a:prstGeom prst="corner">
          <a:avLst>
            <a:gd name="adj1" fmla="val 48187"/>
            <a:gd name="adj2" fmla="val 42673"/>
          </a:avLst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228537</xdr:colOff>
      <xdr:row>3</xdr:row>
      <xdr:rowOff>140753</xdr:rowOff>
    </xdr:from>
    <xdr:to>
      <xdr:col>17</xdr:col>
      <xdr:colOff>735711</xdr:colOff>
      <xdr:row>7</xdr:row>
      <xdr:rowOff>37276</xdr:rowOff>
    </xdr:to>
    <xdr:sp macro="" textlink="">
      <xdr:nvSpPr>
        <xdr:cNvPr id="81" name="角丸四角形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/>
      </xdr:nvSpPr>
      <xdr:spPr bwMode="auto">
        <a:xfrm>
          <a:off x="8200962" y="655103"/>
          <a:ext cx="1545399" cy="591848"/>
        </a:xfrm>
        <a:prstGeom prst="roundRect">
          <a:avLst/>
        </a:prstGeom>
        <a:solidFill>
          <a:schemeClr val="bg2">
            <a:lumMod val="90000"/>
          </a:schemeClr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生産誘発額</a:t>
          </a:r>
        </a:p>
      </xdr:txBody>
    </xdr:sp>
    <xdr:clientData/>
  </xdr:twoCellAnchor>
  <xdr:twoCellAnchor>
    <xdr:from>
      <xdr:col>22</xdr:col>
      <xdr:colOff>68035</xdr:colOff>
      <xdr:row>5</xdr:row>
      <xdr:rowOff>154627</xdr:rowOff>
    </xdr:from>
    <xdr:to>
      <xdr:col>33</xdr:col>
      <xdr:colOff>19790</xdr:colOff>
      <xdr:row>58</xdr:row>
      <xdr:rowOff>27213</xdr:rowOff>
    </xdr:to>
    <xdr:sp macro="" textlink="">
      <xdr:nvSpPr>
        <xdr:cNvPr id="82" name="角丸四角形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/>
      </xdr:nvSpPr>
      <xdr:spPr bwMode="auto">
        <a:xfrm>
          <a:off x="11669485" y="1011877"/>
          <a:ext cx="6066805" cy="9369011"/>
        </a:xfrm>
        <a:prstGeom prst="roundRect">
          <a:avLst/>
        </a:prstGeom>
        <a:noFill/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332755</xdr:colOff>
      <xdr:row>4</xdr:row>
      <xdr:rowOff>54429</xdr:rowOff>
    </xdr:from>
    <xdr:to>
      <xdr:col>29</xdr:col>
      <xdr:colOff>599950</xdr:colOff>
      <xdr:row>7</xdr:row>
      <xdr:rowOff>131637</xdr:rowOff>
    </xdr:to>
    <xdr:sp macro="" textlink="">
      <xdr:nvSpPr>
        <xdr:cNvPr id="83" name="角丸四角形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/>
      </xdr:nvSpPr>
      <xdr:spPr bwMode="auto">
        <a:xfrm>
          <a:off x="13162930" y="740229"/>
          <a:ext cx="2962770" cy="601083"/>
        </a:xfrm>
        <a:prstGeom prst="roundRect">
          <a:avLst/>
        </a:prstGeom>
        <a:solidFill>
          <a:schemeClr val="bg2">
            <a:lumMod val="90000"/>
          </a:schemeClr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粗付加価値額</a:t>
          </a:r>
        </a:p>
      </xdr:txBody>
    </xdr:sp>
    <xdr:clientData/>
  </xdr:twoCellAnchor>
  <xdr:twoCellAnchor>
    <xdr:from>
      <xdr:col>0</xdr:col>
      <xdr:colOff>309563</xdr:colOff>
      <xdr:row>5</xdr:row>
      <xdr:rowOff>95250</xdr:rowOff>
    </xdr:from>
    <xdr:to>
      <xdr:col>1</xdr:col>
      <xdr:colOff>478414</xdr:colOff>
      <xdr:row>33</xdr:row>
      <xdr:rowOff>155863</xdr:rowOff>
    </xdr:to>
    <xdr:sp macro="" textlink="">
      <xdr:nvSpPr>
        <xdr:cNvPr id="84" name="フローチャート: 代替処理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/>
      </xdr:nvSpPr>
      <xdr:spPr bwMode="auto">
        <a:xfrm>
          <a:off x="309563" y="952500"/>
          <a:ext cx="854651" cy="4937413"/>
        </a:xfrm>
        <a:prstGeom prst="flowChartAlternateProcess">
          <a:avLst/>
        </a:prstGeom>
        <a:solidFill>
          <a:schemeClr val="tx2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第１次波及効果</a:t>
          </a:r>
        </a:p>
      </xdr:txBody>
    </xdr:sp>
    <xdr:clientData/>
  </xdr:twoCellAnchor>
  <xdr:twoCellAnchor>
    <xdr:from>
      <xdr:col>0</xdr:col>
      <xdr:colOff>309562</xdr:colOff>
      <xdr:row>40</xdr:row>
      <xdr:rowOff>71437</xdr:rowOff>
    </xdr:from>
    <xdr:to>
      <xdr:col>1</xdr:col>
      <xdr:colOff>478413</xdr:colOff>
      <xdr:row>57</xdr:row>
      <xdr:rowOff>99580</xdr:rowOff>
    </xdr:to>
    <xdr:sp macro="" textlink="">
      <xdr:nvSpPr>
        <xdr:cNvPr id="85" name="角丸四角形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/>
      </xdr:nvSpPr>
      <xdr:spPr bwMode="auto">
        <a:xfrm>
          <a:off x="309562" y="7110412"/>
          <a:ext cx="854651" cy="3171393"/>
        </a:xfrm>
        <a:prstGeom prst="roundRect">
          <a:avLst/>
        </a:prstGeom>
        <a:solidFill>
          <a:srgbClr val="00B0F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第２次波及効果</a:t>
          </a:r>
        </a:p>
      </xdr:txBody>
    </xdr:sp>
    <xdr:clientData/>
  </xdr:twoCellAnchor>
  <xdr:twoCellAnchor>
    <xdr:from>
      <xdr:col>0</xdr:col>
      <xdr:colOff>309563</xdr:colOff>
      <xdr:row>60</xdr:row>
      <xdr:rowOff>23813</xdr:rowOff>
    </xdr:from>
    <xdr:to>
      <xdr:col>1</xdr:col>
      <xdr:colOff>478414</xdr:colOff>
      <xdr:row>65</xdr:row>
      <xdr:rowOff>98713</xdr:rowOff>
    </xdr:to>
    <xdr:sp macro="" textlink="">
      <xdr:nvSpPr>
        <xdr:cNvPr id="86" name="角丸四角形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/>
      </xdr:nvSpPr>
      <xdr:spPr bwMode="auto">
        <a:xfrm>
          <a:off x="309563" y="10720388"/>
          <a:ext cx="854651" cy="1017875"/>
        </a:xfrm>
        <a:prstGeom prst="roundRect">
          <a:avLst/>
        </a:prstGeom>
        <a:solidFill>
          <a:srgbClr val="92D0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合計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702624</xdr:colOff>
      <xdr:row>16</xdr:row>
      <xdr:rowOff>69275</xdr:rowOff>
    </xdr:from>
    <xdr:to>
      <xdr:col>25</xdr:col>
      <xdr:colOff>121227</xdr:colOff>
      <xdr:row>16</xdr:row>
      <xdr:rowOff>69276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9713274" y="2736275"/>
          <a:ext cx="3971553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25</xdr:row>
      <xdr:rowOff>0</xdr:rowOff>
    </xdr:from>
    <xdr:to>
      <xdr:col>18</xdr:col>
      <xdr:colOff>9525</xdr:colOff>
      <xdr:row>27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 bwMode="auto">
        <a:xfrm>
          <a:off x="9753600" y="4286250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6163</xdr:colOff>
      <xdr:row>13</xdr:row>
      <xdr:rowOff>11207</xdr:rowOff>
    </xdr:from>
    <xdr:to>
      <xdr:col>23</xdr:col>
      <xdr:colOff>6163</xdr:colOff>
      <xdr:row>16</xdr:row>
      <xdr:rowOff>81642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 bwMode="auto">
        <a:xfrm flipV="1">
          <a:off x="12102913" y="2163857"/>
          <a:ext cx="0" cy="58478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12224</xdr:colOff>
      <xdr:row>13</xdr:row>
      <xdr:rowOff>6494</xdr:rowOff>
    </xdr:from>
    <xdr:to>
      <xdr:col>30</xdr:col>
      <xdr:colOff>11206</xdr:colOff>
      <xdr:row>13</xdr:row>
      <xdr:rowOff>6494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 bwMode="auto">
        <a:xfrm>
          <a:off x="12108974" y="2159144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0</xdr:colOff>
      <xdr:row>35</xdr:row>
      <xdr:rowOff>2</xdr:rowOff>
    </xdr:from>
    <xdr:to>
      <xdr:col>26</xdr:col>
      <xdr:colOff>0</xdr:colOff>
      <xdr:row>35</xdr:row>
      <xdr:rowOff>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flipV="1">
          <a:off x="7972425" y="6086477"/>
          <a:ext cx="577215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4082</xdr:colOff>
      <xdr:row>17</xdr:row>
      <xdr:rowOff>0</xdr:rowOff>
    </xdr:from>
    <xdr:to>
      <xdr:col>32</xdr:col>
      <xdr:colOff>4082</xdr:colOff>
      <xdr:row>42</xdr:row>
      <xdr:rowOff>13607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 bwMode="auto">
        <a:xfrm>
          <a:off x="17368157" y="2838450"/>
          <a:ext cx="0" cy="457608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0</xdr:colOff>
      <xdr:row>42</xdr:row>
      <xdr:rowOff>13607</xdr:rowOff>
    </xdr:from>
    <xdr:to>
      <xdr:col>32</xdr:col>
      <xdr:colOff>0</xdr:colOff>
      <xdr:row>42</xdr:row>
      <xdr:rowOff>13607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 bwMode="auto">
        <a:xfrm flipH="1">
          <a:off x="10477500" y="7414532"/>
          <a:ext cx="688657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31</xdr:col>
      <xdr:colOff>11206</xdr:colOff>
      <xdr:row>17</xdr:row>
      <xdr:rowOff>1681</xdr:rowOff>
    </xdr:from>
    <xdr:to>
      <xdr:col>32</xdr:col>
      <xdr:colOff>0</xdr:colOff>
      <xdr:row>17</xdr:row>
      <xdr:rowOff>1681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 bwMode="auto">
        <a:xfrm>
          <a:off x="17003806" y="2840131"/>
          <a:ext cx="36026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43</xdr:row>
      <xdr:rowOff>0</xdr:rowOff>
    </xdr:from>
    <xdr:to>
      <xdr:col>18</xdr:col>
      <xdr:colOff>0</xdr:colOff>
      <xdr:row>45</xdr:row>
      <xdr:rowOff>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 bwMode="auto">
        <a:xfrm>
          <a:off x="9744075" y="7620000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5953</xdr:colOff>
      <xdr:row>16</xdr:row>
      <xdr:rowOff>172640</xdr:rowOff>
    </xdr:from>
    <xdr:to>
      <xdr:col>15</xdr:col>
      <xdr:colOff>258536</xdr:colOff>
      <xdr:row>16</xdr:row>
      <xdr:rowOff>172640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 bwMode="auto">
        <a:xfrm flipH="1">
          <a:off x="4663678" y="2839640"/>
          <a:ext cx="3567283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672353</xdr:colOff>
      <xdr:row>13</xdr:row>
      <xdr:rowOff>0</xdr:rowOff>
    </xdr:from>
    <xdr:to>
      <xdr:col>9</xdr:col>
      <xdr:colOff>672353</xdr:colOff>
      <xdr:row>17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 bwMode="auto">
        <a:xfrm>
          <a:off x="5587253" y="2152650"/>
          <a:ext cx="0" cy="6858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11206</xdr:colOff>
      <xdr:row>13</xdr:row>
      <xdr:rowOff>0</xdr:rowOff>
    </xdr:from>
    <xdr:to>
      <xdr:col>4</xdr:col>
      <xdr:colOff>13610</xdr:colOff>
      <xdr:row>14</xdr:row>
      <xdr:rowOff>163286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 bwMode="auto">
        <a:xfrm>
          <a:off x="2325781" y="2152650"/>
          <a:ext cx="2404" cy="33473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35</xdr:row>
      <xdr:rowOff>0</xdr:rowOff>
    </xdr:from>
    <xdr:to>
      <xdr:col>12</xdr:col>
      <xdr:colOff>672354</xdr:colOff>
      <xdr:row>35</xdr:row>
      <xdr:rowOff>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 bwMode="auto">
        <a:xfrm flipH="1">
          <a:off x="4667250" y="6086475"/>
          <a:ext cx="1929654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53</xdr:row>
      <xdr:rowOff>0</xdr:rowOff>
    </xdr:from>
    <xdr:to>
      <xdr:col>12</xdr:col>
      <xdr:colOff>672354</xdr:colOff>
      <xdr:row>53</xdr:row>
      <xdr:rowOff>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 bwMode="auto">
        <a:xfrm flipH="1">
          <a:off x="4667250" y="9410700"/>
          <a:ext cx="1929654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30</xdr:col>
      <xdr:colOff>0</xdr:colOff>
      <xdr:row>36</xdr:row>
      <xdr:rowOff>23812</xdr:rowOff>
    </xdr:from>
    <xdr:to>
      <xdr:col>30</xdr:col>
      <xdr:colOff>0</xdr:colOff>
      <xdr:row>42</xdr:row>
      <xdr:rowOff>13608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 bwMode="auto">
        <a:xfrm>
          <a:off x="16259175" y="6338887"/>
          <a:ext cx="0" cy="107564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9525</xdr:colOff>
      <xdr:row>53</xdr:row>
      <xdr:rowOff>1</xdr:rowOff>
    </xdr:from>
    <xdr:to>
      <xdr:col>26</xdr:col>
      <xdr:colOff>-1</xdr:colOff>
      <xdr:row>53</xdr:row>
      <xdr:rowOff>2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flipV="1">
          <a:off x="7981950" y="9410701"/>
          <a:ext cx="5762624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17</xdr:row>
      <xdr:rowOff>1</xdr:rowOff>
    </xdr:from>
    <xdr:to>
      <xdr:col>9</xdr:col>
      <xdr:colOff>352425</xdr:colOff>
      <xdr:row>18</xdr:row>
      <xdr:rowOff>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 bwMode="auto">
        <a:xfrm flipV="1">
          <a:off x="5267325" y="2838451"/>
          <a:ext cx="0" cy="21907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11207</xdr:colOff>
      <xdr:row>26</xdr:row>
      <xdr:rowOff>0</xdr:rowOff>
    </xdr:from>
    <xdr:to>
      <xdr:col>19</xdr:col>
      <xdr:colOff>149678</xdr:colOff>
      <xdr:row>26</xdr:row>
      <xdr:rowOff>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 bwMode="auto">
        <a:xfrm flipH="1">
          <a:off x="9755282" y="4457700"/>
          <a:ext cx="871896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11207</xdr:colOff>
      <xdr:row>44</xdr:row>
      <xdr:rowOff>0</xdr:rowOff>
    </xdr:from>
    <xdr:to>
      <xdr:col>20</xdr:col>
      <xdr:colOff>0</xdr:colOff>
      <xdr:row>44</xdr:row>
      <xdr:rowOff>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 bwMode="auto">
        <a:xfrm flipH="1">
          <a:off x="9755282" y="7791450"/>
          <a:ext cx="884143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0</xdr:colOff>
      <xdr:row>35</xdr:row>
      <xdr:rowOff>190500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 bwMode="auto">
        <a:xfrm flipV="1">
          <a:off x="12830175" y="6086475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27</xdr:col>
      <xdr:colOff>17322</xdr:colOff>
      <xdr:row>30</xdr:row>
      <xdr:rowOff>0</xdr:rowOff>
    </xdr:from>
    <xdr:to>
      <xdr:col>27</xdr:col>
      <xdr:colOff>17322</xdr:colOff>
      <xdr:row>31</xdr:row>
      <xdr:rowOff>11206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 bwMode="auto">
        <a:xfrm>
          <a:off x="14495322" y="5210175"/>
          <a:ext cx="0" cy="18265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26</xdr:col>
      <xdr:colOff>727362</xdr:colOff>
      <xdr:row>48</xdr:row>
      <xdr:rowOff>0</xdr:rowOff>
    </xdr:from>
    <xdr:to>
      <xdr:col>26</xdr:col>
      <xdr:colOff>727362</xdr:colOff>
      <xdr:row>49</xdr:row>
      <xdr:rowOff>11206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 bwMode="auto">
        <a:xfrm>
          <a:off x="14471937" y="8524875"/>
          <a:ext cx="0" cy="18265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35</xdr:row>
      <xdr:rowOff>1</xdr:rowOff>
    </xdr:from>
    <xdr:to>
      <xdr:col>9</xdr:col>
      <xdr:colOff>352425</xdr:colOff>
      <xdr:row>36</xdr:row>
      <xdr:rowOff>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 bwMode="auto">
        <a:xfrm flipV="1">
          <a:off x="5267325" y="6086476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53</xdr:row>
      <xdr:rowOff>1</xdr:rowOff>
    </xdr:from>
    <xdr:to>
      <xdr:col>9</xdr:col>
      <xdr:colOff>352425</xdr:colOff>
      <xdr:row>54</xdr:row>
      <xdr:rowOff>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 bwMode="auto">
        <a:xfrm flipV="1">
          <a:off x="5267325" y="9410701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22412</xdr:colOff>
      <xdr:row>13</xdr:row>
      <xdr:rowOff>0</xdr:rowOff>
    </xdr:from>
    <xdr:to>
      <xdr:col>10</xdr:col>
      <xdr:colOff>0</xdr:colOff>
      <xdr:row>13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 bwMode="auto">
        <a:xfrm>
          <a:off x="2336987" y="2152650"/>
          <a:ext cx="3263713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0</xdr:colOff>
      <xdr:row>42</xdr:row>
      <xdr:rowOff>190500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 bwMode="auto">
        <a:xfrm flipV="1">
          <a:off x="12830175" y="7400925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0</xdr:colOff>
      <xdr:row>17</xdr:row>
      <xdr:rowOff>190500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 bwMode="auto">
        <a:xfrm flipV="1">
          <a:off x="12830175" y="2838450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190500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 bwMode="auto">
        <a:xfrm flipV="1">
          <a:off x="12830175" y="9410700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30</xdr:row>
      <xdr:rowOff>0</xdr:rowOff>
    </xdr:from>
    <xdr:to>
      <xdr:col>6</xdr:col>
      <xdr:colOff>353785</xdr:colOff>
      <xdr:row>31</xdr:row>
      <xdr:rowOff>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 bwMode="auto">
        <a:xfrm>
          <a:off x="3639910" y="5210175"/>
          <a:ext cx="0" cy="1714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48</xdr:row>
      <xdr:rowOff>0</xdr:rowOff>
    </xdr:from>
    <xdr:to>
      <xdr:col>6</xdr:col>
      <xdr:colOff>353785</xdr:colOff>
      <xdr:row>49</xdr:row>
      <xdr:rowOff>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 bwMode="auto">
        <a:xfrm>
          <a:off x="3639910" y="8524875"/>
          <a:ext cx="0" cy="1714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678465</xdr:colOff>
      <xdr:row>31</xdr:row>
      <xdr:rowOff>16300</xdr:rowOff>
    </xdr:from>
    <xdr:to>
      <xdr:col>9</xdr:col>
      <xdr:colOff>678465</xdr:colOff>
      <xdr:row>35</xdr:row>
      <xdr:rowOff>16300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 bwMode="auto">
        <a:xfrm>
          <a:off x="5593365" y="5397925"/>
          <a:ext cx="0" cy="7048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2404</xdr:colOff>
      <xdr:row>33</xdr:row>
      <xdr:rowOff>6404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 bwMode="auto">
        <a:xfrm>
          <a:off x="2314575" y="5381625"/>
          <a:ext cx="2404" cy="35882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31</xdr:row>
      <xdr:rowOff>16300</xdr:rowOff>
    </xdr:from>
    <xdr:to>
      <xdr:col>9</xdr:col>
      <xdr:colOff>681522</xdr:colOff>
      <xdr:row>31</xdr:row>
      <xdr:rowOff>16300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 bwMode="auto">
        <a:xfrm>
          <a:off x="2325781" y="5397925"/>
          <a:ext cx="327064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661147</xdr:colOff>
      <xdr:row>49</xdr:row>
      <xdr:rowOff>16300</xdr:rowOff>
    </xdr:from>
    <xdr:to>
      <xdr:col>9</xdr:col>
      <xdr:colOff>661147</xdr:colOff>
      <xdr:row>53</xdr:row>
      <xdr:rowOff>16300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 bwMode="auto">
        <a:xfrm>
          <a:off x="5576047" y="8712625"/>
          <a:ext cx="0" cy="7143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2404</xdr:colOff>
      <xdr:row>51</xdr:row>
      <xdr:rowOff>6404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 bwMode="auto">
        <a:xfrm>
          <a:off x="2314575" y="8696325"/>
          <a:ext cx="2404" cy="36835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49</xdr:row>
      <xdr:rowOff>16300</xdr:rowOff>
    </xdr:from>
    <xdr:to>
      <xdr:col>9</xdr:col>
      <xdr:colOff>681522</xdr:colOff>
      <xdr:row>49</xdr:row>
      <xdr:rowOff>16300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 bwMode="auto">
        <a:xfrm>
          <a:off x="2325781" y="8712625"/>
          <a:ext cx="327064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9525</xdr:colOff>
      <xdr:row>13</xdr:row>
      <xdr:rowOff>9525</xdr:rowOff>
    </xdr:from>
    <xdr:to>
      <xdr:col>30</xdr:col>
      <xdr:colOff>9525</xdr:colOff>
      <xdr:row>15</xdr:row>
      <xdr:rowOff>9525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 bwMode="auto">
        <a:xfrm>
          <a:off x="16268700" y="2162175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0</xdr:colOff>
      <xdr:row>31</xdr:row>
      <xdr:rowOff>4713</xdr:rowOff>
    </xdr:from>
    <xdr:to>
      <xdr:col>23</xdr:col>
      <xdr:colOff>0</xdr:colOff>
      <xdr:row>35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 bwMode="auto">
        <a:xfrm flipV="1">
          <a:off x="12096750" y="5386338"/>
          <a:ext cx="0" cy="70013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6061</xdr:colOff>
      <xdr:row>31</xdr:row>
      <xdr:rowOff>0</xdr:rowOff>
    </xdr:from>
    <xdr:to>
      <xdr:col>30</xdr:col>
      <xdr:colOff>5043</xdr:colOff>
      <xdr:row>31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 bwMode="auto">
        <a:xfrm>
          <a:off x="12102811" y="5381625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3362</xdr:colOff>
      <xdr:row>31</xdr:row>
      <xdr:rowOff>3031</xdr:rowOff>
    </xdr:from>
    <xdr:to>
      <xdr:col>30</xdr:col>
      <xdr:colOff>3362</xdr:colOff>
      <xdr:row>32</xdr:row>
      <xdr:rowOff>164956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 bwMode="auto">
        <a:xfrm>
          <a:off x="16262537" y="5384656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0</xdr:colOff>
      <xdr:row>49</xdr:row>
      <xdr:rowOff>4712</xdr:rowOff>
    </xdr:from>
    <xdr:to>
      <xdr:col>23</xdr:col>
      <xdr:colOff>0</xdr:colOff>
      <xdr:row>53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 bwMode="auto">
        <a:xfrm flipV="1">
          <a:off x="12096750" y="8701037"/>
          <a:ext cx="0" cy="70966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6061</xdr:colOff>
      <xdr:row>49</xdr:row>
      <xdr:rowOff>0</xdr:rowOff>
    </xdr:from>
    <xdr:to>
      <xdr:col>30</xdr:col>
      <xdr:colOff>5043</xdr:colOff>
      <xdr:row>49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 bwMode="auto">
        <a:xfrm>
          <a:off x="12102811" y="8696325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3362</xdr:colOff>
      <xdr:row>49</xdr:row>
      <xdr:rowOff>3031</xdr:rowOff>
    </xdr:from>
    <xdr:to>
      <xdr:col>30</xdr:col>
      <xdr:colOff>3362</xdr:colOff>
      <xdr:row>50</xdr:row>
      <xdr:rowOff>164956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 bwMode="auto">
        <a:xfrm>
          <a:off x="16262537" y="8699356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0</xdr:colOff>
      <xdr:row>21</xdr:row>
      <xdr:rowOff>11206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 bwMode="auto">
        <a:xfrm>
          <a:off x="9010650" y="3057525"/>
          <a:ext cx="0" cy="54460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13607</xdr:colOff>
      <xdr:row>21</xdr:row>
      <xdr:rowOff>1730</xdr:rowOff>
    </xdr:from>
    <xdr:to>
      <xdr:col>18</xdr:col>
      <xdr:colOff>0</xdr:colOff>
      <xdr:row>21</xdr:row>
      <xdr:rowOff>1730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 bwMode="auto">
        <a:xfrm flipH="1">
          <a:off x="9024257" y="3592655"/>
          <a:ext cx="719818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21</xdr:row>
      <xdr:rowOff>11206</xdr:rowOff>
    </xdr:from>
    <xdr:to>
      <xdr:col>18</xdr:col>
      <xdr:colOff>0</xdr:colOff>
      <xdr:row>22</xdr:row>
      <xdr:rowOff>0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 bwMode="auto">
        <a:xfrm>
          <a:off x="9744075" y="3602131"/>
          <a:ext cx="0" cy="16024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31</xdr:row>
      <xdr:rowOff>0</xdr:rowOff>
    </xdr:from>
    <xdr:to>
      <xdr:col>18</xdr:col>
      <xdr:colOff>0</xdr:colOff>
      <xdr:row>31</xdr:row>
      <xdr:rowOff>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 bwMode="auto">
        <a:xfrm flipH="1">
          <a:off x="7286625" y="5381625"/>
          <a:ext cx="24574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31</xdr:row>
      <xdr:rowOff>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 bwMode="auto">
        <a:xfrm>
          <a:off x="9744075" y="5210175"/>
          <a:ext cx="0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0</xdr:colOff>
      <xdr:row>31</xdr:row>
      <xdr:rowOff>156883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 bwMode="auto">
        <a:xfrm>
          <a:off x="7286625" y="5381625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0</xdr:colOff>
      <xdr:row>33</xdr:row>
      <xdr:rowOff>13607</xdr:rowOff>
    </xdr:from>
    <xdr:to>
      <xdr:col>18</xdr:col>
      <xdr:colOff>0</xdr:colOff>
      <xdr:row>33</xdr:row>
      <xdr:rowOff>13607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 bwMode="auto">
        <a:xfrm>
          <a:off x="9010650" y="5747657"/>
          <a:ext cx="7334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16</xdr:col>
      <xdr:colOff>721179</xdr:colOff>
      <xdr:row>31</xdr:row>
      <xdr:rowOff>13607</xdr:rowOff>
    </xdr:from>
    <xdr:to>
      <xdr:col>16</xdr:col>
      <xdr:colOff>721179</xdr:colOff>
      <xdr:row>33</xdr:row>
      <xdr:rowOff>13607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 bwMode="auto">
        <a:xfrm flipV="1">
          <a:off x="8998404" y="5395232"/>
          <a:ext cx="0" cy="3524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49</xdr:row>
      <xdr:rowOff>0</xdr:rowOff>
    </xdr:from>
    <xdr:to>
      <xdr:col>18</xdr:col>
      <xdr:colOff>0</xdr:colOff>
      <xdr:row>49</xdr:row>
      <xdr:rowOff>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 bwMode="auto">
        <a:xfrm flipH="1">
          <a:off x="7286625" y="8696325"/>
          <a:ext cx="24574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48</xdr:row>
      <xdr:rowOff>0</xdr:rowOff>
    </xdr:from>
    <xdr:to>
      <xdr:col>18</xdr:col>
      <xdr:colOff>0</xdr:colOff>
      <xdr:row>49</xdr:row>
      <xdr:rowOff>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 bwMode="auto">
        <a:xfrm>
          <a:off x="9744075" y="8524875"/>
          <a:ext cx="0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0</xdr:colOff>
      <xdr:row>49</xdr:row>
      <xdr:rowOff>156883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 bwMode="auto">
        <a:xfrm>
          <a:off x="7286625" y="8696325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13607</xdr:colOff>
      <xdr:row>51</xdr:row>
      <xdr:rowOff>0</xdr:rowOff>
    </xdr:from>
    <xdr:to>
      <xdr:col>18</xdr:col>
      <xdr:colOff>13607</xdr:colOff>
      <xdr:row>51</xdr:row>
      <xdr:rowOff>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 bwMode="auto">
        <a:xfrm>
          <a:off x="9024257" y="9058275"/>
          <a:ext cx="7334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0</xdr:colOff>
      <xdr:row>49</xdr:row>
      <xdr:rowOff>0</xdr:rowOff>
    </xdr:from>
    <xdr:to>
      <xdr:col>17</xdr:col>
      <xdr:colOff>0</xdr:colOff>
      <xdr:row>51</xdr:row>
      <xdr:rowOff>0</xdr:rowOff>
    </xdr:to>
    <xdr:cxnSp macro="">
      <xdr:nvCxnSpPr>
        <xdr:cNvPr id="57" name="直線矢印コネクタ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 bwMode="auto">
        <a:xfrm flipV="1">
          <a:off x="9010650" y="8696325"/>
          <a:ext cx="0" cy="3619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358584</xdr:colOff>
      <xdr:row>12</xdr:row>
      <xdr:rowOff>0</xdr:rowOff>
    </xdr:from>
    <xdr:to>
      <xdr:col>6</xdr:col>
      <xdr:colOff>358584</xdr:colOff>
      <xdr:row>12</xdr:row>
      <xdr:rowOff>145677</xdr:rowOff>
    </xdr:to>
    <xdr:cxnSp macro="">
      <xdr:nvCxnSpPr>
        <xdr:cNvPr id="58" name="直線矢印コネクタ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 bwMode="auto">
        <a:xfrm>
          <a:off x="3644709" y="1981200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27</xdr:col>
      <xdr:colOff>0</xdr:colOff>
      <xdr:row>12</xdr:row>
      <xdr:rowOff>0</xdr:rowOff>
    </xdr:from>
    <xdr:to>
      <xdr:col>27</xdr:col>
      <xdr:colOff>0</xdr:colOff>
      <xdr:row>12</xdr:row>
      <xdr:rowOff>145677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 bwMode="auto">
        <a:xfrm>
          <a:off x="14478000" y="1981200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679174</xdr:colOff>
      <xdr:row>14</xdr:row>
      <xdr:rowOff>0</xdr:rowOff>
    </xdr:from>
    <xdr:to>
      <xdr:col>6</xdr:col>
      <xdr:colOff>0</xdr:colOff>
      <xdr:row>15</xdr:row>
      <xdr:rowOff>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 bwMode="auto">
        <a:xfrm flipV="1">
          <a:off x="2993749" y="232410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8283</xdr:colOff>
      <xdr:row>18</xdr:row>
      <xdr:rowOff>0</xdr:rowOff>
    </xdr:from>
    <xdr:to>
      <xdr:col>6</xdr:col>
      <xdr:colOff>8283</xdr:colOff>
      <xdr:row>18</xdr:row>
      <xdr:rowOff>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 bwMode="auto">
        <a:xfrm>
          <a:off x="3008658" y="3057525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32</xdr:row>
      <xdr:rowOff>0</xdr:rowOff>
    </xdr:from>
    <xdr:to>
      <xdr:col>6</xdr:col>
      <xdr:colOff>6626</xdr:colOff>
      <xdr:row>33</xdr:row>
      <xdr:rowOff>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 bwMode="auto">
        <a:xfrm flipV="1">
          <a:off x="3000375" y="556260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36</xdr:row>
      <xdr:rowOff>0</xdr:rowOff>
    </xdr:from>
    <xdr:to>
      <xdr:col>5</xdr:col>
      <xdr:colOff>272084</xdr:colOff>
      <xdr:row>36</xdr:row>
      <xdr:rowOff>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 bwMode="auto">
        <a:xfrm>
          <a:off x="2986709" y="6315075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50</xdr:row>
      <xdr:rowOff>0</xdr:rowOff>
    </xdr:from>
    <xdr:to>
      <xdr:col>6</xdr:col>
      <xdr:colOff>6626</xdr:colOff>
      <xdr:row>50</xdr:row>
      <xdr:rowOff>171450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 bwMode="auto">
        <a:xfrm flipV="1">
          <a:off x="3000375" y="887730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54</xdr:row>
      <xdr:rowOff>0</xdr:rowOff>
    </xdr:from>
    <xdr:to>
      <xdr:col>5</xdr:col>
      <xdr:colOff>272084</xdr:colOff>
      <xdr:row>54</xdr:row>
      <xdr:rowOff>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 bwMode="auto">
        <a:xfrm>
          <a:off x="2986709" y="963930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13666</xdr:colOff>
      <xdr:row>61</xdr:row>
      <xdr:rowOff>0</xdr:rowOff>
    </xdr:from>
    <xdr:to>
      <xdr:col>6</xdr:col>
      <xdr:colOff>20292</xdr:colOff>
      <xdr:row>61</xdr:row>
      <xdr:rowOff>171450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 bwMode="auto">
        <a:xfrm flipV="1">
          <a:off x="3014041" y="1087755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65</xdr:row>
      <xdr:rowOff>0</xdr:rowOff>
    </xdr:from>
    <xdr:to>
      <xdr:col>6</xdr:col>
      <xdr:colOff>0</xdr:colOff>
      <xdr:row>65</xdr:row>
      <xdr:rowOff>0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 bwMode="auto">
        <a:xfrm>
          <a:off x="3000375" y="1163955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14</xdr:row>
      <xdr:rowOff>0</xdr:rowOff>
    </xdr:from>
    <xdr:to>
      <xdr:col>29</xdr:col>
      <xdr:colOff>0</xdr:colOff>
      <xdr:row>15</xdr:row>
      <xdr:rowOff>9525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 bwMode="auto">
        <a:xfrm>
          <a:off x="15211425" y="2324100"/>
          <a:ext cx="314325" cy="1809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18</xdr:row>
      <xdr:rowOff>0</xdr:rowOff>
    </xdr:from>
    <xdr:to>
      <xdr:col>29</xdr:col>
      <xdr:colOff>9525</xdr:colOff>
      <xdr:row>18</xdr:row>
      <xdr:rowOff>0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 bwMode="auto">
        <a:xfrm>
          <a:off x="15220950" y="3057525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32</xdr:row>
      <xdr:rowOff>0</xdr:rowOff>
    </xdr:from>
    <xdr:to>
      <xdr:col>29</xdr:col>
      <xdr:colOff>0</xdr:colOff>
      <xdr:row>33</xdr:row>
      <xdr:rowOff>9525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 bwMode="auto">
        <a:xfrm>
          <a:off x="15211425" y="5562600"/>
          <a:ext cx="314325" cy="1809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35</xdr:row>
      <xdr:rowOff>223630</xdr:rowOff>
    </xdr:from>
    <xdr:to>
      <xdr:col>29</xdr:col>
      <xdr:colOff>9525</xdr:colOff>
      <xdr:row>35</xdr:row>
      <xdr:rowOff>223630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 bwMode="auto">
        <a:xfrm>
          <a:off x="15220950" y="6310105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50</xdr:row>
      <xdr:rowOff>0</xdr:rowOff>
    </xdr:from>
    <xdr:to>
      <xdr:col>29</xdr:col>
      <xdr:colOff>0</xdr:colOff>
      <xdr:row>51</xdr:row>
      <xdr:rowOff>1243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 bwMode="auto">
        <a:xfrm>
          <a:off x="15211425" y="8877300"/>
          <a:ext cx="314325" cy="18221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54</xdr:row>
      <xdr:rowOff>1035</xdr:rowOff>
    </xdr:from>
    <xdr:to>
      <xdr:col>29</xdr:col>
      <xdr:colOff>9525</xdr:colOff>
      <xdr:row>54</xdr:row>
      <xdr:rowOff>1035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 bwMode="auto">
        <a:xfrm>
          <a:off x="15220950" y="9640335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61</xdr:row>
      <xdr:rowOff>0</xdr:rowOff>
    </xdr:from>
    <xdr:to>
      <xdr:col>29</xdr:col>
      <xdr:colOff>0</xdr:colOff>
      <xdr:row>62</xdr:row>
      <xdr:rowOff>1242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 bwMode="auto">
        <a:xfrm>
          <a:off x="15211425" y="10877550"/>
          <a:ext cx="314325" cy="18221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65</xdr:row>
      <xdr:rowOff>1034</xdr:rowOff>
    </xdr:from>
    <xdr:to>
      <xdr:col>29</xdr:col>
      <xdr:colOff>9525</xdr:colOff>
      <xdr:row>65</xdr:row>
      <xdr:rowOff>1034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 bwMode="auto">
        <a:xfrm>
          <a:off x="15220950" y="11640584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0</xdr:colOff>
      <xdr:row>19</xdr:row>
      <xdr:rowOff>13607</xdr:rowOff>
    </xdr:from>
    <xdr:to>
      <xdr:col>17</xdr:col>
      <xdr:colOff>0</xdr:colOff>
      <xdr:row>19</xdr:row>
      <xdr:rowOff>13607</xdr:rowOff>
    </xdr:to>
    <xdr:cxnSp macro="">
      <xdr:nvCxnSpPr>
        <xdr:cNvPr id="76" name="直線矢印コネクタ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 bwMode="auto">
        <a:xfrm>
          <a:off x="7972425" y="3261632"/>
          <a:ext cx="103822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</xdr:col>
      <xdr:colOff>17318</xdr:colOff>
      <xdr:row>5</xdr:row>
      <xdr:rowOff>138545</xdr:rowOff>
    </xdr:from>
    <xdr:to>
      <xdr:col>11</xdr:col>
      <xdr:colOff>41130</xdr:colOff>
      <xdr:row>57</xdr:row>
      <xdr:rowOff>155863</xdr:rowOff>
    </xdr:to>
    <xdr:sp macro="" textlink="">
      <xdr:nvSpPr>
        <xdr:cNvPr id="77" name="角丸四角形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/>
      </xdr:nvSpPr>
      <xdr:spPr bwMode="auto">
        <a:xfrm>
          <a:off x="1388918" y="995795"/>
          <a:ext cx="4500562" cy="9342293"/>
        </a:xfrm>
        <a:prstGeom prst="roundRect">
          <a:avLst/>
        </a:prstGeom>
        <a:noFill/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588818</xdr:colOff>
      <xdr:row>4</xdr:row>
      <xdr:rowOff>0</xdr:rowOff>
    </xdr:from>
    <xdr:to>
      <xdr:col>7</xdr:col>
      <xdr:colOff>395081</xdr:colOff>
      <xdr:row>7</xdr:row>
      <xdr:rowOff>69375</xdr:rowOff>
    </xdr:to>
    <xdr:sp macro="" textlink="">
      <xdr:nvSpPr>
        <xdr:cNvPr id="78" name="角丸四角形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/>
      </xdr:nvSpPr>
      <xdr:spPr bwMode="auto">
        <a:xfrm>
          <a:off x="2903393" y="685800"/>
          <a:ext cx="1463613" cy="593250"/>
        </a:xfrm>
        <a:prstGeom prst="roundRect">
          <a:avLst>
            <a:gd name="adj" fmla="val 26232"/>
          </a:avLst>
        </a:prstGeom>
        <a:solidFill>
          <a:schemeClr val="bg2">
            <a:lumMod val="90000"/>
          </a:schemeClr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雇　用</a:t>
          </a:r>
        </a:p>
      </xdr:txBody>
    </xdr:sp>
    <xdr:clientData/>
  </xdr:twoCellAnchor>
  <xdr:twoCellAnchor>
    <xdr:from>
      <xdr:col>16</xdr:col>
      <xdr:colOff>54429</xdr:colOff>
      <xdr:row>8</xdr:row>
      <xdr:rowOff>0</xdr:rowOff>
    </xdr:from>
    <xdr:to>
      <xdr:col>17</xdr:col>
      <xdr:colOff>686915</xdr:colOff>
      <xdr:row>11</xdr:row>
      <xdr:rowOff>79653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/>
      </xdr:nvSpPr>
      <xdr:spPr bwMode="auto">
        <a:xfrm>
          <a:off x="8331654" y="1343025"/>
          <a:ext cx="1365911" cy="546378"/>
        </a:xfrm>
        <a:prstGeom prst="rect">
          <a:avLst/>
        </a:prstGeom>
        <a:solidFill>
          <a:srgbClr val="FFFF99"/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前提条件</a:t>
          </a:r>
        </a:p>
      </xdr:txBody>
    </xdr:sp>
    <xdr:clientData/>
  </xdr:twoCellAnchor>
  <xdr:twoCellAnchor>
    <xdr:from>
      <xdr:col>12</xdr:col>
      <xdr:colOff>27215</xdr:colOff>
      <xdr:row>5</xdr:row>
      <xdr:rowOff>149678</xdr:rowOff>
    </xdr:from>
    <xdr:to>
      <xdr:col>21</xdr:col>
      <xdr:colOff>0</xdr:colOff>
      <xdr:row>57</xdr:row>
      <xdr:rowOff>136071</xdr:rowOff>
    </xdr:to>
    <xdr:sp macro="" textlink="">
      <xdr:nvSpPr>
        <xdr:cNvPr id="80" name="L 字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/>
      </xdr:nvSpPr>
      <xdr:spPr>
        <a:xfrm flipV="1">
          <a:off x="6323240" y="1006928"/>
          <a:ext cx="5049610" cy="9311368"/>
        </a:xfrm>
        <a:prstGeom prst="corner">
          <a:avLst>
            <a:gd name="adj1" fmla="val 48187"/>
            <a:gd name="adj2" fmla="val 42673"/>
          </a:avLst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228537</xdr:colOff>
      <xdr:row>3</xdr:row>
      <xdr:rowOff>140753</xdr:rowOff>
    </xdr:from>
    <xdr:to>
      <xdr:col>17</xdr:col>
      <xdr:colOff>735711</xdr:colOff>
      <xdr:row>7</xdr:row>
      <xdr:rowOff>37276</xdr:rowOff>
    </xdr:to>
    <xdr:sp macro="" textlink="">
      <xdr:nvSpPr>
        <xdr:cNvPr id="81" name="角丸四角形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/>
      </xdr:nvSpPr>
      <xdr:spPr bwMode="auto">
        <a:xfrm>
          <a:off x="8200962" y="655103"/>
          <a:ext cx="1545399" cy="591848"/>
        </a:xfrm>
        <a:prstGeom prst="roundRect">
          <a:avLst/>
        </a:prstGeom>
        <a:solidFill>
          <a:schemeClr val="bg2">
            <a:lumMod val="90000"/>
          </a:schemeClr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生産誘発額</a:t>
          </a:r>
        </a:p>
      </xdr:txBody>
    </xdr:sp>
    <xdr:clientData/>
  </xdr:twoCellAnchor>
  <xdr:twoCellAnchor>
    <xdr:from>
      <xdr:col>22</xdr:col>
      <xdr:colOff>68035</xdr:colOff>
      <xdr:row>5</xdr:row>
      <xdr:rowOff>154627</xdr:rowOff>
    </xdr:from>
    <xdr:to>
      <xdr:col>33</xdr:col>
      <xdr:colOff>19790</xdr:colOff>
      <xdr:row>58</xdr:row>
      <xdr:rowOff>27213</xdr:rowOff>
    </xdr:to>
    <xdr:sp macro="" textlink="">
      <xdr:nvSpPr>
        <xdr:cNvPr id="82" name="角丸四角形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/>
      </xdr:nvSpPr>
      <xdr:spPr bwMode="auto">
        <a:xfrm>
          <a:off x="11669485" y="1011877"/>
          <a:ext cx="6066805" cy="9369011"/>
        </a:xfrm>
        <a:prstGeom prst="roundRect">
          <a:avLst/>
        </a:prstGeom>
        <a:noFill/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332755</xdr:colOff>
      <xdr:row>4</xdr:row>
      <xdr:rowOff>54429</xdr:rowOff>
    </xdr:from>
    <xdr:to>
      <xdr:col>29</xdr:col>
      <xdr:colOff>599950</xdr:colOff>
      <xdr:row>7</xdr:row>
      <xdr:rowOff>131637</xdr:rowOff>
    </xdr:to>
    <xdr:sp macro="" textlink="">
      <xdr:nvSpPr>
        <xdr:cNvPr id="83" name="角丸四角形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/>
      </xdr:nvSpPr>
      <xdr:spPr bwMode="auto">
        <a:xfrm>
          <a:off x="13162930" y="740229"/>
          <a:ext cx="2962770" cy="601083"/>
        </a:xfrm>
        <a:prstGeom prst="roundRect">
          <a:avLst/>
        </a:prstGeom>
        <a:solidFill>
          <a:schemeClr val="bg2">
            <a:lumMod val="90000"/>
          </a:schemeClr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粗付加価値額</a:t>
          </a:r>
        </a:p>
      </xdr:txBody>
    </xdr:sp>
    <xdr:clientData/>
  </xdr:twoCellAnchor>
  <xdr:twoCellAnchor>
    <xdr:from>
      <xdr:col>0</xdr:col>
      <xdr:colOff>309563</xdr:colOff>
      <xdr:row>5</xdr:row>
      <xdr:rowOff>95250</xdr:rowOff>
    </xdr:from>
    <xdr:to>
      <xdr:col>1</xdr:col>
      <xdr:colOff>478414</xdr:colOff>
      <xdr:row>33</xdr:row>
      <xdr:rowOff>155863</xdr:rowOff>
    </xdr:to>
    <xdr:sp macro="" textlink="">
      <xdr:nvSpPr>
        <xdr:cNvPr id="84" name="フローチャート: 代替処理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/>
      </xdr:nvSpPr>
      <xdr:spPr bwMode="auto">
        <a:xfrm>
          <a:off x="309563" y="952500"/>
          <a:ext cx="854651" cy="4937413"/>
        </a:xfrm>
        <a:prstGeom prst="flowChartAlternateProcess">
          <a:avLst/>
        </a:prstGeom>
        <a:solidFill>
          <a:schemeClr val="tx2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第１次波及効果</a:t>
          </a:r>
        </a:p>
      </xdr:txBody>
    </xdr:sp>
    <xdr:clientData/>
  </xdr:twoCellAnchor>
  <xdr:twoCellAnchor>
    <xdr:from>
      <xdr:col>0</xdr:col>
      <xdr:colOff>309562</xdr:colOff>
      <xdr:row>40</xdr:row>
      <xdr:rowOff>71437</xdr:rowOff>
    </xdr:from>
    <xdr:to>
      <xdr:col>1</xdr:col>
      <xdr:colOff>478413</xdr:colOff>
      <xdr:row>57</xdr:row>
      <xdr:rowOff>99580</xdr:rowOff>
    </xdr:to>
    <xdr:sp macro="" textlink="">
      <xdr:nvSpPr>
        <xdr:cNvPr id="85" name="角丸四角形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/>
      </xdr:nvSpPr>
      <xdr:spPr bwMode="auto">
        <a:xfrm>
          <a:off x="309562" y="7110412"/>
          <a:ext cx="854651" cy="3171393"/>
        </a:xfrm>
        <a:prstGeom prst="roundRect">
          <a:avLst/>
        </a:prstGeom>
        <a:solidFill>
          <a:srgbClr val="00B0F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第２次波及効果</a:t>
          </a:r>
        </a:p>
      </xdr:txBody>
    </xdr:sp>
    <xdr:clientData/>
  </xdr:twoCellAnchor>
  <xdr:twoCellAnchor>
    <xdr:from>
      <xdr:col>0</xdr:col>
      <xdr:colOff>309563</xdr:colOff>
      <xdr:row>60</xdr:row>
      <xdr:rowOff>23813</xdr:rowOff>
    </xdr:from>
    <xdr:to>
      <xdr:col>1</xdr:col>
      <xdr:colOff>478414</xdr:colOff>
      <xdr:row>65</xdr:row>
      <xdr:rowOff>98713</xdr:rowOff>
    </xdr:to>
    <xdr:sp macro="" textlink="">
      <xdr:nvSpPr>
        <xdr:cNvPr id="86" name="角丸四角形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/>
      </xdr:nvSpPr>
      <xdr:spPr bwMode="auto">
        <a:xfrm>
          <a:off x="309563" y="10720388"/>
          <a:ext cx="854651" cy="1017875"/>
        </a:xfrm>
        <a:prstGeom prst="roundRect">
          <a:avLst/>
        </a:prstGeom>
        <a:solidFill>
          <a:srgbClr val="92D0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合計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18</xdr:row>
      <xdr:rowOff>2</xdr:rowOff>
    </xdr:from>
    <xdr:to>
      <xdr:col>27</xdr:col>
      <xdr:colOff>-1</xdr:colOff>
      <xdr:row>18</xdr:row>
      <xdr:rowOff>3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flipV="1">
          <a:off x="7981950" y="3009902"/>
          <a:ext cx="6248399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26</xdr:row>
      <xdr:rowOff>0</xdr:rowOff>
    </xdr:from>
    <xdr:to>
      <xdr:col>18</xdr:col>
      <xdr:colOff>9525</xdr:colOff>
      <xdr:row>28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 bwMode="auto">
        <a:xfrm>
          <a:off x="9753600" y="4457700"/>
          <a:ext cx="0" cy="3619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6163</xdr:colOff>
      <xdr:row>14</xdr:row>
      <xdr:rowOff>11206</xdr:rowOff>
    </xdr:from>
    <xdr:to>
      <xdr:col>24</xdr:col>
      <xdr:colOff>6163</xdr:colOff>
      <xdr:row>17</xdr:row>
      <xdr:rowOff>161926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 bwMode="auto">
        <a:xfrm flipV="1">
          <a:off x="12588688" y="2335306"/>
          <a:ext cx="0" cy="66507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24</xdr:col>
      <xdr:colOff>12224</xdr:colOff>
      <xdr:row>14</xdr:row>
      <xdr:rowOff>6494</xdr:rowOff>
    </xdr:from>
    <xdr:to>
      <xdr:col>31</xdr:col>
      <xdr:colOff>11206</xdr:colOff>
      <xdr:row>14</xdr:row>
      <xdr:rowOff>6494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 bwMode="auto">
        <a:xfrm>
          <a:off x="12594749" y="2330594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0</xdr:colOff>
      <xdr:row>36</xdr:row>
      <xdr:rowOff>2</xdr:rowOff>
    </xdr:from>
    <xdr:to>
      <xdr:col>27</xdr:col>
      <xdr:colOff>0</xdr:colOff>
      <xdr:row>36</xdr:row>
      <xdr:rowOff>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flipV="1">
          <a:off x="7972425" y="6276977"/>
          <a:ext cx="625792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4082</xdr:colOff>
      <xdr:row>18</xdr:row>
      <xdr:rowOff>0</xdr:rowOff>
    </xdr:from>
    <xdr:to>
      <xdr:col>33</xdr:col>
      <xdr:colOff>4082</xdr:colOff>
      <xdr:row>43</xdr:row>
      <xdr:rowOff>13607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 bwMode="auto">
        <a:xfrm>
          <a:off x="17853932" y="3009900"/>
          <a:ext cx="0" cy="459513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0</xdr:colOff>
      <xdr:row>43</xdr:row>
      <xdr:rowOff>13607</xdr:rowOff>
    </xdr:from>
    <xdr:to>
      <xdr:col>33</xdr:col>
      <xdr:colOff>0</xdr:colOff>
      <xdr:row>43</xdr:row>
      <xdr:rowOff>13607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 bwMode="auto">
        <a:xfrm flipH="1">
          <a:off x="10477500" y="7605032"/>
          <a:ext cx="7372350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32</xdr:col>
      <xdr:colOff>11206</xdr:colOff>
      <xdr:row>18</xdr:row>
      <xdr:rowOff>1681</xdr:rowOff>
    </xdr:from>
    <xdr:to>
      <xdr:col>33</xdr:col>
      <xdr:colOff>0</xdr:colOff>
      <xdr:row>18</xdr:row>
      <xdr:rowOff>1681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 bwMode="auto">
        <a:xfrm>
          <a:off x="17489581" y="3011581"/>
          <a:ext cx="36026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44</xdr:row>
      <xdr:rowOff>0</xdr:rowOff>
    </xdr:from>
    <xdr:to>
      <xdr:col>18</xdr:col>
      <xdr:colOff>0</xdr:colOff>
      <xdr:row>46</xdr:row>
      <xdr:rowOff>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 bwMode="auto">
        <a:xfrm>
          <a:off x="9744075" y="7810500"/>
          <a:ext cx="0" cy="3619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5953</xdr:colOff>
      <xdr:row>17</xdr:row>
      <xdr:rowOff>172640</xdr:rowOff>
    </xdr:from>
    <xdr:to>
      <xdr:col>12</xdr:col>
      <xdr:colOff>672353</xdr:colOff>
      <xdr:row>17</xdr:row>
      <xdr:rowOff>172640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 bwMode="auto">
        <a:xfrm flipH="1">
          <a:off x="4663678" y="3011090"/>
          <a:ext cx="193322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672353</xdr:colOff>
      <xdr:row>14</xdr:row>
      <xdr:rowOff>0</xdr:rowOff>
    </xdr:from>
    <xdr:to>
      <xdr:col>9</xdr:col>
      <xdr:colOff>672353</xdr:colOff>
      <xdr:row>18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 bwMode="auto">
        <a:xfrm>
          <a:off x="5587253" y="2324100"/>
          <a:ext cx="0" cy="6858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11206</xdr:colOff>
      <xdr:row>14</xdr:row>
      <xdr:rowOff>0</xdr:rowOff>
    </xdr:from>
    <xdr:to>
      <xdr:col>4</xdr:col>
      <xdr:colOff>13610</xdr:colOff>
      <xdr:row>15</xdr:row>
      <xdr:rowOff>163286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 bwMode="auto">
        <a:xfrm>
          <a:off x="2325781" y="2324100"/>
          <a:ext cx="2404" cy="33473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36</xdr:row>
      <xdr:rowOff>0</xdr:rowOff>
    </xdr:from>
    <xdr:to>
      <xdr:col>12</xdr:col>
      <xdr:colOff>672354</xdr:colOff>
      <xdr:row>36</xdr:row>
      <xdr:rowOff>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 bwMode="auto">
        <a:xfrm flipH="1">
          <a:off x="4667250" y="6276975"/>
          <a:ext cx="1929654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54</xdr:row>
      <xdr:rowOff>0</xdr:rowOff>
    </xdr:from>
    <xdr:to>
      <xdr:col>12</xdr:col>
      <xdr:colOff>672354</xdr:colOff>
      <xdr:row>54</xdr:row>
      <xdr:rowOff>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 bwMode="auto">
        <a:xfrm flipH="1">
          <a:off x="4667250" y="9629775"/>
          <a:ext cx="1929654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31</xdr:col>
      <xdr:colOff>0</xdr:colOff>
      <xdr:row>37</xdr:row>
      <xdr:rowOff>23812</xdr:rowOff>
    </xdr:from>
    <xdr:to>
      <xdr:col>31</xdr:col>
      <xdr:colOff>0</xdr:colOff>
      <xdr:row>43</xdr:row>
      <xdr:rowOff>13608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 bwMode="auto">
        <a:xfrm>
          <a:off x="16744950" y="6529387"/>
          <a:ext cx="0" cy="107564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9525</xdr:colOff>
      <xdr:row>54</xdr:row>
      <xdr:rowOff>1</xdr:rowOff>
    </xdr:from>
    <xdr:to>
      <xdr:col>27</xdr:col>
      <xdr:colOff>-1</xdr:colOff>
      <xdr:row>54</xdr:row>
      <xdr:rowOff>2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flipV="1">
          <a:off x="7981950" y="9629776"/>
          <a:ext cx="6248399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18</xdr:row>
      <xdr:rowOff>1</xdr:rowOff>
    </xdr:from>
    <xdr:to>
      <xdr:col>9</xdr:col>
      <xdr:colOff>352425</xdr:colOff>
      <xdr:row>19</xdr:row>
      <xdr:rowOff>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 bwMode="auto">
        <a:xfrm flipV="1">
          <a:off x="5267325" y="3009901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11207</xdr:colOff>
      <xdr:row>27</xdr:row>
      <xdr:rowOff>0</xdr:rowOff>
    </xdr:from>
    <xdr:to>
      <xdr:col>19</xdr:col>
      <xdr:colOff>149678</xdr:colOff>
      <xdr:row>27</xdr:row>
      <xdr:rowOff>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 bwMode="auto">
        <a:xfrm flipH="1">
          <a:off x="9755282" y="4638675"/>
          <a:ext cx="871896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11207</xdr:colOff>
      <xdr:row>45</xdr:row>
      <xdr:rowOff>0</xdr:rowOff>
    </xdr:from>
    <xdr:to>
      <xdr:col>20</xdr:col>
      <xdr:colOff>0</xdr:colOff>
      <xdr:row>45</xdr:row>
      <xdr:rowOff>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 bwMode="auto">
        <a:xfrm flipH="1">
          <a:off x="9755282" y="7991475"/>
          <a:ext cx="884143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25</xdr:col>
      <xdr:colOff>0</xdr:colOff>
      <xdr:row>36</xdr:row>
      <xdr:rowOff>0</xdr:rowOff>
    </xdr:from>
    <xdr:to>
      <xdr:col>25</xdr:col>
      <xdr:colOff>0</xdr:colOff>
      <xdr:row>36</xdr:row>
      <xdr:rowOff>190500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 bwMode="auto">
        <a:xfrm flipV="1">
          <a:off x="13315950" y="6276975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28</xdr:col>
      <xdr:colOff>17322</xdr:colOff>
      <xdr:row>31</xdr:row>
      <xdr:rowOff>0</xdr:rowOff>
    </xdr:from>
    <xdr:to>
      <xdr:col>28</xdr:col>
      <xdr:colOff>17322</xdr:colOff>
      <xdr:row>32</xdr:row>
      <xdr:rowOff>11206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 bwMode="auto">
        <a:xfrm>
          <a:off x="14981097" y="5400675"/>
          <a:ext cx="0" cy="18265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27</xdr:col>
      <xdr:colOff>727362</xdr:colOff>
      <xdr:row>49</xdr:row>
      <xdr:rowOff>0</xdr:rowOff>
    </xdr:from>
    <xdr:to>
      <xdr:col>27</xdr:col>
      <xdr:colOff>727362</xdr:colOff>
      <xdr:row>50</xdr:row>
      <xdr:rowOff>11206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 bwMode="auto">
        <a:xfrm>
          <a:off x="14957712" y="8734425"/>
          <a:ext cx="0" cy="18265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36</xdr:row>
      <xdr:rowOff>1</xdr:rowOff>
    </xdr:from>
    <xdr:to>
      <xdr:col>9</xdr:col>
      <xdr:colOff>352425</xdr:colOff>
      <xdr:row>37</xdr:row>
      <xdr:rowOff>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 bwMode="auto">
        <a:xfrm flipV="1">
          <a:off x="5267325" y="6276976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54</xdr:row>
      <xdr:rowOff>1</xdr:rowOff>
    </xdr:from>
    <xdr:to>
      <xdr:col>9</xdr:col>
      <xdr:colOff>352425</xdr:colOff>
      <xdr:row>55</xdr:row>
      <xdr:rowOff>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 bwMode="auto">
        <a:xfrm flipV="1">
          <a:off x="5267325" y="9629776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22412</xdr:colOff>
      <xdr:row>14</xdr:row>
      <xdr:rowOff>0</xdr:rowOff>
    </xdr:from>
    <xdr:to>
      <xdr:col>10</xdr:col>
      <xdr:colOff>0</xdr:colOff>
      <xdr:row>14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 bwMode="auto">
        <a:xfrm>
          <a:off x="2336987" y="2324100"/>
          <a:ext cx="3263713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25</xdr:col>
      <xdr:colOff>0</xdr:colOff>
      <xdr:row>43</xdr:row>
      <xdr:rowOff>0</xdr:rowOff>
    </xdr:from>
    <xdr:to>
      <xdr:col>25</xdr:col>
      <xdr:colOff>0</xdr:colOff>
      <xdr:row>43</xdr:row>
      <xdr:rowOff>190500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 bwMode="auto">
        <a:xfrm flipV="1">
          <a:off x="13315950" y="7591425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25</xdr:col>
      <xdr:colOff>0</xdr:colOff>
      <xdr:row>18</xdr:row>
      <xdr:rowOff>0</xdr:rowOff>
    </xdr:from>
    <xdr:to>
      <xdr:col>25</xdr:col>
      <xdr:colOff>0</xdr:colOff>
      <xdr:row>18</xdr:row>
      <xdr:rowOff>190500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 bwMode="auto">
        <a:xfrm flipV="1">
          <a:off x="13315950" y="3009900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190500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 bwMode="auto">
        <a:xfrm flipV="1">
          <a:off x="13315950" y="9629775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31</xdr:row>
      <xdr:rowOff>0</xdr:rowOff>
    </xdr:from>
    <xdr:to>
      <xdr:col>6</xdr:col>
      <xdr:colOff>353785</xdr:colOff>
      <xdr:row>32</xdr:row>
      <xdr:rowOff>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 bwMode="auto">
        <a:xfrm>
          <a:off x="3639910" y="5400675"/>
          <a:ext cx="0" cy="1714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49</xdr:row>
      <xdr:rowOff>0</xdr:rowOff>
    </xdr:from>
    <xdr:to>
      <xdr:col>6</xdr:col>
      <xdr:colOff>353785</xdr:colOff>
      <xdr:row>50</xdr:row>
      <xdr:rowOff>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 bwMode="auto">
        <a:xfrm>
          <a:off x="3639910" y="8734425"/>
          <a:ext cx="0" cy="1714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678465</xdr:colOff>
      <xdr:row>32</xdr:row>
      <xdr:rowOff>16300</xdr:rowOff>
    </xdr:from>
    <xdr:to>
      <xdr:col>9</xdr:col>
      <xdr:colOff>678465</xdr:colOff>
      <xdr:row>36</xdr:row>
      <xdr:rowOff>16300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 bwMode="auto">
        <a:xfrm>
          <a:off x="5593365" y="5588425"/>
          <a:ext cx="0" cy="7048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2404</xdr:colOff>
      <xdr:row>34</xdr:row>
      <xdr:rowOff>6404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 bwMode="auto">
        <a:xfrm>
          <a:off x="2314575" y="5572125"/>
          <a:ext cx="2404" cy="35882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32</xdr:row>
      <xdr:rowOff>16300</xdr:rowOff>
    </xdr:from>
    <xdr:to>
      <xdr:col>9</xdr:col>
      <xdr:colOff>681522</xdr:colOff>
      <xdr:row>32</xdr:row>
      <xdr:rowOff>16300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 bwMode="auto">
        <a:xfrm>
          <a:off x="2325781" y="5588425"/>
          <a:ext cx="327064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661147</xdr:colOff>
      <xdr:row>50</xdr:row>
      <xdr:rowOff>16300</xdr:rowOff>
    </xdr:from>
    <xdr:to>
      <xdr:col>9</xdr:col>
      <xdr:colOff>661147</xdr:colOff>
      <xdr:row>54</xdr:row>
      <xdr:rowOff>16300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 bwMode="auto">
        <a:xfrm>
          <a:off x="5576047" y="8922175"/>
          <a:ext cx="0" cy="7239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2404</xdr:colOff>
      <xdr:row>52</xdr:row>
      <xdr:rowOff>6404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 bwMode="auto">
        <a:xfrm>
          <a:off x="2314575" y="8905875"/>
          <a:ext cx="2404" cy="37787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50</xdr:row>
      <xdr:rowOff>16300</xdr:rowOff>
    </xdr:from>
    <xdr:to>
      <xdr:col>9</xdr:col>
      <xdr:colOff>681522</xdr:colOff>
      <xdr:row>50</xdr:row>
      <xdr:rowOff>16300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 bwMode="auto">
        <a:xfrm>
          <a:off x="2325781" y="8922175"/>
          <a:ext cx="327064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31</xdr:col>
      <xdr:colOff>9525</xdr:colOff>
      <xdr:row>14</xdr:row>
      <xdr:rowOff>9525</xdr:rowOff>
    </xdr:from>
    <xdr:to>
      <xdr:col>31</xdr:col>
      <xdr:colOff>9525</xdr:colOff>
      <xdr:row>16</xdr:row>
      <xdr:rowOff>9525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 bwMode="auto">
        <a:xfrm>
          <a:off x="16754475" y="2333625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32</xdr:row>
      <xdr:rowOff>4713</xdr:rowOff>
    </xdr:from>
    <xdr:to>
      <xdr:col>24</xdr:col>
      <xdr:colOff>0</xdr:colOff>
      <xdr:row>36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 bwMode="auto">
        <a:xfrm flipV="1">
          <a:off x="12582525" y="5576838"/>
          <a:ext cx="0" cy="70013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24</xdr:col>
      <xdr:colOff>6061</xdr:colOff>
      <xdr:row>32</xdr:row>
      <xdr:rowOff>0</xdr:rowOff>
    </xdr:from>
    <xdr:to>
      <xdr:col>31</xdr:col>
      <xdr:colOff>5043</xdr:colOff>
      <xdr:row>32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 bwMode="auto">
        <a:xfrm>
          <a:off x="12588586" y="5572125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31</xdr:col>
      <xdr:colOff>3362</xdr:colOff>
      <xdr:row>32</xdr:row>
      <xdr:rowOff>3031</xdr:rowOff>
    </xdr:from>
    <xdr:to>
      <xdr:col>31</xdr:col>
      <xdr:colOff>3362</xdr:colOff>
      <xdr:row>33</xdr:row>
      <xdr:rowOff>164956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 bwMode="auto">
        <a:xfrm>
          <a:off x="16748312" y="5575156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50</xdr:row>
      <xdr:rowOff>4712</xdr:rowOff>
    </xdr:from>
    <xdr:to>
      <xdr:col>24</xdr:col>
      <xdr:colOff>0</xdr:colOff>
      <xdr:row>54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 bwMode="auto">
        <a:xfrm flipV="1">
          <a:off x="12582525" y="8910587"/>
          <a:ext cx="0" cy="71918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24</xdr:col>
      <xdr:colOff>6061</xdr:colOff>
      <xdr:row>50</xdr:row>
      <xdr:rowOff>0</xdr:rowOff>
    </xdr:from>
    <xdr:to>
      <xdr:col>31</xdr:col>
      <xdr:colOff>5043</xdr:colOff>
      <xdr:row>50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 bwMode="auto">
        <a:xfrm>
          <a:off x="12588586" y="8905875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31</xdr:col>
      <xdr:colOff>3362</xdr:colOff>
      <xdr:row>50</xdr:row>
      <xdr:rowOff>3031</xdr:rowOff>
    </xdr:from>
    <xdr:to>
      <xdr:col>31</xdr:col>
      <xdr:colOff>3362</xdr:colOff>
      <xdr:row>51</xdr:row>
      <xdr:rowOff>164956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 bwMode="auto">
        <a:xfrm>
          <a:off x="16748312" y="8908906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0</xdr:colOff>
      <xdr:row>11</xdr:row>
      <xdr:rowOff>9525</xdr:rowOff>
    </xdr:from>
    <xdr:to>
      <xdr:col>18</xdr:col>
      <xdr:colOff>0</xdr:colOff>
      <xdr:row>13</xdr:row>
      <xdr:rowOff>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 bwMode="auto">
        <a:xfrm>
          <a:off x="9744075" y="1819275"/>
          <a:ext cx="0" cy="3333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9525</xdr:colOff>
      <xdr:row>12</xdr:row>
      <xdr:rowOff>168087</xdr:rowOff>
    </xdr:from>
    <xdr:to>
      <xdr:col>17</xdr:col>
      <xdr:colOff>723900</xdr:colOff>
      <xdr:row>12</xdr:row>
      <xdr:rowOff>168087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 bwMode="auto">
        <a:xfrm flipH="1">
          <a:off x="7296150" y="2149287"/>
          <a:ext cx="24384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347870</xdr:colOff>
      <xdr:row>13</xdr:row>
      <xdr:rowOff>1</xdr:rowOff>
    </xdr:from>
    <xdr:to>
      <xdr:col>17</xdr:col>
      <xdr:colOff>347870</xdr:colOff>
      <xdr:row>15</xdr:row>
      <xdr:rowOff>95250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 bwMode="auto">
        <a:xfrm flipV="1">
          <a:off x="9358520" y="2152651"/>
          <a:ext cx="0" cy="43814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22</xdr:row>
      <xdr:rowOff>11206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 bwMode="auto">
        <a:xfrm>
          <a:off x="7286625" y="3238500"/>
          <a:ext cx="0" cy="53508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22</xdr:row>
      <xdr:rowOff>1730</xdr:rowOff>
    </xdr:from>
    <xdr:to>
      <xdr:col>18</xdr:col>
      <xdr:colOff>0</xdr:colOff>
      <xdr:row>22</xdr:row>
      <xdr:rowOff>1730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 bwMode="auto">
        <a:xfrm flipH="1">
          <a:off x="7286625" y="3764105"/>
          <a:ext cx="24574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22</xdr:row>
      <xdr:rowOff>11206</xdr:rowOff>
    </xdr:from>
    <xdr:to>
      <xdr:col>18</xdr:col>
      <xdr:colOff>0</xdr:colOff>
      <xdr:row>23</xdr:row>
      <xdr:rowOff>0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 bwMode="auto">
        <a:xfrm>
          <a:off x="9744075" y="3773581"/>
          <a:ext cx="0" cy="16024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32</xdr:row>
      <xdr:rowOff>0</xdr:rowOff>
    </xdr:from>
    <xdr:to>
      <xdr:col>18</xdr:col>
      <xdr:colOff>0</xdr:colOff>
      <xdr:row>32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 bwMode="auto">
        <a:xfrm flipH="1">
          <a:off x="7286625" y="5572125"/>
          <a:ext cx="24574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31</xdr:row>
      <xdr:rowOff>0</xdr:rowOff>
    </xdr:from>
    <xdr:to>
      <xdr:col>18</xdr:col>
      <xdr:colOff>0</xdr:colOff>
      <xdr:row>32</xdr:row>
      <xdr:rowOff>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 bwMode="auto">
        <a:xfrm>
          <a:off x="9744075" y="5400675"/>
          <a:ext cx="0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0</xdr:colOff>
      <xdr:row>32</xdr:row>
      <xdr:rowOff>156883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 bwMode="auto">
        <a:xfrm>
          <a:off x="7286625" y="5572125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0</xdr:colOff>
      <xdr:row>34</xdr:row>
      <xdr:rowOff>13607</xdr:rowOff>
    </xdr:from>
    <xdr:to>
      <xdr:col>18</xdr:col>
      <xdr:colOff>0</xdr:colOff>
      <xdr:row>34</xdr:row>
      <xdr:rowOff>13607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 bwMode="auto">
        <a:xfrm>
          <a:off x="9010650" y="5938157"/>
          <a:ext cx="7334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16</xdr:col>
      <xdr:colOff>721179</xdr:colOff>
      <xdr:row>32</xdr:row>
      <xdr:rowOff>13607</xdr:rowOff>
    </xdr:from>
    <xdr:to>
      <xdr:col>16</xdr:col>
      <xdr:colOff>721179</xdr:colOff>
      <xdr:row>34</xdr:row>
      <xdr:rowOff>13607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 bwMode="auto">
        <a:xfrm flipV="1">
          <a:off x="8998404" y="5585732"/>
          <a:ext cx="0" cy="3524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50</xdr:row>
      <xdr:rowOff>0</xdr:rowOff>
    </xdr:from>
    <xdr:to>
      <xdr:col>18</xdr:col>
      <xdr:colOff>0</xdr:colOff>
      <xdr:row>50</xdr:row>
      <xdr:rowOff>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 bwMode="auto">
        <a:xfrm flipH="1">
          <a:off x="7286625" y="8905875"/>
          <a:ext cx="24574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49</xdr:row>
      <xdr:rowOff>0</xdr:rowOff>
    </xdr:from>
    <xdr:to>
      <xdr:col>18</xdr:col>
      <xdr:colOff>0</xdr:colOff>
      <xdr:row>50</xdr:row>
      <xdr:rowOff>0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 bwMode="auto">
        <a:xfrm>
          <a:off x="9744075" y="8734425"/>
          <a:ext cx="0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156883</xdr:rowOff>
    </xdr:to>
    <xdr:cxnSp macro="">
      <xdr:nvCxnSpPr>
        <xdr:cNvPr id="58" name="直線矢印コネクタ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 bwMode="auto">
        <a:xfrm>
          <a:off x="7286625" y="8905875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13607</xdr:colOff>
      <xdr:row>52</xdr:row>
      <xdr:rowOff>0</xdr:rowOff>
    </xdr:from>
    <xdr:to>
      <xdr:col>18</xdr:col>
      <xdr:colOff>13607</xdr:colOff>
      <xdr:row>52</xdr:row>
      <xdr:rowOff>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 bwMode="auto">
        <a:xfrm>
          <a:off x="9024257" y="9277350"/>
          <a:ext cx="7334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0</xdr:colOff>
      <xdr:row>50</xdr:row>
      <xdr:rowOff>0</xdr:rowOff>
    </xdr:from>
    <xdr:to>
      <xdr:col>17</xdr:col>
      <xdr:colOff>0</xdr:colOff>
      <xdr:row>52</xdr:row>
      <xdr:rowOff>0</xdr:rowOff>
    </xdr:to>
    <xdr:cxnSp macro="">
      <xdr:nvCxnSpPr>
        <xdr:cNvPr id="60" name="直線矢印コネクタ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 bwMode="auto">
        <a:xfrm flipV="1">
          <a:off x="9010650" y="8905875"/>
          <a:ext cx="0" cy="37147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13</xdr:row>
      <xdr:rowOff>0</xdr:rowOff>
    </xdr:from>
    <xdr:to>
      <xdr:col>14</xdr:col>
      <xdr:colOff>0</xdr:colOff>
      <xdr:row>13</xdr:row>
      <xdr:rowOff>145677</xdr:rowOff>
    </xdr:to>
    <xdr:cxnSp macro="">
      <xdr:nvCxnSpPr>
        <xdr:cNvPr id="61" name="直線矢印コネクタ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 bwMode="auto">
        <a:xfrm>
          <a:off x="7286625" y="2152650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358584</xdr:colOff>
      <xdr:row>13</xdr:row>
      <xdr:rowOff>0</xdr:rowOff>
    </xdr:from>
    <xdr:to>
      <xdr:col>6</xdr:col>
      <xdr:colOff>358584</xdr:colOff>
      <xdr:row>13</xdr:row>
      <xdr:rowOff>145677</xdr:rowOff>
    </xdr:to>
    <xdr:cxnSp macro="">
      <xdr:nvCxnSpPr>
        <xdr:cNvPr id="62" name="直線矢印コネクタ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 bwMode="auto">
        <a:xfrm>
          <a:off x="3644709" y="2152650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0</xdr:colOff>
      <xdr:row>13</xdr:row>
      <xdr:rowOff>145677</xdr:rowOff>
    </xdr:to>
    <xdr:cxnSp macro="">
      <xdr:nvCxnSpPr>
        <xdr:cNvPr id="63" name="直線矢印コネクタ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 bwMode="auto">
        <a:xfrm>
          <a:off x="14963775" y="2152650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358589</xdr:colOff>
      <xdr:row>21</xdr:row>
      <xdr:rowOff>0</xdr:rowOff>
    </xdr:from>
    <xdr:to>
      <xdr:col>17</xdr:col>
      <xdr:colOff>358589</xdr:colOff>
      <xdr:row>21</xdr:row>
      <xdr:rowOff>145677</xdr:rowOff>
    </xdr:to>
    <xdr:cxnSp macro="">
      <xdr:nvCxnSpPr>
        <xdr:cNvPr id="64" name="直線矢印コネクタ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 bwMode="auto">
        <a:xfrm>
          <a:off x="9369239" y="3590925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679174</xdr:colOff>
      <xdr:row>15</xdr:row>
      <xdr:rowOff>0</xdr:rowOff>
    </xdr:from>
    <xdr:to>
      <xdr:col>6</xdr:col>
      <xdr:colOff>0</xdr:colOff>
      <xdr:row>16</xdr:row>
      <xdr:rowOff>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 bwMode="auto">
        <a:xfrm flipV="1">
          <a:off x="2993749" y="249555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8283</xdr:colOff>
      <xdr:row>19</xdr:row>
      <xdr:rowOff>0</xdr:rowOff>
    </xdr:from>
    <xdr:to>
      <xdr:col>6</xdr:col>
      <xdr:colOff>8283</xdr:colOff>
      <xdr:row>19</xdr:row>
      <xdr:rowOff>0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 bwMode="auto">
        <a:xfrm>
          <a:off x="3008658" y="323850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33</xdr:row>
      <xdr:rowOff>0</xdr:rowOff>
    </xdr:from>
    <xdr:to>
      <xdr:col>6</xdr:col>
      <xdr:colOff>6626</xdr:colOff>
      <xdr:row>34</xdr:row>
      <xdr:rowOff>0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 bwMode="auto">
        <a:xfrm flipV="1">
          <a:off x="3000375" y="575310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37</xdr:row>
      <xdr:rowOff>0</xdr:rowOff>
    </xdr:from>
    <xdr:to>
      <xdr:col>5</xdr:col>
      <xdr:colOff>272084</xdr:colOff>
      <xdr:row>37</xdr:row>
      <xdr:rowOff>0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 bwMode="auto">
        <a:xfrm>
          <a:off x="2986709" y="6505575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51</xdr:row>
      <xdr:rowOff>0</xdr:rowOff>
    </xdr:from>
    <xdr:to>
      <xdr:col>6</xdr:col>
      <xdr:colOff>6626</xdr:colOff>
      <xdr:row>51</xdr:row>
      <xdr:rowOff>171450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 bwMode="auto">
        <a:xfrm flipV="1">
          <a:off x="3000375" y="908685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55</xdr:row>
      <xdr:rowOff>0</xdr:rowOff>
    </xdr:from>
    <xdr:to>
      <xdr:col>5</xdr:col>
      <xdr:colOff>272084</xdr:colOff>
      <xdr:row>55</xdr:row>
      <xdr:rowOff>0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 bwMode="auto">
        <a:xfrm>
          <a:off x="2986709" y="9858375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13666</xdr:colOff>
      <xdr:row>62</xdr:row>
      <xdr:rowOff>0</xdr:rowOff>
    </xdr:from>
    <xdr:to>
      <xdr:col>6</xdr:col>
      <xdr:colOff>20292</xdr:colOff>
      <xdr:row>62</xdr:row>
      <xdr:rowOff>171450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 bwMode="auto">
        <a:xfrm flipV="1">
          <a:off x="3014041" y="11096625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66</xdr:row>
      <xdr:rowOff>0</xdr:rowOff>
    </xdr:from>
    <xdr:to>
      <xdr:col>6</xdr:col>
      <xdr:colOff>0</xdr:colOff>
      <xdr:row>66</xdr:row>
      <xdr:rowOff>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 bwMode="auto">
        <a:xfrm>
          <a:off x="3000375" y="11858625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29</xdr:col>
      <xdr:colOff>0</xdr:colOff>
      <xdr:row>15</xdr:row>
      <xdr:rowOff>0</xdr:rowOff>
    </xdr:from>
    <xdr:to>
      <xdr:col>30</xdr:col>
      <xdr:colOff>0</xdr:colOff>
      <xdr:row>16</xdr:row>
      <xdr:rowOff>9525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 bwMode="auto">
        <a:xfrm>
          <a:off x="15697200" y="2495550"/>
          <a:ext cx="314325" cy="1809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29</xdr:col>
      <xdr:colOff>9525</xdr:colOff>
      <xdr:row>19</xdr:row>
      <xdr:rowOff>0</xdr:rowOff>
    </xdr:from>
    <xdr:to>
      <xdr:col>30</xdr:col>
      <xdr:colOff>9525</xdr:colOff>
      <xdr:row>19</xdr:row>
      <xdr:rowOff>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 bwMode="auto">
        <a:xfrm>
          <a:off x="15706725" y="3238500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29</xdr:col>
      <xdr:colOff>0</xdr:colOff>
      <xdr:row>33</xdr:row>
      <xdr:rowOff>0</xdr:rowOff>
    </xdr:from>
    <xdr:to>
      <xdr:col>30</xdr:col>
      <xdr:colOff>0</xdr:colOff>
      <xdr:row>34</xdr:row>
      <xdr:rowOff>9525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 bwMode="auto">
        <a:xfrm>
          <a:off x="15697200" y="5753100"/>
          <a:ext cx="314325" cy="1809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29</xdr:col>
      <xdr:colOff>9525</xdr:colOff>
      <xdr:row>36</xdr:row>
      <xdr:rowOff>223630</xdr:rowOff>
    </xdr:from>
    <xdr:to>
      <xdr:col>30</xdr:col>
      <xdr:colOff>9525</xdr:colOff>
      <xdr:row>36</xdr:row>
      <xdr:rowOff>223630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 bwMode="auto">
        <a:xfrm>
          <a:off x="15706725" y="6500605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29</xdr:col>
      <xdr:colOff>0</xdr:colOff>
      <xdr:row>51</xdr:row>
      <xdr:rowOff>0</xdr:rowOff>
    </xdr:from>
    <xdr:to>
      <xdr:col>30</xdr:col>
      <xdr:colOff>0</xdr:colOff>
      <xdr:row>52</xdr:row>
      <xdr:rowOff>1243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 bwMode="auto">
        <a:xfrm>
          <a:off x="15697200" y="9086850"/>
          <a:ext cx="314325" cy="19174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29</xdr:col>
      <xdr:colOff>9525</xdr:colOff>
      <xdr:row>55</xdr:row>
      <xdr:rowOff>1035</xdr:rowOff>
    </xdr:from>
    <xdr:to>
      <xdr:col>30</xdr:col>
      <xdr:colOff>9525</xdr:colOff>
      <xdr:row>55</xdr:row>
      <xdr:rowOff>1035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 bwMode="auto">
        <a:xfrm>
          <a:off x="15706725" y="9859410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29</xdr:col>
      <xdr:colOff>0</xdr:colOff>
      <xdr:row>62</xdr:row>
      <xdr:rowOff>0</xdr:rowOff>
    </xdr:from>
    <xdr:to>
      <xdr:col>30</xdr:col>
      <xdr:colOff>0</xdr:colOff>
      <xdr:row>63</xdr:row>
      <xdr:rowOff>1242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 bwMode="auto">
        <a:xfrm>
          <a:off x="15697200" y="11096625"/>
          <a:ext cx="314325" cy="18221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29</xdr:col>
      <xdr:colOff>9525</xdr:colOff>
      <xdr:row>66</xdr:row>
      <xdr:rowOff>1034</xdr:rowOff>
    </xdr:from>
    <xdr:to>
      <xdr:col>30</xdr:col>
      <xdr:colOff>9525</xdr:colOff>
      <xdr:row>66</xdr:row>
      <xdr:rowOff>1034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 bwMode="auto">
        <a:xfrm>
          <a:off x="15706725" y="11859659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16</xdr:col>
      <xdr:colOff>347870</xdr:colOff>
      <xdr:row>13</xdr:row>
      <xdr:rowOff>0</xdr:rowOff>
    </xdr:from>
    <xdr:to>
      <xdr:col>16</xdr:col>
      <xdr:colOff>347870</xdr:colOff>
      <xdr:row>15</xdr:row>
      <xdr:rowOff>1</xdr:rowOff>
    </xdr:to>
    <xdr:cxnSp macro="">
      <xdr:nvCxnSpPr>
        <xdr:cNvPr id="81" name="直線矢印コネクタ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 bwMode="auto">
        <a:xfrm flipV="1">
          <a:off x="8625095" y="2152650"/>
          <a:ext cx="0" cy="342901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358588</xdr:colOff>
      <xdr:row>15</xdr:row>
      <xdr:rowOff>92850</xdr:rowOff>
    </xdr:from>
    <xdr:to>
      <xdr:col>18</xdr:col>
      <xdr:colOff>11206</xdr:colOff>
      <xdr:row>15</xdr:row>
      <xdr:rowOff>92850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>
          <a:off x="9369238" y="2588400"/>
          <a:ext cx="386043" cy="0"/>
        </a:xfrm>
        <a:prstGeom prst="line">
          <a:avLst/>
        </a:prstGeom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86590</xdr:colOff>
      <xdr:row>6</xdr:row>
      <xdr:rowOff>0</xdr:rowOff>
    </xdr:from>
    <xdr:to>
      <xdr:col>11</xdr:col>
      <xdr:colOff>2</xdr:colOff>
      <xdr:row>58</xdr:row>
      <xdr:rowOff>86592</xdr:rowOff>
    </xdr:to>
    <xdr:grpSp>
      <xdr:nvGrpSpPr>
        <xdr:cNvPr id="83" name="グループ化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GrpSpPr/>
      </xdr:nvGrpSpPr>
      <xdr:grpSpPr>
        <a:xfrm>
          <a:off x="1305790" y="979714"/>
          <a:ext cx="3897583" cy="9208821"/>
          <a:chOff x="1385455" y="900544"/>
          <a:chExt cx="4543857" cy="9421092"/>
        </a:xfrm>
      </xdr:grpSpPr>
      <xdr:sp macro="" textlink="">
        <xdr:nvSpPr>
          <xdr:cNvPr id="84" name="角丸四角形 83">
            <a:extLst>
              <a:ext uri="{FF2B5EF4-FFF2-40B4-BE49-F238E27FC236}">
                <a16:creationId xmlns:a16="http://schemas.microsoft.com/office/drawing/2014/main" id="{00000000-0008-0000-0800-000054000000}"/>
              </a:ext>
            </a:extLst>
          </xdr:cNvPr>
          <xdr:cNvSpPr/>
        </xdr:nvSpPr>
        <xdr:spPr bwMode="auto">
          <a:xfrm>
            <a:off x="1385455" y="1194955"/>
            <a:ext cx="4543857" cy="9126681"/>
          </a:xfrm>
          <a:prstGeom prst="roundRect">
            <a:avLst>
              <a:gd name="adj" fmla="val 6757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5" name="角丸四角形 84">
            <a:extLst>
              <a:ext uri="{FF2B5EF4-FFF2-40B4-BE49-F238E27FC236}">
                <a16:creationId xmlns:a16="http://schemas.microsoft.com/office/drawing/2014/main" id="{00000000-0008-0000-0800-000055000000}"/>
              </a:ext>
            </a:extLst>
          </xdr:cNvPr>
          <xdr:cNvSpPr/>
        </xdr:nvSpPr>
        <xdr:spPr bwMode="auto">
          <a:xfrm>
            <a:off x="2893002" y="900544"/>
            <a:ext cx="1523133" cy="543162"/>
          </a:xfrm>
          <a:prstGeom prst="roundRect">
            <a:avLst>
              <a:gd name="adj" fmla="val 26232"/>
            </a:avLst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雇　用</a:t>
            </a:r>
          </a:p>
        </xdr:txBody>
      </xdr:sp>
    </xdr:grpSp>
    <xdr:clientData/>
  </xdr:twoCellAnchor>
  <xdr:twoCellAnchor>
    <xdr:from>
      <xdr:col>11</xdr:col>
      <xdr:colOff>346365</xdr:colOff>
      <xdr:row>6</xdr:row>
      <xdr:rowOff>17318</xdr:rowOff>
    </xdr:from>
    <xdr:to>
      <xdr:col>15</xdr:col>
      <xdr:colOff>211282</xdr:colOff>
      <xdr:row>58</xdr:row>
      <xdr:rowOff>103910</xdr:rowOff>
    </xdr:to>
    <xdr:grpSp>
      <xdr:nvGrpSpPr>
        <xdr:cNvPr id="86" name="グループ化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GrpSpPr/>
      </xdr:nvGrpSpPr>
      <xdr:grpSpPr>
        <a:xfrm>
          <a:off x="5549736" y="997032"/>
          <a:ext cx="1759032" cy="9208821"/>
          <a:chOff x="6369628" y="900544"/>
          <a:chExt cx="2012372" cy="9421092"/>
        </a:xfrm>
      </xdr:grpSpPr>
      <xdr:sp macro="" textlink="">
        <xdr:nvSpPr>
          <xdr:cNvPr id="87" name="角丸四角形 86">
            <a:extLst>
              <a:ext uri="{FF2B5EF4-FFF2-40B4-BE49-F238E27FC236}">
                <a16:creationId xmlns:a16="http://schemas.microsoft.com/office/drawing/2014/main" id="{00000000-0008-0000-0800-000057000000}"/>
              </a:ext>
            </a:extLst>
          </xdr:cNvPr>
          <xdr:cNvSpPr/>
        </xdr:nvSpPr>
        <xdr:spPr bwMode="auto">
          <a:xfrm>
            <a:off x="6369628" y="1194955"/>
            <a:ext cx="2012372" cy="9126681"/>
          </a:xfrm>
          <a:prstGeom prst="roundRect">
            <a:avLst>
              <a:gd name="adj" fmla="val 11503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8" name="角丸四角形 87">
            <a:extLst>
              <a:ext uri="{FF2B5EF4-FFF2-40B4-BE49-F238E27FC236}">
                <a16:creationId xmlns:a16="http://schemas.microsoft.com/office/drawing/2014/main" id="{00000000-0008-0000-0800-000058000000}"/>
              </a:ext>
            </a:extLst>
          </xdr:cNvPr>
          <xdr:cNvSpPr/>
        </xdr:nvSpPr>
        <xdr:spPr bwMode="auto">
          <a:xfrm>
            <a:off x="6598227" y="900544"/>
            <a:ext cx="1541317" cy="542296"/>
          </a:xfrm>
          <a:prstGeom prst="roundRect">
            <a:avLst/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marL="0" indent="0"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  <a:cs typeface="+mn-cs"/>
              </a:rPr>
              <a:t>生産誘発額</a:t>
            </a:r>
          </a:p>
        </xdr:txBody>
      </xdr:sp>
    </xdr:grpSp>
    <xdr:clientData/>
  </xdr:twoCellAnchor>
  <xdr:twoCellAnchor>
    <xdr:from>
      <xdr:col>17</xdr:col>
      <xdr:colOff>34637</xdr:colOff>
      <xdr:row>3</xdr:row>
      <xdr:rowOff>17319</xdr:rowOff>
    </xdr:from>
    <xdr:to>
      <xdr:col>18</xdr:col>
      <xdr:colOff>674545</xdr:colOff>
      <xdr:row>6</xdr:row>
      <xdr:rowOff>40070</xdr:rowOff>
    </xdr:to>
    <xdr:sp macro="" textlink="">
      <xdr:nvSpPr>
        <xdr:cNvPr id="89" name="正方形/長方形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SpPr/>
      </xdr:nvSpPr>
      <xdr:spPr bwMode="auto">
        <a:xfrm>
          <a:off x="9045287" y="531669"/>
          <a:ext cx="1373333" cy="537101"/>
        </a:xfrm>
        <a:prstGeom prst="rect">
          <a:avLst/>
        </a:prstGeom>
        <a:solidFill>
          <a:srgbClr val="FFFF99"/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前提条件</a:t>
          </a:r>
        </a:p>
      </xdr:txBody>
    </xdr:sp>
    <xdr:clientData/>
  </xdr:twoCellAnchor>
  <xdr:twoCellAnchor>
    <xdr:from>
      <xdr:col>23</xdr:col>
      <xdr:colOff>155862</xdr:colOff>
      <xdr:row>6</xdr:row>
      <xdr:rowOff>17318</xdr:rowOff>
    </xdr:from>
    <xdr:to>
      <xdr:col>34</xdr:col>
      <xdr:colOff>155861</xdr:colOff>
      <xdr:row>58</xdr:row>
      <xdr:rowOff>103910</xdr:rowOff>
    </xdr:to>
    <xdr:grpSp>
      <xdr:nvGrpSpPr>
        <xdr:cNvPr id="90" name="グループ化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GrpSpPr/>
      </xdr:nvGrpSpPr>
      <xdr:grpSpPr>
        <a:xfrm>
          <a:off x="10965376" y="997032"/>
          <a:ext cx="5529942" cy="9208821"/>
          <a:chOff x="11655136" y="900544"/>
          <a:chExt cx="6061363" cy="9421092"/>
        </a:xfrm>
      </xdr:grpSpPr>
      <xdr:sp macro="" textlink="">
        <xdr:nvSpPr>
          <xdr:cNvPr id="91" name="角丸四角形 90">
            <a:extLst>
              <a:ext uri="{FF2B5EF4-FFF2-40B4-BE49-F238E27FC236}">
                <a16:creationId xmlns:a16="http://schemas.microsoft.com/office/drawing/2014/main" id="{00000000-0008-0000-0800-00005B000000}"/>
              </a:ext>
            </a:extLst>
          </xdr:cNvPr>
          <xdr:cNvSpPr/>
        </xdr:nvSpPr>
        <xdr:spPr bwMode="auto">
          <a:xfrm>
            <a:off x="11655136" y="1194955"/>
            <a:ext cx="6061363" cy="9126681"/>
          </a:xfrm>
          <a:prstGeom prst="roundRect">
            <a:avLst>
              <a:gd name="adj" fmla="val 5238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2" name="角丸四角形 91">
            <a:extLst>
              <a:ext uri="{FF2B5EF4-FFF2-40B4-BE49-F238E27FC236}">
                <a16:creationId xmlns:a16="http://schemas.microsoft.com/office/drawing/2014/main" id="{00000000-0008-0000-0800-00005C000000}"/>
              </a:ext>
            </a:extLst>
          </xdr:cNvPr>
          <xdr:cNvSpPr/>
        </xdr:nvSpPr>
        <xdr:spPr bwMode="auto">
          <a:xfrm>
            <a:off x="13040592" y="900544"/>
            <a:ext cx="2961409" cy="542296"/>
          </a:xfrm>
          <a:prstGeom prst="roundRect">
            <a:avLst/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marL="0" indent="0"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  <a:cs typeface="+mn-cs"/>
              </a:rPr>
              <a:t>粗付加価値額</a:t>
            </a:r>
          </a:p>
        </xdr:txBody>
      </xdr:sp>
    </xdr:grpSp>
    <xdr:clientData/>
  </xdr:twoCellAnchor>
  <xdr:twoCellAnchor>
    <xdr:from>
      <xdr:col>0</xdr:col>
      <xdr:colOff>294409</xdr:colOff>
      <xdr:row>7</xdr:row>
      <xdr:rowOff>121226</xdr:rowOff>
    </xdr:from>
    <xdr:to>
      <xdr:col>1</xdr:col>
      <xdr:colOff>461096</xdr:colOff>
      <xdr:row>38</xdr:row>
      <xdr:rowOff>113002</xdr:rowOff>
    </xdr:to>
    <xdr:sp macro="" textlink="">
      <xdr:nvSpPr>
        <xdr:cNvPr id="93" name="フローチャート: 代替処理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SpPr/>
      </xdr:nvSpPr>
      <xdr:spPr bwMode="auto">
        <a:xfrm>
          <a:off x="294409" y="1321376"/>
          <a:ext cx="852487" cy="5516276"/>
        </a:xfrm>
        <a:prstGeom prst="flowChartAlternateProcess">
          <a:avLst/>
        </a:prstGeom>
        <a:solidFill>
          <a:schemeClr val="tx2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第１次波及効果</a:t>
          </a:r>
        </a:p>
      </xdr:txBody>
    </xdr:sp>
    <xdr:clientData/>
  </xdr:twoCellAnchor>
  <xdr:twoCellAnchor>
    <xdr:from>
      <xdr:col>0</xdr:col>
      <xdr:colOff>294409</xdr:colOff>
      <xdr:row>41</xdr:row>
      <xdr:rowOff>0</xdr:rowOff>
    </xdr:from>
    <xdr:to>
      <xdr:col>1</xdr:col>
      <xdr:colOff>461096</xdr:colOff>
      <xdr:row>58</xdr:row>
      <xdr:rowOff>101745</xdr:rowOff>
    </xdr:to>
    <xdr:sp macro="" textlink="">
      <xdr:nvSpPr>
        <xdr:cNvPr id="94" name="角丸四角形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SpPr/>
      </xdr:nvSpPr>
      <xdr:spPr bwMode="auto">
        <a:xfrm>
          <a:off x="294409" y="7229475"/>
          <a:ext cx="852487" cy="3273570"/>
        </a:xfrm>
        <a:prstGeom prst="roundRect">
          <a:avLst/>
        </a:prstGeom>
        <a:solidFill>
          <a:srgbClr val="00B0F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第２次波及効果</a:t>
          </a:r>
        </a:p>
      </xdr:txBody>
    </xdr:sp>
    <xdr:clientData/>
  </xdr:twoCellAnchor>
  <xdr:twoCellAnchor>
    <xdr:from>
      <xdr:col>0</xdr:col>
      <xdr:colOff>259773</xdr:colOff>
      <xdr:row>61</xdr:row>
      <xdr:rowOff>155864</xdr:rowOff>
    </xdr:from>
    <xdr:to>
      <xdr:col>1</xdr:col>
      <xdr:colOff>426460</xdr:colOff>
      <xdr:row>67</xdr:row>
      <xdr:rowOff>116032</xdr:rowOff>
    </xdr:to>
    <xdr:sp macro="" textlink="">
      <xdr:nvSpPr>
        <xdr:cNvPr id="95" name="角丸四角形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/>
      </xdr:nvSpPr>
      <xdr:spPr bwMode="auto">
        <a:xfrm>
          <a:off x="259773" y="11071514"/>
          <a:ext cx="852487" cy="1084118"/>
        </a:xfrm>
        <a:prstGeom prst="roundRect">
          <a:avLst/>
        </a:prstGeom>
        <a:solidFill>
          <a:srgbClr val="92D0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合計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289560</xdr:colOff>
          <xdr:row>1</xdr:row>
          <xdr:rowOff>228600</xdr:rowOff>
        </xdr:from>
        <xdr:to>
          <xdr:col>15</xdr:col>
          <xdr:colOff>1005840</xdr:colOff>
          <xdr:row>2</xdr:row>
          <xdr:rowOff>251460</xdr:rowOff>
        </xdr:to>
        <xdr:sp macro="" textlink="">
          <xdr:nvSpPr>
            <xdr:cNvPr id="21505" name="Object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E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289560</xdr:colOff>
          <xdr:row>1</xdr:row>
          <xdr:rowOff>228600</xdr:rowOff>
        </xdr:from>
        <xdr:to>
          <xdr:col>15</xdr:col>
          <xdr:colOff>1005840</xdr:colOff>
          <xdr:row>2</xdr:row>
          <xdr:rowOff>251460</xdr:rowOff>
        </xdr:to>
        <xdr:sp macro="" textlink="">
          <xdr:nvSpPr>
            <xdr:cNvPr id="21506" name="Object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E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54</xdr:col>
      <xdr:colOff>0</xdr:colOff>
      <xdr:row>13</xdr:row>
      <xdr:rowOff>0</xdr:rowOff>
    </xdr:from>
    <xdr:to>
      <xdr:col>55</xdr:col>
      <xdr:colOff>314325</xdr:colOff>
      <xdr:row>15</xdr:row>
      <xdr:rowOff>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59388375" y="3581400"/>
          <a:ext cx="762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189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189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package" Target="../embeddings/Microsoft_Word___1.docx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package" Target="../embeddings/Microsoft_Word___.docx"/><Relationship Id="rId10" Type="http://schemas.openxmlformats.org/officeDocument/2006/relationships/image" Target="../media/image3.emf"/><Relationship Id="rId4" Type="http://schemas.openxmlformats.org/officeDocument/2006/relationships/vmlDrawing" Target="../drawings/vmlDrawing1.vml"/><Relationship Id="rId9" Type="http://schemas.openxmlformats.org/officeDocument/2006/relationships/package" Target="../embeddings/Microsoft_Word___2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soumu.go.jp/toukei_toukatsu/data/io/015index.html" TargetMode="External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image" Target="../media/image4.w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4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K3"/>
  <sheetViews>
    <sheetView showGridLines="0" tabSelected="1" zoomScaleNormal="100" zoomScaleSheetLayoutView="100" workbookViewId="0"/>
  </sheetViews>
  <sheetFormatPr defaultColWidth="18.6640625" defaultRowHeight="13.05" customHeight="1"/>
  <cols>
    <col min="1" max="1" width="2.6640625" style="22" customWidth="1"/>
    <col min="2" max="11" width="9" style="22" customWidth="1"/>
    <col min="12" max="16384" width="18.6640625" style="22"/>
  </cols>
  <sheetData>
    <row r="1" spans="2:11" ht="18" customHeight="1"/>
    <row r="2" spans="2:11" ht="18" customHeight="1">
      <c r="B2" s="804" t="s">
        <v>127</v>
      </c>
      <c r="C2" s="804"/>
      <c r="D2" s="804"/>
      <c r="E2" s="804"/>
      <c r="F2" s="804"/>
      <c r="G2" s="804"/>
      <c r="H2" s="804"/>
      <c r="I2" s="804"/>
      <c r="J2" s="804"/>
      <c r="K2" s="24"/>
    </row>
    <row r="3" spans="2:11" ht="18" customHeight="1"/>
  </sheetData>
  <customSheetViews>
    <customSheetView guid="{2653BBE6-F91C-4430-938D-D5344182049A}" fitToPage="1">
      <rowBreaks count="2" manualBreakCount="2">
        <brk id="43" max="10" man="1"/>
        <brk id="92" max="10" man="1"/>
      </rowBreaks>
      <pageMargins left="0.78700000000000003" right="0.78700000000000003" top="0.98399999999999999" bottom="0.98399999999999999" header="0.51200000000000001" footer="0.51200000000000001"/>
      <pageSetup paperSize="9" scale="94" fitToHeight="0" orientation="portrait" r:id="rId1"/>
      <headerFooter alignWithMargins="0"/>
    </customSheetView>
  </customSheetViews>
  <mergeCells count="1">
    <mergeCell ref="B2:J2"/>
  </mergeCells>
  <phoneticPr fontId="2"/>
  <pageMargins left="0.78700000000000003" right="0.78700000000000003" top="0.98399999999999999" bottom="0.98399999999999999" header="0.51200000000000001" footer="0.51200000000000001"/>
  <pageSetup paperSize="9" scale="94" fitToHeight="0" orientation="portrait" r:id="rId2"/>
  <headerFooter alignWithMargins="0"/>
  <rowBreaks count="2" manualBreakCount="2">
    <brk id="48" max="10" man="1"/>
    <brk id="92" max="10" man="1"/>
  </rowBreaks>
  <drawing r:id="rId3"/>
  <legacyDrawing r:id="rId4"/>
  <oleObjects>
    <mc:AlternateContent xmlns:mc="http://schemas.openxmlformats.org/markup-compatibility/2006">
      <mc:Choice Requires="x14">
        <oleObject progId="文書" shapeId="12292" r:id="rId5">
          <objectPr defaultSize="0" autoPict="0" r:id="rId6">
            <anchor moveWithCells="1">
              <from>
                <xdr:col>1</xdr:col>
                <xdr:colOff>0</xdr:colOff>
                <xdr:row>2</xdr:row>
                <xdr:rowOff>137160</xdr:rowOff>
              </from>
              <to>
                <xdr:col>10</xdr:col>
                <xdr:colOff>99060</xdr:colOff>
                <xdr:row>46</xdr:row>
                <xdr:rowOff>152400</xdr:rowOff>
              </to>
            </anchor>
          </objectPr>
        </oleObject>
      </mc:Choice>
      <mc:Fallback>
        <oleObject progId="文書" shapeId="12292" r:id="rId5"/>
      </mc:Fallback>
    </mc:AlternateContent>
    <mc:AlternateContent xmlns:mc="http://schemas.openxmlformats.org/markup-compatibility/2006">
      <mc:Choice Requires="x14">
        <oleObject progId="文書" shapeId="12293" r:id="rId7">
          <objectPr defaultSize="0" autoPict="0" r:id="rId8">
            <anchor moveWithCells="1">
              <from>
                <xdr:col>1</xdr:col>
                <xdr:colOff>15240</xdr:colOff>
                <xdr:row>48</xdr:row>
                <xdr:rowOff>60960</xdr:rowOff>
              </from>
              <to>
                <xdr:col>10</xdr:col>
                <xdr:colOff>106680</xdr:colOff>
                <xdr:row>89</xdr:row>
                <xdr:rowOff>91440</xdr:rowOff>
              </to>
            </anchor>
          </objectPr>
        </oleObject>
      </mc:Choice>
      <mc:Fallback>
        <oleObject progId="文書" shapeId="12293" r:id="rId7"/>
      </mc:Fallback>
    </mc:AlternateContent>
    <mc:AlternateContent xmlns:mc="http://schemas.openxmlformats.org/markup-compatibility/2006">
      <mc:Choice Requires="x14">
        <oleObject progId="文書" shapeId="12294" r:id="rId9">
          <objectPr defaultSize="0" r:id="rId10">
            <anchor moveWithCells="1">
              <from>
                <xdr:col>0</xdr:col>
                <xdr:colOff>190500</xdr:colOff>
                <xdr:row>92</xdr:row>
                <xdr:rowOff>76200</xdr:rowOff>
              </from>
              <to>
                <xdr:col>10</xdr:col>
                <xdr:colOff>91440</xdr:colOff>
                <xdr:row>146</xdr:row>
                <xdr:rowOff>30480</xdr:rowOff>
              </to>
            </anchor>
          </objectPr>
        </oleObject>
      </mc:Choice>
      <mc:Fallback>
        <oleObject progId="文書" shapeId="1229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B1:T77"/>
  <sheetViews>
    <sheetView showGridLines="0" zoomScaleNormal="100" zoomScaleSheetLayoutView="100" workbookViewId="0">
      <selection activeCell="C8" sqref="C8"/>
    </sheetView>
  </sheetViews>
  <sheetFormatPr defaultColWidth="18.6640625" defaultRowHeight="12.75" customHeight="1"/>
  <cols>
    <col min="1" max="1" width="2.6640625" style="5" customWidth="1"/>
    <col min="2" max="2" width="23.33203125" style="5" bestFit="1" customWidth="1"/>
    <col min="3" max="3" width="18.109375" style="5" customWidth="1"/>
    <col min="4" max="4" width="3.44140625" style="5" customWidth="1"/>
    <col min="5" max="5" width="4.6640625" style="5" customWidth="1"/>
    <col min="6" max="7" width="2.6640625" style="5" customWidth="1"/>
    <col min="8" max="8" width="16.44140625" style="5" customWidth="1"/>
    <col min="9" max="9" width="18.109375" style="5" customWidth="1"/>
    <col min="10" max="10" width="45.77734375" style="5" customWidth="1"/>
    <col min="11" max="11" width="4" style="22" customWidth="1"/>
    <col min="12" max="12" width="4.6640625" style="5" customWidth="1"/>
    <col min="13" max="13" width="25.6640625" style="5" customWidth="1"/>
    <col min="14" max="14" width="18.109375" style="5" customWidth="1"/>
    <col min="15" max="15" width="54.6640625" style="5" customWidth="1"/>
    <col min="16" max="16" width="4.44140625" style="5" customWidth="1"/>
    <col min="17" max="17" width="20" style="22" bestFit="1" customWidth="1"/>
    <col min="18" max="18" width="12" style="5" customWidth="1"/>
    <col min="19" max="20" width="12.109375" style="5" customWidth="1"/>
    <col min="21" max="21" width="11.88671875" style="5" customWidth="1"/>
    <col min="22" max="16384" width="18.6640625" style="5"/>
  </cols>
  <sheetData>
    <row r="1" spans="2:20" ht="15" customHeight="1" thickBot="1">
      <c r="J1" s="22"/>
      <c r="Q1" s="5"/>
    </row>
    <row r="2" spans="2:20" ht="30" customHeight="1" thickBot="1">
      <c r="B2" s="805" t="s">
        <v>324</v>
      </c>
      <c r="C2" s="806"/>
      <c r="E2" s="811" t="s">
        <v>325</v>
      </c>
      <c r="F2" s="812"/>
      <c r="G2" s="812"/>
      <c r="H2" s="812"/>
      <c r="I2" s="812"/>
      <c r="J2" s="813"/>
      <c r="K2" s="28"/>
      <c r="L2" s="820" t="s">
        <v>327</v>
      </c>
      <c r="M2" s="821"/>
      <c r="N2" s="821"/>
      <c r="O2" s="822"/>
      <c r="P2" s="281"/>
      <c r="Q2" s="808" t="s">
        <v>402</v>
      </c>
      <c r="R2" s="809"/>
      <c r="S2" s="809"/>
      <c r="T2" s="810"/>
    </row>
    <row r="3" spans="2:20" s="22" customFormat="1" ht="30" customHeight="1">
      <c r="E3" s="26"/>
      <c r="F3" s="26"/>
      <c r="G3" s="26"/>
      <c r="H3" s="27"/>
      <c r="I3" s="26"/>
      <c r="J3" s="26"/>
      <c r="K3" s="28"/>
      <c r="L3" s="256"/>
      <c r="M3" s="257"/>
      <c r="N3" s="257"/>
      <c r="O3" s="257"/>
      <c r="P3" s="257"/>
      <c r="Q3" s="286"/>
      <c r="R3" s="286"/>
      <c r="S3" s="286"/>
      <c r="T3" s="286"/>
    </row>
    <row r="4" spans="2:20" ht="19.5" customHeight="1" thickBot="1">
      <c r="C4" s="95" t="s">
        <v>205</v>
      </c>
      <c r="F4" s="16"/>
      <c r="G4" s="16"/>
      <c r="H4" s="301"/>
      <c r="I4" s="95" t="s">
        <v>176</v>
      </c>
      <c r="J4" s="22"/>
      <c r="N4" s="16" t="s">
        <v>128</v>
      </c>
      <c r="P4" s="282"/>
      <c r="Q4" s="29"/>
      <c r="R4" s="28"/>
      <c r="S4" s="22"/>
      <c r="T4" s="22"/>
    </row>
    <row r="5" spans="2:20" ht="26.25" customHeight="1" thickBot="1">
      <c r="B5" s="284"/>
      <c r="C5" s="255" t="s">
        <v>74</v>
      </c>
      <c r="E5" s="289"/>
      <c r="F5" s="814" t="s">
        <v>331</v>
      </c>
      <c r="G5" s="815"/>
      <c r="H5" s="816"/>
      <c r="I5" s="34" t="s">
        <v>74</v>
      </c>
      <c r="J5" s="39" t="s">
        <v>129</v>
      </c>
      <c r="L5" s="258"/>
      <c r="M5" s="259" t="s">
        <v>285</v>
      </c>
      <c r="N5" s="260" t="s">
        <v>74</v>
      </c>
      <c r="O5" s="261" t="s">
        <v>287</v>
      </c>
      <c r="P5" s="283"/>
      <c r="Q5" s="30" t="s">
        <v>70</v>
      </c>
      <c r="R5" s="31" t="s">
        <v>71</v>
      </c>
    </row>
    <row r="6" spans="2:20" ht="31.5" customHeight="1" thickBot="1">
      <c r="B6" s="285" t="s">
        <v>326</v>
      </c>
      <c r="C6" s="345"/>
      <c r="E6" s="288" t="s">
        <v>27</v>
      </c>
      <c r="F6" s="17" t="s">
        <v>111</v>
      </c>
      <c r="G6" s="18"/>
      <c r="H6" s="18"/>
      <c r="I6" s="287"/>
      <c r="J6" s="42"/>
      <c r="L6" s="262" t="s">
        <v>0</v>
      </c>
      <c r="M6" s="263" t="s">
        <v>246</v>
      </c>
      <c r="N6" s="264"/>
      <c r="O6" s="265" t="s">
        <v>288</v>
      </c>
      <c r="P6" s="278"/>
      <c r="Q6" s="32" t="s">
        <v>434</v>
      </c>
      <c r="R6" s="33" t="s">
        <v>65</v>
      </c>
    </row>
    <row r="7" spans="2:20" ht="30" customHeight="1">
      <c r="E7" s="40" t="s">
        <v>29</v>
      </c>
      <c r="F7" s="19"/>
      <c r="G7" s="17" t="s">
        <v>112</v>
      </c>
      <c r="H7" s="18"/>
      <c r="I7" s="35"/>
      <c r="J7" s="41" t="s">
        <v>416</v>
      </c>
      <c r="L7" s="266" t="s">
        <v>9</v>
      </c>
      <c r="M7" s="267" t="s">
        <v>3</v>
      </c>
      <c r="N7" s="268"/>
      <c r="O7" s="269" t="s">
        <v>289</v>
      </c>
      <c r="P7" s="278"/>
      <c r="Q7" s="5"/>
    </row>
    <row r="8" spans="2:20" ht="30" customHeight="1">
      <c r="E8" s="40" t="s">
        <v>31</v>
      </c>
      <c r="F8" s="19"/>
      <c r="G8" s="19"/>
      <c r="H8" s="20" t="s">
        <v>113</v>
      </c>
      <c r="I8" s="35"/>
      <c r="J8" s="41" t="s">
        <v>132</v>
      </c>
      <c r="L8" s="266" t="s">
        <v>19</v>
      </c>
      <c r="M8" s="267" t="s">
        <v>141</v>
      </c>
      <c r="N8" s="268"/>
      <c r="O8" s="269" t="s">
        <v>290</v>
      </c>
      <c r="P8" s="278"/>
      <c r="Q8" s="5"/>
    </row>
    <row r="9" spans="2:20" ht="30" customHeight="1">
      <c r="E9" s="40" t="s">
        <v>33</v>
      </c>
      <c r="F9" s="19"/>
      <c r="G9" s="19"/>
      <c r="H9" s="19" t="s">
        <v>82</v>
      </c>
      <c r="I9" s="35"/>
      <c r="J9" s="41" t="s">
        <v>133</v>
      </c>
      <c r="L9" s="266" t="s">
        <v>26</v>
      </c>
      <c r="M9" s="267" t="s">
        <v>6</v>
      </c>
      <c r="N9" s="268"/>
      <c r="O9" s="269" t="s">
        <v>291</v>
      </c>
      <c r="P9" s="278"/>
      <c r="Q9" s="5"/>
    </row>
    <row r="10" spans="2:20" ht="30" customHeight="1">
      <c r="E10" s="40" t="s">
        <v>34</v>
      </c>
      <c r="F10" s="19"/>
      <c r="G10" s="17" t="s">
        <v>418</v>
      </c>
      <c r="H10" s="18"/>
      <c r="I10" s="35"/>
      <c r="J10" s="41" t="s">
        <v>417</v>
      </c>
      <c r="L10" s="271" t="s">
        <v>27</v>
      </c>
      <c r="M10" s="272" t="s">
        <v>8</v>
      </c>
      <c r="N10" s="273"/>
      <c r="O10" s="270" t="s">
        <v>292</v>
      </c>
      <c r="P10" s="279"/>
      <c r="Q10" s="5" t="s">
        <v>130</v>
      </c>
    </row>
    <row r="11" spans="2:20" ht="30" customHeight="1">
      <c r="E11" s="40" t="s">
        <v>36</v>
      </c>
      <c r="F11" s="19"/>
      <c r="G11" s="19"/>
      <c r="H11" s="20" t="s">
        <v>83</v>
      </c>
      <c r="I11" s="35"/>
      <c r="J11" s="41" t="s">
        <v>134</v>
      </c>
      <c r="L11" s="353" t="s">
        <v>34</v>
      </c>
      <c r="M11" s="354" t="s">
        <v>10</v>
      </c>
      <c r="N11" s="355"/>
      <c r="O11" s="356" t="s">
        <v>293</v>
      </c>
      <c r="P11" s="279"/>
      <c r="Q11" s="6"/>
      <c r="R11" s="43" t="s">
        <v>59</v>
      </c>
      <c r="S11" s="43" t="s">
        <v>65</v>
      </c>
    </row>
    <row r="12" spans="2:20" ht="30" customHeight="1">
      <c r="E12" s="40" t="s">
        <v>38</v>
      </c>
      <c r="F12" s="19"/>
      <c r="G12" s="19"/>
      <c r="H12" s="19" t="s">
        <v>114</v>
      </c>
      <c r="I12" s="35"/>
      <c r="J12" s="41" t="s">
        <v>135</v>
      </c>
      <c r="L12" s="266" t="s">
        <v>36</v>
      </c>
      <c r="M12" s="267" t="s">
        <v>12</v>
      </c>
      <c r="N12" s="268"/>
      <c r="O12" s="269" t="s">
        <v>294</v>
      </c>
      <c r="P12" s="279"/>
      <c r="Q12" s="46" t="str">
        <f>IF(ISBLANK(関係係数シート!K7),"",関係係数シート!K7)</f>
        <v>平成27年（2015年）</v>
      </c>
      <c r="R12" s="47">
        <f>IF(ISBLANK(関係係数シート!L7),"",関係係数シート!L7)</f>
        <v>0.62467945406212722</v>
      </c>
      <c r="S12" s="47">
        <f>IF(ISBLANK(関係係数シート!M7),"",関係係数シート!M7)</f>
        <v>0.66061543883874363</v>
      </c>
    </row>
    <row r="13" spans="2:20" ht="30" customHeight="1">
      <c r="E13" s="40" t="s">
        <v>40</v>
      </c>
      <c r="F13" s="19"/>
      <c r="G13" s="19"/>
      <c r="H13" s="20" t="s">
        <v>115</v>
      </c>
      <c r="I13" s="35"/>
      <c r="J13" s="41" t="s">
        <v>136</v>
      </c>
      <c r="L13" s="266" t="s">
        <v>38</v>
      </c>
      <c r="M13" s="267" t="s">
        <v>247</v>
      </c>
      <c r="N13" s="268"/>
      <c r="O13" s="269" t="s">
        <v>295</v>
      </c>
      <c r="P13" s="279"/>
      <c r="Q13" s="44" t="str">
        <f>IF(ISBLANK(関係係数シート!K8),"",関係係数シート!K8)</f>
        <v>平成28年（2016年）</v>
      </c>
      <c r="R13" s="45">
        <f>IF(ISBLANK(関係係数シート!L8),"",関係係数シート!L8)</f>
        <v>0.59904499943021727</v>
      </c>
      <c r="S13" s="45">
        <f>IF(ISBLANK(関係係数シート!M8),"",関係係数シート!M8)</f>
        <v>0.66163167733302597</v>
      </c>
    </row>
    <row r="14" spans="2:20" ht="30" customHeight="1">
      <c r="E14" s="40" t="s">
        <v>41</v>
      </c>
      <c r="F14" s="19"/>
      <c r="G14" s="19"/>
      <c r="H14" s="19" t="s">
        <v>116</v>
      </c>
      <c r="I14" s="35"/>
      <c r="J14" s="41" t="s">
        <v>137</v>
      </c>
      <c r="L14" s="266" t="s">
        <v>42</v>
      </c>
      <c r="M14" s="267" t="s">
        <v>14</v>
      </c>
      <c r="N14" s="268"/>
      <c r="O14" s="269" t="s">
        <v>296</v>
      </c>
      <c r="P14" s="279"/>
      <c r="Q14" s="48" t="str">
        <f>IF(ISBLANK(関係係数シート!K9),"",関係係数シート!K9)</f>
        <v>平成29年（2017年）</v>
      </c>
      <c r="R14" s="45">
        <f>IF(ISBLANK(関係係数シート!L9),"",関係係数シート!L9)</f>
        <v>0.59507024568869082</v>
      </c>
      <c r="S14" s="45">
        <f>IF(ISBLANK(関係係数シート!M9),"",関係係数シート!M9)</f>
        <v>0.63798987150944986</v>
      </c>
    </row>
    <row r="15" spans="2:20" ht="30" customHeight="1">
      <c r="E15" s="40" t="s">
        <v>42</v>
      </c>
      <c r="F15" s="19"/>
      <c r="G15" s="19"/>
      <c r="H15" s="20" t="s">
        <v>84</v>
      </c>
      <c r="I15" s="35"/>
      <c r="J15" s="41" t="s">
        <v>140</v>
      </c>
      <c r="L15" s="357" t="s">
        <v>44</v>
      </c>
      <c r="M15" s="358" t="s">
        <v>16</v>
      </c>
      <c r="N15" s="359"/>
      <c r="O15" s="360" t="s">
        <v>297</v>
      </c>
      <c r="P15" s="279"/>
      <c r="Q15" s="44" t="str">
        <f>IF(ISBLANK(関係係数シート!K10),"",関係係数シート!K10)</f>
        <v>平成30年（2018年）</v>
      </c>
      <c r="R15" s="45">
        <f>IF(ISBLANK(関係係数シート!L10),"",関係係数シート!L10)</f>
        <v>0.58948526099131648</v>
      </c>
      <c r="S15" s="45">
        <f>IF(ISBLANK(関係係数シート!M10),"",関係係数シート!M10)</f>
        <v>0.5401184019760511</v>
      </c>
    </row>
    <row r="16" spans="2:20" ht="30" customHeight="1">
      <c r="E16" s="40" t="s">
        <v>44</v>
      </c>
      <c r="F16" s="19"/>
      <c r="G16" s="19"/>
      <c r="H16" s="19" t="s">
        <v>281</v>
      </c>
      <c r="I16" s="35"/>
      <c r="J16" s="41" t="s">
        <v>138</v>
      </c>
      <c r="L16" s="350" t="s">
        <v>46</v>
      </c>
      <c r="M16" s="351" t="s">
        <v>18</v>
      </c>
      <c r="N16" s="264"/>
      <c r="O16" s="352" t="s">
        <v>298</v>
      </c>
      <c r="P16" s="279"/>
      <c r="Q16" s="48" t="str">
        <f>IF(ISBLANK(関係係数シート!K11),"",関係係数シート!K11)</f>
        <v>令和元年（2019年）</v>
      </c>
      <c r="R16" s="45">
        <f>IF(ISBLANK(関係係数シート!L11),"",関係係数シート!L11)</f>
        <v>0.57400213005402745</v>
      </c>
      <c r="S16" s="45">
        <f>IF(ISBLANK(関係係数シート!M11),"",関係係数シート!M11)</f>
        <v>0.58761073014152609</v>
      </c>
    </row>
    <row r="17" spans="5:19" ht="30" customHeight="1">
      <c r="E17" s="40" t="s">
        <v>46</v>
      </c>
      <c r="F17" s="19"/>
      <c r="G17" s="19"/>
      <c r="H17" s="20" t="s">
        <v>282</v>
      </c>
      <c r="I17" s="35"/>
      <c r="J17" s="41" t="s">
        <v>139</v>
      </c>
      <c r="L17" s="266" t="s">
        <v>47</v>
      </c>
      <c r="M17" s="267" t="s">
        <v>20</v>
      </c>
      <c r="N17" s="268"/>
      <c r="O17" s="269" t="s">
        <v>299</v>
      </c>
      <c r="P17" s="279"/>
      <c r="Q17" s="44" t="str">
        <f>IF(ISBLANK(関係係数シート!K12),"",関係係数シート!K12)</f>
        <v>令和２年（2020年）</v>
      </c>
      <c r="R17" s="45">
        <f>IF(ISBLANK(関係係数シート!L12),"",関係係数シート!L12)</f>
        <v>0.53516732899992814</v>
      </c>
      <c r="S17" s="45">
        <f>IF(ISBLANK(関係係数シート!M12),"",関係係数シート!M12)</f>
        <v>0.56758391640723727</v>
      </c>
    </row>
    <row r="18" spans="5:19" ht="30" customHeight="1" thickBot="1">
      <c r="E18" s="247" t="s">
        <v>47</v>
      </c>
      <c r="F18" s="245"/>
      <c r="G18" s="245"/>
      <c r="H18" s="245" t="s">
        <v>85</v>
      </c>
      <c r="I18" s="290"/>
      <c r="J18" s="246" t="s">
        <v>280</v>
      </c>
      <c r="L18" s="266" t="s">
        <v>48</v>
      </c>
      <c r="M18" s="267" t="s">
        <v>273</v>
      </c>
      <c r="N18" s="268"/>
      <c r="O18" s="269" t="s">
        <v>300</v>
      </c>
      <c r="P18" s="279"/>
      <c r="Q18" s="48" t="str">
        <f>IF(ISBLANK(関係係数シート!K13),"",関係係数シート!K13)</f>
        <v>令和３年（2021年）</v>
      </c>
      <c r="R18" s="45">
        <f>IF(ISBLANK(関係係数シート!L13),"",関係係数シート!L13)</f>
        <v>0.51510149141910211</v>
      </c>
      <c r="S18" s="45">
        <f>IF(ISBLANK(関係係数シート!M13),"",関係係数シート!M13)</f>
        <v>0.55742170177227612</v>
      </c>
    </row>
    <row r="19" spans="5:19" ht="30" customHeight="1" thickBot="1">
      <c r="E19" s="291"/>
      <c r="F19" s="817" t="s">
        <v>332</v>
      </c>
      <c r="G19" s="818"/>
      <c r="H19" s="819"/>
      <c r="I19" s="64">
        <f>SUM(I6:I18)</f>
        <v>0</v>
      </c>
      <c r="J19" s="292"/>
      <c r="K19" s="37"/>
      <c r="L19" s="266" t="s">
        <v>50</v>
      </c>
      <c r="M19" s="267" t="s">
        <v>274</v>
      </c>
      <c r="N19" s="268"/>
      <c r="O19" s="269" t="s">
        <v>301</v>
      </c>
      <c r="P19" s="279"/>
      <c r="Q19" s="44" t="str">
        <f>IF(ISBLANK(関係係数シート!K14),"",関係係数シート!K14)</f>
        <v>令和４年（2022年）</v>
      </c>
      <c r="R19" s="45">
        <f>IF(ISBLANK(関係係数シート!L14),"",関係係数シート!L14)</f>
        <v>0.52065488066092258</v>
      </c>
      <c r="S19" s="45">
        <f>IF(ISBLANK(関係係数シート!M14),"",関係係数シート!M14)</f>
        <v>0.53412627708601101</v>
      </c>
    </row>
    <row r="20" spans="5:19" ht="33.75" customHeight="1">
      <c r="K20" s="37"/>
      <c r="L20" s="271" t="s">
        <v>52</v>
      </c>
      <c r="M20" s="272" t="s">
        <v>275</v>
      </c>
      <c r="N20" s="273"/>
      <c r="O20" s="270" t="s">
        <v>302</v>
      </c>
      <c r="P20" s="279"/>
      <c r="Q20" s="49" t="str">
        <f>IF(ISBLANK(関係係数シート!K15),"",関係係数シート!K15)</f>
        <v>令和５年（2023年）</v>
      </c>
      <c r="R20" s="45">
        <f>IF(ISBLANK(関係係数シート!L15),"",関係係数シート!L15)</f>
        <v>0.54715948066986786</v>
      </c>
      <c r="S20" s="45">
        <f>IF(ISBLANK(関係係数シート!M15),"",関係係数シート!M15)</f>
        <v>0.5960677179768451</v>
      </c>
    </row>
    <row r="21" spans="5:19" ht="31.5" customHeight="1">
      <c r="L21" s="353" t="s">
        <v>54</v>
      </c>
      <c r="M21" s="354" t="s">
        <v>146</v>
      </c>
      <c r="N21" s="355"/>
      <c r="O21" s="356" t="s">
        <v>303</v>
      </c>
      <c r="P21" s="278"/>
      <c r="Q21" s="21" t="s">
        <v>131</v>
      </c>
      <c r="R21" s="50">
        <f>AVERAGE(R12:R20)</f>
        <v>0.56670725244179998</v>
      </c>
      <c r="S21" s="50">
        <f>AVERAGE(S12:S20)</f>
        <v>0.59368508144901844</v>
      </c>
    </row>
    <row r="22" spans="5:19" ht="33" customHeight="1">
      <c r="L22" s="266" t="s">
        <v>80</v>
      </c>
      <c r="M22" s="267" t="s">
        <v>276</v>
      </c>
      <c r="N22" s="268"/>
      <c r="O22" s="269" t="s">
        <v>304</v>
      </c>
      <c r="P22" s="278"/>
      <c r="Q22" s="37"/>
    </row>
    <row r="23" spans="5:19" ht="31.5" customHeight="1">
      <c r="L23" s="266" t="s">
        <v>86</v>
      </c>
      <c r="M23" s="267" t="s">
        <v>248</v>
      </c>
      <c r="N23" s="268"/>
      <c r="O23" s="269" t="s">
        <v>305</v>
      </c>
      <c r="P23" s="278"/>
      <c r="Q23" s="37"/>
    </row>
    <row r="24" spans="5:19" ht="19.5" customHeight="1">
      <c r="L24" s="266" t="s">
        <v>87</v>
      </c>
      <c r="M24" s="267" t="s">
        <v>25</v>
      </c>
      <c r="N24" s="268"/>
      <c r="O24" s="269" t="s">
        <v>306</v>
      </c>
      <c r="P24" s="278"/>
    </row>
    <row r="25" spans="5:19" ht="56.25" customHeight="1">
      <c r="L25" s="357" t="s">
        <v>90</v>
      </c>
      <c r="M25" s="358" t="s">
        <v>28</v>
      </c>
      <c r="N25" s="359"/>
      <c r="O25" s="360" t="s">
        <v>307</v>
      </c>
      <c r="P25" s="278"/>
    </row>
    <row r="26" spans="5:19" ht="33" customHeight="1">
      <c r="L26" s="350" t="s">
        <v>91</v>
      </c>
      <c r="M26" s="351" t="s">
        <v>30</v>
      </c>
      <c r="N26" s="264"/>
      <c r="O26" s="352" t="s">
        <v>308</v>
      </c>
      <c r="P26" s="278"/>
    </row>
    <row r="27" spans="5:19" ht="28.5" customHeight="1">
      <c r="L27" s="266" t="s">
        <v>92</v>
      </c>
      <c r="M27" s="267" t="s">
        <v>32</v>
      </c>
      <c r="N27" s="268"/>
      <c r="O27" s="269" t="s">
        <v>309</v>
      </c>
      <c r="P27" s="278"/>
      <c r="R27" s="5" t="s">
        <v>117</v>
      </c>
    </row>
    <row r="28" spans="5:19" ht="28.5" customHeight="1">
      <c r="L28" s="266" t="s">
        <v>93</v>
      </c>
      <c r="M28" s="267" t="s">
        <v>277</v>
      </c>
      <c r="N28" s="268"/>
      <c r="O28" s="269" t="s">
        <v>310</v>
      </c>
      <c r="P28" s="278"/>
    </row>
    <row r="29" spans="5:19" ht="19.5" customHeight="1">
      <c r="L29" s="266" t="s">
        <v>94</v>
      </c>
      <c r="M29" s="267" t="s">
        <v>150</v>
      </c>
      <c r="N29" s="268"/>
      <c r="O29" s="269" t="s">
        <v>311</v>
      </c>
      <c r="P29" s="278"/>
    </row>
    <row r="30" spans="5:19" ht="33" customHeight="1">
      <c r="L30" s="271" t="s">
        <v>95</v>
      </c>
      <c r="M30" s="272" t="s">
        <v>35</v>
      </c>
      <c r="N30" s="273"/>
      <c r="O30" s="270" t="s">
        <v>420</v>
      </c>
      <c r="P30" s="278"/>
    </row>
    <row r="31" spans="5:19" ht="28.5" customHeight="1">
      <c r="L31" s="353" t="s">
        <v>96</v>
      </c>
      <c r="M31" s="354" t="s">
        <v>37</v>
      </c>
      <c r="N31" s="355"/>
      <c r="O31" s="356" t="s">
        <v>312</v>
      </c>
      <c r="P31" s="278"/>
    </row>
    <row r="32" spans="5:19" ht="31.5" customHeight="1">
      <c r="L32" s="266" t="s">
        <v>97</v>
      </c>
      <c r="M32" s="267" t="s">
        <v>39</v>
      </c>
      <c r="N32" s="268"/>
      <c r="O32" s="269" t="s">
        <v>313</v>
      </c>
      <c r="P32" s="278"/>
    </row>
    <row r="33" spans="12:17" ht="60.75" customHeight="1">
      <c r="L33" s="266" t="s">
        <v>98</v>
      </c>
      <c r="M33" s="267" t="s">
        <v>278</v>
      </c>
      <c r="N33" s="268"/>
      <c r="O33" s="269" t="s">
        <v>314</v>
      </c>
      <c r="P33" s="278"/>
    </row>
    <row r="34" spans="12:17" ht="43.5" customHeight="1">
      <c r="L34" s="266" t="s">
        <v>99</v>
      </c>
      <c r="M34" s="267" t="s">
        <v>152</v>
      </c>
      <c r="N34" s="268"/>
      <c r="O34" s="269" t="s">
        <v>315</v>
      </c>
      <c r="P34" s="278"/>
    </row>
    <row r="35" spans="12:17" ht="23.25" customHeight="1">
      <c r="L35" s="357" t="s">
        <v>101</v>
      </c>
      <c r="M35" s="358" t="s">
        <v>45</v>
      </c>
      <c r="N35" s="359"/>
      <c r="O35" s="360" t="s">
        <v>316</v>
      </c>
      <c r="P35" s="278"/>
    </row>
    <row r="36" spans="12:17" ht="27" customHeight="1">
      <c r="L36" s="350" t="s">
        <v>102</v>
      </c>
      <c r="M36" s="351" t="s">
        <v>279</v>
      </c>
      <c r="N36" s="264"/>
      <c r="O36" s="352" t="s">
        <v>317</v>
      </c>
      <c r="P36" s="278"/>
      <c r="Q36" s="38"/>
    </row>
    <row r="37" spans="12:17" ht="37.5" customHeight="1">
      <c r="L37" s="266" t="s">
        <v>103</v>
      </c>
      <c r="M37" s="267" t="s">
        <v>249</v>
      </c>
      <c r="N37" s="268"/>
      <c r="O37" s="269" t="s">
        <v>318</v>
      </c>
      <c r="P37" s="278"/>
      <c r="Q37" s="38"/>
    </row>
    <row r="38" spans="12:17" ht="39.75" customHeight="1">
      <c r="L38" s="266" t="s">
        <v>104</v>
      </c>
      <c r="M38" s="267" t="s">
        <v>49</v>
      </c>
      <c r="N38" s="268"/>
      <c r="O38" s="270" t="s">
        <v>319</v>
      </c>
      <c r="P38" s="278"/>
      <c r="Q38" s="38"/>
    </row>
    <row r="39" spans="12:17" ht="47.25" customHeight="1">
      <c r="L39" s="266" t="s">
        <v>105</v>
      </c>
      <c r="M39" s="267" t="s">
        <v>51</v>
      </c>
      <c r="N39" s="268"/>
      <c r="O39" s="269" t="s">
        <v>320</v>
      </c>
      <c r="P39" s="278"/>
      <c r="Q39" s="38"/>
    </row>
    <row r="40" spans="12:17" ht="19.5" customHeight="1" thickBot="1">
      <c r="L40" s="271" t="s">
        <v>107</v>
      </c>
      <c r="M40" s="272" t="s">
        <v>55</v>
      </c>
      <c r="N40" s="273"/>
      <c r="O40" s="270"/>
      <c r="P40" s="278"/>
    </row>
    <row r="41" spans="12:17" ht="19.5" customHeight="1" thickBot="1">
      <c r="L41" s="274"/>
      <c r="M41" s="275" t="s">
        <v>62</v>
      </c>
      <c r="N41" s="276">
        <f>SUM(N6:N40)</f>
        <v>0</v>
      </c>
      <c r="O41" s="277"/>
      <c r="P41" s="278"/>
    </row>
    <row r="42" spans="12:17" ht="19.5" customHeight="1">
      <c r="L42" s="5" t="s">
        <v>321</v>
      </c>
    </row>
    <row r="43" spans="12:17" ht="19.5" customHeight="1">
      <c r="L43" s="5" t="s">
        <v>322</v>
      </c>
    </row>
    <row r="44" spans="12:17" ht="19.5" customHeight="1">
      <c r="L44" s="807" t="s">
        <v>323</v>
      </c>
      <c r="M44" s="807"/>
      <c r="N44" s="807"/>
      <c r="O44" s="807"/>
      <c r="P44" s="280"/>
    </row>
    <row r="45" spans="12:17" ht="19.5" customHeight="1"/>
    <row r="46" spans="12:17" ht="19.5" customHeight="1"/>
    <row r="47" spans="12:17" ht="19.5" customHeight="1"/>
    <row r="48" spans="12:17" ht="31.5" customHeight="1"/>
    <row r="49" ht="45" customHeight="1"/>
    <row r="50" ht="36.75" customHeight="1"/>
    <row r="51" ht="19.5" customHeight="1"/>
    <row r="52" ht="19.5" customHeight="1"/>
    <row r="53" ht="19.5" customHeight="1"/>
    <row r="54" ht="45" customHeight="1"/>
    <row r="55" ht="31.5" customHeight="1"/>
    <row r="56" ht="19.5" customHeight="1"/>
    <row r="57" ht="19.5" customHeight="1"/>
    <row r="58" ht="19.5" customHeight="1"/>
    <row r="59" ht="19.5" customHeight="1"/>
    <row r="60" ht="31.5" customHeight="1"/>
    <row r="61" ht="19.5" customHeight="1"/>
    <row r="62" ht="31.5" customHeight="1"/>
    <row r="63" ht="31.5" customHeight="1"/>
    <row r="64" ht="31.5" customHeight="1"/>
    <row r="65" ht="45" customHeight="1"/>
    <row r="66" ht="19.5" customHeight="1"/>
    <row r="67" ht="19.5" customHeight="1"/>
    <row r="68" ht="31.5" customHeight="1"/>
    <row r="69" ht="31.5" customHeight="1"/>
    <row r="70" ht="19.5" customHeight="1"/>
    <row r="71" ht="52.5" customHeight="1"/>
    <row r="72" ht="52.5" customHeight="1"/>
    <row r="73" ht="31.5" customHeight="1"/>
    <row r="74" ht="31.5" customHeight="1"/>
    <row r="75" ht="31.5" customHeight="1"/>
    <row r="76" ht="52.5" customHeight="1"/>
    <row r="77" ht="19.5" customHeight="1"/>
  </sheetData>
  <customSheetViews>
    <customSheetView guid="{2653BBE6-F91C-4430-938D-D5344182049A}" fitToPage="1">
      <pageMargins left="1.0629921259842521" right="0.59055118110236227" top="0.86614173228346458" bottom="0.47244094488188981" header="0.51181102362204722" footer="0.51181102362204722"/>
      <pageSetup paperSize="9" scale="48" fitToHeight="0" orientation="portrait" r:id="rId1"/>
      <headerFooter alignWithMargins="0"/>
    </customSheetView>
  </customSheetViews>
  <mergeCells count="7">
    <mergeCell ref="B2:C2"/>
    <mergeCell ref="L44:O44"/>
    <mergeCell ref="Q2:T2"/>
    <mergeCell ref="E2:J2"/>
    <mergeCell ref="F5:H5"/>
    <mergeCell ref="F19:H19"/>
    <mergeCell ref="L2:O2"/>
  </mergeCells>
  <phoneticPr fontId="2"/>
  <dataValidations count="2">
    <dataValidation type="list" allowBlank="1" showInputMessage="1" showErrorMessage="1" sqref="Q6">
      <formula1>$Q$12:$Q$21</formula1>
    </dataValidation>
    <dataValidation type="list" allowBlank="1" showInputMessage="1" showErrorMessage="1" sqref="R6">
      <formula1>$R$11:$S$11</formula1>
    </dataValidation>
  </dataValidations>
  <hyperlinks>
    <hyperlink ref="L44" r:id="rId2" display="https://www.soumu.go.jp/toukei_toukatsu/data/io/015index.html"/>
  </hyperlinks>
  <pageMargins left="1.0629921259842521" right="0.59055118110236227" top="0.86614173228346458" bottom="0.47244094488188981" header="0.51181102362204722" footer="0.51181102362204722"/>
  <pageSetup paperSize="9" scale="51" fitToWidth="2" orientation="portrait" r:id="rId3"/>
  <headerFooter alignWithMargins="0"/>
  <colBreaks count="2" manualBreakCount="2">
    <brk id="11" min="1" max="44" man="1"/>
    <brk id="20" min="1" max="44" man="1"/>
  </colBreaks>
  <ignoredErrors>
    <ignoredError sqref="E19 E6:E18" numberStoredAsText="1"/>
    <ignoredError sqref="S21" evalError="1"/>
  </ignoredError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00FF"/>
    <pageSetUpPr fitToPage="1"/>
  </sheetPr>
  <dimension ref="B1:K138"/>
  <sheetViews>
    <sheetView showGridLines="0" topLeftCell="A13" zoomScaleNormal="100" workbookViewId="0">
      <selection activeCell="G33" sqref="G33"/>
    </sheetView>
  </sheetViews>
  <sheetFormatPr defaultColWidth="18.6640625" defaultRowHeight="13.05" customHeight="1"/>
  <cols>
    <col min="1" max="1" width="4.44140625" style="22" customWidth="1"/>
    <col min="2" max="2" width="1.21875" style="22" customWidth="1"/>
    <col min="3" max="3" width="4.21875" style="22" customWidth="1"/>
    <col min="4" max="4" width="15.6640625" style="22" customWidth="1"/>
    <col min="5" max="10" width="14.6640625" style="22" customWidth="1"/>
    <col min="11" max="11" width="1.44140625" style="22" customWidth="1"/>
    <col min="12" max="16384" width="18.6640625" style="22"/>
  </cols>
  <sheetData>
    <row r="1" spans="2:11" s="23" customFormat="1" ht="18.75" customHeight="1">
      <c r="J1" s="229" t="s">
        <v>208</v>
      </c>
    </row>
    <row r="2" spans="2:11" s="97" customFormat="1" ht="25.05" customHeight="1">
      <c r="B2" s="23"/>
      <c r="C2" s="171"/>
      <c r="D2" s="846" t="s">
        <v>209</v>
      </c>
      <c r="E2" s="847"/>
      <c r="F2" s="847"/>
      <c r="G2" s="847"/>
      <c r="H2" s="847"/>
      <c r="I2" s="847"/>
      <c r="J2" s="847"/>
    </row>
    <row r="3" spans="2:11" s="97" customFormat="1" ht="25.05" customHeight="1" thickBot="1">
      <c r="B3" s="23"/>
      <c r="C3" s="171"/>
      <c r="D3" s="848"/>
      <c r="E3" s="849"/>
      <c r="F3" s="849"/>
      <c r="G3" s="849"/>
      <c r="H3" s="849"/>
      <c r="I3" s="849"/>
      <c r="J3" s="849"/>
      <c r="K3" s="99"/>
    </row>
    <row r="4" spans="2:11" s="97" customFormat="1" ht="10.050000000000001" customHeight="1" thickTop="1">
      <c r="B4" s="23"/>
      <c r="C4" s="230"/>
      <c r="D4" s="850"/>
      <c r="E4" s="850"/>
      <c r="F4" s="850"/>
      <c r="G4" s="850"/>
      <c r="H4" s="850"/>
      <c r="I4" s="850"/>
      <c r="J4" s="850"/>
      <c r="K4" s="99"/>
    </row>
    <row r="5" spans="2:11" s="96" customFormat="1" ht="6.75" customHeight="1">
      <c r="C5" s="98"/>
      <c r="D5" s="98"/>
      <c r="E5" s="99"/>
      <c r="F5" s="99"/>
      <c r="G5" s="99"/>
      <c r="H5" s="99"/>
      <c r="I5" s="99"/>
      <c r="J5" s="99"/>
      <c r="K5" s="99"/>
    </row>
    <row r="6" spans="2:11" s="96" customFormat="1" ht="18.75" customHeight="1" thickBot="1">
      <c r="C6" s="172" t="s">
        <v>210</v>
      </c>
      <c r="D6" s="173"/>
      <c r="E6" s="173"/>
      <c r="F6" s="173"/>
      <c r="G6" s="173"/>
      <c r="H6" s="173"/>
      <c r="I6" s="173"/>
      <c r="J6" s="173"/>
      <c r="K6" s="99"/>
    </row>
    <row r="7" spans="2:11" s="96" customFormat="1" ht="25.05" customHeight="1">
      <c r="C7" s="23"/>
      <c r="D7" s="851"/>
      <c r="E7" s="852"/>
      <c r="F7" s="852"/>
      <c r="G7" s="852"/>
      <c r="H7" s="852"/>
      <c r="I7" s="852"/>
      <c r="J7" s="853"/>
      <c r="K7" s="99"/>
    </row>
    <row r="8" spans="2:11" s="96" customFormat="1" ht="25.05" customHeight="1">
      <c r="C8" s="23"/>
      <c r="D8" s="854"/>
      <c r="E8" s="855"/>
      <c r="F8" s="855"/>
      <c r="G8" s="855"/>
      <c r="H8" s="855"/>
      <c r="I8" s="855"/>
      <c r="J8" s="856"/>
      <c r="K8" s="99"/>
    </row>
    <row r="9" spans="2:11" s="96" customFormat="1" ht="25.05" customHeight="1" thickBot="1">
      <c r="C9" s="23"/>
      <c r="D9" s="857"/>
      <c r="E9" s="858"/>
      <c r="F9" s="858"/>
      <c r="G9" s="858"/>
      <c r="H9" s="858"/>
      <c r="I9" s="858"/>
      <c r="J9" s="859"/>
      <c r="K9" s="99"/>
    </row>
    <row r="10" spans="2:11" s="96" customFormat="1" ht="6" customHeight="1">
      <c r="C10" s="23"/>
      <c r="D10" s="173"/>
      <c r="E10" s="173"/>
      <c r="F10" s="173"/>
      <c r="G10" s="173"/>
      <c r="H10" s="173"/>
      <c r="I10" s="173"/>
      <c r="J10" s="173"/>
      <c r="K10" s="99"/>
    </row>
    <row r="11" spans="2:11" s="96" customFormat="1" ht="18.75" customHeight="1" thickBot="1">
      <c r="C11" s="172" t="s">
        <v>234</v>
      </c>
      <c r="D11" s="173"/>
      <c r="E11" s="173"/>
      <c r="F11" s="173"/>
      <c r="G11" s="173"/>
      <c r="H11" s="173"/>
      <c r="I11" s="173"/>
      <c r="J11" s="173"/>
      <c r="K11" s="99"/>
    </row>
    <row r="12" spans="2:11" s="96" customFormat="1" ht="18.75" customHeight="1">
      <c r="C12" s="23"/>
      <c r="D12" s="231" t="s">
        <v>235</v>
      </c>
      <c r="E12" s="232"/>
      <c r="F12" s="232"/>
      <c r="G12" s="232"/>
      <c r="H12" s="232"/>
      <c r="I12" s="232"/>
      <c r="J12" s="233"/>
      <c r="K12" s="99"/>
    </row>
    <row r="13" spans="2:11" s="96" customFormat="1" ht="25.05" customHeight="1">
      <c r="C13" s="23"/>
      <c r="D13" s="854"/>
      <c r="E13" s="855"/>
      <c r="F13" s="855"/>
      <c r="G13" s="855"/>
      <c r="H13" s="855"/>
      <c r="I13" s="855"/>
      <c r="J13" s="856"/>
      <c r="K13" s="99"/>
    </row>
    <row r="14" spans="2:11" s="96" customFormat="1" ht="25.05" customHeight="1">
      <c r="C14" s="23"/>
      <c r="D14" s="854"/>
      <c r="E14" s="855"/>
      <c r="F14" s="855"/>
      <c r="G14" s="855"/>
      <c r="H14" s="855"/>
      <c r="I14" s="855"/>
      <c r="J14" s="856"/>
      <c r="K14" s="99"/>
    </row>
    <row r="15" spans="2:11" s="96" customFormat="1" ht="18.75" customHeight="1">
      <c r="C15" s="23"/>
      <c r="D15" s="234" t="s">
        <v>241</v>
      </c>
      <c r="E15" s="235"/>
      <c r="F15" s="235"/>
      <c r="G15" s="235"/>
      <c r="H15" s="235"/>
      <c r="I15" s="235"/>
      <c r="J15" s="236"/>
      <c r="K15" s="99"/>
    </row>
    <row r="16" spans="2:11" s="96" customFormat="1" ht="25.05" customHeight="1">
      <c r="C16" s="23"/>
      <c r="D16" s="854"/>
      <c r="E16" s="855"/>
      <c r="F16" s="855"/>
      <c r="G16" s="855"/>
      <c r="H16" s="855"/>
      <c r="I16" s="855"/>
      <c r="J16" s="856"/>
      <c r="K16" s="99"/>
    </row>
    <row r="17" spans="2:11" s="96" customFormat="1" ht="25.05" customHeight="1" thickBot="1">
      <c r="C17" s="23"/>
      <c r="D17" s="857"/>
      <c r="E17" s="858"/>
      <c r="F17" s="858"/>
      <c r="G17" s="858"/>
      <c r="H17" s="858"/>
      <c r="I17" s="858"/>
      <c r="J17" s="859"/>
      <c r="K17" s="99"/>
    </row>
    <row r="18" spans="2:11" s="96" customFormat="1" ht="10.5" customHeight="1">
      <c r="C18" s="23"/>
      <c r="D18" s="23"/>
      <c r="E18" s="23"/>
      <c r="F18" s="23"/>
      <c r="G18" s="23"/>
      <c r="H18" s="23"/>
      <c r="I18" s="23"/>
      <c r="J18" s="23"/>
      <c r="K18" s="99"/>
    </row>
    <row r="19" spans="2:11" s="97" customFormat="1" ht="22.5" customHeight="1">
      <c r="B19" s="108"/>
      <c r="C19" s="823" t="s">
        <v>236</v>
      </c>
      <c r="D19" s="823"/>
      <c r="E19" s="823"/>
      <c r="F19" s="823"/>
      <c r="G19" s="823"/>
      <c r="H19" s="823"/>
      <c r="I19" s="823"/>
      <c r="J19" s="823"/>
      <c r="K19" s="108"/>
    </row>
    <row r="20" spans="2:11" s="237" customFormat="1" ht="9.75" customHeight="1">
      <c r="B20" s="238"/>
      <c r="C20" s="239"/>
      <c r="D20" s="239"/>
      <c r="E20" s="239"/>
      <c r="F20" s="239"/>
      <c r="G20" s="239"/>
      <c r="H20" s="239"/>
      <c r="I20" s="239"/>
      <c r="J20" s="239"/>
      <c r="K20" s="238"/>
    </row>
    <row r="21" spans="2:11" s="96" customFormat="1" ht="13.5" customHeight="1" thickBot="1">
      <c r="B21" s="100"/>
      <c r="C21" s="100"/>
      <c r="D21" s="100"/>
      <c r="E21" s="100"/>
      <c r="F21" s="100"/>
      <c r="G21" s="100"/>
      <c r="H21" s="101" t="s">
        <v>128</v>
      </c>
      <c r="I21" s="100"/>
      <c r="J21" s="101" t="s">
        <v>157</v>
      </c>
      <c r="K21" s="100"/>
    </row>
    <row r="22" spans="2:11" s="96" customFormat="1" ht="6" customHeight="1">
      <c r="B22" s="100"/>
      <c r="C22" s="100"/>
      <c r="D22" s="831"/>
      <c r="E22" s="832"/>
      <c r="F22" s="837" t="s">
        <v>67</v>
      </c>
      <c r="G22" s="102"/>
      <c r="H22" s="102"/>
      <c r="I22" s="837" t="s">
        <v>68</v>
      </c>
      <c r="J22" s="103"/>
      <c r="K22" s="100"/>
    </row>
    <row r="23" spans="2:11" s="96" customFormat="1" ht="6" customHeight="1">
      <c r="B23" s="100"/>
      <c r="C23" s="100"/>
      <c r="D23" s="833"/>
      <c r="E23" s="834"/>
      <c r="F23" s="838"/>
      <c r="G23" s="860" t="s">
        <v>177</v>
      </c>
      <c r="H23" s="114"/>
      <c r="I23" s="838"/>
      <c r="J23" s="862" t="s">
        <v>69</v>
      </c>
      <c r="K23" s="100"/>
    </row>
    <row r="24" spans="2:11" s="105" customFormat="1" ht="30" customHeight="1" thickBot="1">
      <c r="B24" s="104"/>
      <c r="C24" s="104"/>
      <c r="D24" s="835"/>
      <c r="E24" s="836"/>
      <c r="F24" s="839"/>
      <c r="G24" s="861"/>
      <c r="H24" s="115" t="s">
        <v>178</v>
      </c>
      <c r="I24" s="839"/>
      <c r="J24" s="863"/>
      <c r="K24" s="104"/>
    </row>
    <row r="25" spans="2:11" s="96" customFormat="1" ht="20.100000000000001" customHeight="1">
      <c r="B25" s="100"/>
      <c r="C25" s="100"/>
      <c r="D25" s="875" t="s">
        <v>179</v>
      </c>
      <c r="E25" s="174"/>
      <c r="F25" s="131">
        <f>'出力シート (土地造成)'!F25+'出力シート (建設投資)'!F25+'出力シート (設備投資分)'!F25</f>
        <v>0</v>
      </c>
      <c r="G25" s="118">
        <f>'出力シート (土地造成)'!G25+'出力シート (建設投資)'!G25+'出力シート (設備投資分)'!G25</f>
        <v>0</v>
      </c>
      <c r="H25" s="119">
        <f>'出力シート (土地造成)'!H25+'出力シート (建設投資)'!H25+'出力シート (設備投資分)'!H25</f>
        <v>0</v>
      </c>
      <c r="I25" s="120">
        <f>'出力シート (土地造成)'!I25+'出力シート (建設投資)'!I25+'出力シート (設備投資分)'!I25</f>
        <v>0</v>
      </c>
      <c r="J25" s="121">
        <f>'出力シート (土地造成)'!J25+'出力シート (建設投資)'!J25+'出力シート (設備投資分)'!J25</f>
        <v>0</v>
      </c>
      <c r="K25" s="100"/>
    </row>
    <row r="26" spans="2:11" s="96" customFormat="1" ht="20.100000000000001" customHeight="1">
      <c r="B26" s="100"/>
      <c r="C26" s="100"/>
      <c r="D26" s="876"/>
      <c r="E26" s="155" t="s">
        <v>212</v>
      </c>
      <c r="F26" s="132">
        <f>'出力シート (土地造成)'!F26+'出力シート (建設投資)'!F26+'出力シート (設備投資分)'!F26</f>
        <v>0</v>
      </c>
      <c r="G26" s="122">
        <f>'出力シート (土地造成)'!G26+'出力シート (建設投資)'!G26+'出力シート (設備投資分)'!G26</f>
        <v>0</v>
      </c>
      <c r="H26" s="123">
        <f>'出力シート (土地造成)'!H26+'出力シート (建設投資)'!H26+'出力シート (設備投資分)'!H26</f>
        <v>0</v>
      </c>
      <c r="I26" s="124">
        <f>'出力シート (土地造成)'!I26+'出力シート (建設投資)'!I26+'出力シート (設備投資分)'!I26</f>
        <v>0</v>
      </c>
      <c r="J26" s="125">
        <f>'出力シート (土地造成)'!J26+'出力シート (建設投資)'!J26+'出力シート (設備投資分)'!J26</f>
        <v>0</v>
      </c>
      <c r="K26" s="100"/>
    </row>
    <row r="27" spans="2:11" s="96" customFormat="1" ht="20.100000000000001" customHeight="1">
      <c r="B27" s="100"/>
      <c r="C27" s="100"/>
      <c r="D27" s="877"/>
      <c r="E27" s="156" t="s">
        <v>213</v>
      </c>
      <c r="F27" s="134">
        <f>'出力シート (土地造成)'!F27+'出力シート (建設投資)'!F27+'出力シート (設備投資分)'!F27</f>
        <v>0</v>
      </c>
      <c r="G27" s="135">
        <f>'出力シート (土地造成)'!G27+'出力シート (建設投資)'!G27+'出力シート (設備投資分)'!G27</f>
        <v>0</v>
      </c>
      <c r="H27" s="136">
        <f>'出力シート (土地造成)'!H27+'出力シート (建設投資)'!H27+'出力シート (設備投資分)'!H27</f>
        <v>0</v>
      </c>
      <c r="I27" s="137">
        <f>'出力シート (土地造成)'!I27+'出力シート (建設投資)'!I27+'出力シート (設備投資分)'!I27</f>
        <v>0</v>
      </c>
      <c r="J27" s="138">
        <f>'出力シート (土地造成)'!J27+'出力シート (建設投資)'!J27+'出力シート (設備投資分)'!J27</f>
        <v>0</v>
      </c>
      <c r="K27" s="100"/>
    </row>
    <row r="28" spans="2:11" s="96" customFormat="1" ht="20.100000000000001" customHeight="1" thickBot="1">
      <c r="B28" s="100"/>
      <c r="C28" s="100"/>
      <c r="D28" s="829" t="s">
        <v>180</v>
      </c>
      <c r="E28" s="830"/>
      <c r="F28" s="133">
        <f>'出力シート (土地造成)'!F28+'出力シート (建設投資)'!F28+'出力シート (設備投資分)'!F28</f>
        <v>0</v>
      </c>
      <c r="G28" s="127">
        <f>'出力シート (土地造成)'!G28+'出力シート (建設投資)'!G28+'出力シート (設備投資分)'!G28</f>
        <v>0</v>
      </c>
      <c r="H28" s="128">
        <f>'出力シート (土地造成)'!H28+'出力シート (建設投資)'!H28+'出力シート (設備投資分)'!H28</f>
        <v>0</v>
      </c>
      <c r="I28" s="129">
        <f>'出力シート (土地造成)'!I28+'出力シート (建設投資)'!I28+'出力シート (設備投資分)'!I28</f>
        <v>0</v>
      </c>
      <c r="J28" s="130">
        <f>'出力シート (土地造成)'!J28+'出力シート (建設投資)'!J28+'出力シート (設備投資分)'!J28</f>
        <v>0</v>
      </c>
      <c r="K28" s="100"/>
    </row>
    <row r="29" spans="2:11" s="96" customFormat="1" ht="20.100000000000001" customHeight="1" thickBot="1">
      <c r="B29" s="100"/>
      <c r="C29" s="100"/>
      <c r="D29" s="827" t="s">
        <v>62</v>
      </c>
      <c r="E29" s="828"/>
      <c r="F29" s="117">
        <f>'出力シート (土地造成)'!F29+'出力シート (建設投資)'!F29+'出力シート (設備投資分)'!F29</f>
        <v>0</v>
      </c>
      <c r="G29" s="112">
        <f>'出力シート (土地造成)'!G29+'出力シート (建設投資)'!G29+'出力シート (設備投資分)'!G29</f>
        <v>0</v>
      </c>
      <c r="H29" s="116">
        <f>'出力シート (土地造成)'!H29+'出力シート (建設投資)'!H29+'出力シート (設備投資分)'!H29</f>
        <v>0</v>
      </c>
      <c r="I29" s="117">
        <f>'出力シート (土地造成)'!I29+'出力シート (建設投資)'!I29+'出力シート (設備投資分)'!I29</f>
        <v>0</v>
      </c>
      <c r="J29" s="113">
        <f>'出力シート (土地造成)'!J29+'出力シート (建設投資)'!J29+'出力シート (設備投資分)'!J29</f>
        <v>0</v>
      </c>
      <c r="K29" s="100"/>
    </row>
    <row r="30" spans="2:11" s="96" customFormat="1" ht="15.75" customHeight="1">
      <c r="B30" s="100"/>
      <c r="C30" s="100"/>
      <c r="D30" s="152" t="s">
        <v>211</v>
      </c>
      <c r="E30" s="107"/>
      <c r="F30" s="106"/>
      <c r="G30" s="106"/>
      <c r="H30" s="106"/>
      <c r="I30" s="100"/>
      <c r="J30" s="100"/>
      <c r="K30" s="100"/>
    </row>
    <row r="31" spans="2:11" s="96" customFormat="1" ht="6" customHeight="1" thickBot="1">
      <c r="B31" s="100"/>
      <c r="C31" s="100"/>
      <c r="D31" s="152"/>
      <c r="E31" s="107"/>
      <c r="F31" s="106"/>
      <c r="G31" s="106"/>
      <c r="H31" s="106"/>
      <c r="I31" s="100"/>
      <c r="J31" s="100"/>
      <c r="K31" s="100"/>
    </row>
    <row r="32" spans="2:11" s="97" customFormat="1" ht="20.100000000000001" customHeight="1" thickTop="1" thickBot="1">
      <c r="B32" s="108"/>
      <c r="C32" s="108"/>
      <c r="D32" s="240" t="s">
        <v>75</v>
      </c>
      <c r="E32" s="241">
        <f>IFERROR(F29/('計算シート(土地造成)'!D45+'計算シート(建設投資)'!D45+'計算シート（設備投資）'!D45),0)</f>
        <v>0</v>
      </c>
      <c r="F32" s="109" t="s">
        <v>181</v>
      </c>
      <c r="G32" s="108"/>
      <c r="H32" s="108"/>
      <c r="I32" s="108"/>
    </row>
    <row r="33" spans="2:11" s="96" customFormat="1" ht="8.25" customHeight="1" thickTop="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 s="97" customFormat="1" ht="22.5" customHeight="1">
      <c r="B34" s="108"/>
      <c r="C34" s="823" t="s">
        <v>283</v>
      </c>
      <c r="D34" s="823"/>
      <c r="E34" s="823"/>
      <c r="F34" s="823"/>
      <c r="G34" s="823"/>
      <c r="H34" s="823"/>
      <c r="I34" s="823"/>
      <c r="J34" s="823"/>
    </row>
    <row r="35" spans="2:11" s="96" customFormat="1" ht="13.5" customHeight="1">
      <c r="C35" s="110"/>
      <c r="D35" s="110"/>
      <c r="E35" s="110"/>
      <c r="F35" s="110"/>
    </row>
    <row r="36" spans="2:11" s="96" customFormat="1" ht="13.5" customHeight="1">
      <c r="C36" s="111"/>
      <c r="D36" s="111"/>
      <c r="E36" s="111"/>
      <c r="F36" s="111"/>
    </row>
    <row r="37" spans="2:11" s="96" customFormat="1" ht="13.5" customHeight="1"/>
    <row r="38" spans="2:11" s="96" customFormat="1" ht="13.2"/>
    <row r="39" spans="2:11" s="96" customFormat="1" ht="13.2"/>
    <row r="40" spans="2:11" s="96" customFormat="1" ht="13.2"/>
    <row r="41" spans="2:11" s="96" customFormat="1" ht="13.2"/>
    <row r="42" spans="2:11" s="96" customFormat="1" ht="13.2"/>
    <row r="63" spans="3:10" s="23" customFormat="1" ht="22.5" customHeight="1">
      <c r="C63" s="823" t="s">
        <v>284</v>
      </c>
      <c r="D63" s="823"/>
      <c r="E63" s="823"/>
      <c r="F63" s="823"/>
      <c r="G63" s="823"/>
      <c r="H63" s="823"/>
      <c r="I63" s="823"/>
      <c r="J63" s="823"/>
    </row>
    <row r="64" spans="3:10" ht="12.75" customHeight="1">
      <c r="G64" s="151"/>
      <c r="H64" s="151"/>
      <c r="I64" s="151"/>
      <c r="J64" s="151"/>
    </row>
    <row r="65" spans="3:10" ht="12.75" customHeight="1" thickBot="1">
      <c r="G65" s="151" t="s">
        <v>128</v>
      </c>
      <c r="H65" s="151" t="s">
        <v>202</v>
      </c>
      <c r="I65" s="151"/>
      <c r="J65" s="151" t="s">
        <v>157</v>
      </c>
    </row>
    <row r="66" spans="3:10" ht="6.75" customHeight="1">
      <c r="C66" s="864" t="s">
        <v>285</v>
      </c>
      <c r="D66" s="865"/>
      <c r="E66" s="837" t="s">
        <v>67</v>
      </c>
      <c r="F66" s="102"/>
      <c r="G66" s="102"/>
      <c r="H66" s="872" t="s">
        <v>201</v>
      </c>
      <c r="I66" s="837" t="s">
        <v>68</v>
      </c>
      <c r="J66" s="103"/>
    </row>
    <row r="67" spans="3:10" ht="6.75" customHeight="1">
      <c r="C67" s="866"/>
      <c r="D67" s="867"/>
      <c r="E67" s="838"/>
      <c r="F67" s="860" t="s">
        <v>177</v>
      </c>
      <c r="G67" s="114"/>
      <c r="H67" s="873"/>
      <c r="I67" s="879"/>
      <c r="J67" s="862" t="s">
        <v>69</v>
      </c>
    </row>
    <row r="68" spans="3:10" ht="24.6" thickBot="1">
      <c r="C68" s="868"/>
      <c r="D68" s="869"/>
      <c r="E68" s="839"/>
      <c r="F68" s="861"/>
      <c r="G68" s="115" t="s">
        <v>178</v>
      </c>
      <c r="H68" s="874"/>
      <c r="I68" s="880"/>
      <c r="J68" s="863"/>
    </row>
    <row r="69" spans="3:10" ht="13.2">
      <c r="C69" s="870" t="str">
        <f>'計算シート(合計) '!L8</f>
        <v>農林漁業</v>
      </c>
      <c r="D69" s="871"/>
      <c r="E69" s="175">
        <f>'計算シート(合計) '!M8</f>
        <v>0</v>
      </c>
      <c r="F69" s="176">
        <f>'計算シート(合計) '!N8</f>
        <v>0</v>
      </c>
      <c r="G69" s="177">
        <f>'計算シート(合計) '!O8</f>
        <v>0</v>
      </c>
      <c r="H69" s="178" t="e">
        <f>'計算シート(合計) '!P8</f>
        <v>#N/A</v>
      </c>
      <c r="I69" s="179">
        <f>'計算シート(合計) '!Q8</f>
        <v>0</v>
      </c>
      <c r="J69" s="177">
        <f>'計算シート(合計) '!R8</f>
        <v>0</v>
      </c>
    </row>
    <row r="70" spans="3:10" ht="13.2">
      <c r="C70" s="840" t="e">
        <f>'計算シート(合計) '!L9</f>
        <v>#N/A</v>
      </c>
      <c r="D70" s="841"/>
      <c r="E70" s="180" t="e">
        <f>'計算シート(合計) '!M9</f>
        <v>#N/A</v>
      </c>
      <c r="F70" s="181" t="e">
        <f>'計算シート(合計) '!N9</f>
        <v>#N/A</v>
      </c>
      <c r="G70" s="182" t="e">
        <f>'計算シート(合計) '!O9</f>
        <v>#N/A</v>
      </c>
      <c r="H70" s="183" t="e">
        <f>'計算シート(合計) '!P9</f>
        <v>#N/A</v>
      </c>
      <c r="I70" s="184" t="e">
        <f>'計算シート(合計) '!Q9</f>
        <v>#N/A</v>
      </c>
      <c r="J70" s="182" t="e">
        <f>'計算シート(合計) '!R9</f>
        <v>#N/A</v>
      </c>
    </row>
    <row r="71" spans="3:10" ht="13.2">
      <c r="C71" s="840" t="e">
        <f>'計算シート(合計) '!L10</f>
        <v>#N/A</v>
      </c>
      <c r="D71" s="841"/>
      <c r="E71" s="180" t="e">
        <f>'計算シート(合計) '!M10</f>
        <v>#N/A</v>
      </c>
      <c r="F71" s="181" t="e">
        <f>'計算シート(合計) '!N10</f>
        <v>#N/A</v>
      </c>
      <c r="G71" s="182" t="e">
        <f>'計算シート(合計) '!O10</f>
        <v>#N/A</v>
      </c>
      <c r="H71" s="183" t="e">
        <f>'計算シート(合計) '!P10</f>
        <v>#N/A</v>
      </c>
      <c r="I71" s="184" t="e">
        <f>'計算シート(合計) '!Q10</f>
        <v>#N/A</v>
      </c>
      <c r="J71" s="182" t="e">
        <f>'計算シート(合計) '!R10</f>
        <v>#N/A</v>
      </c>
    </row>
    <row r="72" spans="3:10" ht="13.2">
      <c r="C72" s="840" t="e">
        <f>'計算シート(合計) '!L11</f>
        <v>#N/A</v>
      </c>
      <c r="D72" s="841"/>
      <c r="E72" s="180" t="e">
        <f>'計算シート(合計) '!M11</f>
        <v>#N/A</v>
      </c>
      <c r="F72" s="181" t="e">
        <f>'計算シート(合計) '!N11</f>
        <v>#N/A</v>
      </c>
      <c r="G72" s="182" t="e">
        <f>'計算シート(合計) '!O11</f>
        <v>#N/A</v>
      </c>
      <c r="H72" s="183" t="e">
        <f>'計算シート(合計) '!P11</f>
        <v>#N/A</v>
      </c>
      <c r="I72" s="184" t="e">
        <f>'計算シート(合計) '!Q11</f>
        <v>#N/A</v>
      </c>
      <c r="J72" s="182" t="e">
        <f>'計算シート(合計) '!R11</f>
        <v>#N/A</v>
      </c>
    </row>
    <row r="73" spans="3:10" ht="13.2">
      <c r="C73" s="842" t="e">
        <f>'計算シート(合計) '!L12</f>
        <v>#N/A</v>
      </c>
      <c r="D73" s="843"/>
      <c r="E73" s="185" t="e">
        <f>'計算シート(合計) '!M12</f>
        <v>#N/A</v>
      </c>
      <c r="F73" s="186" t="e">
        <f>'計算シート(合計) '!N12</f>
        <v>#N/A</v>
      </c>
      <c r="G73" s="187" t="e">
        <f>'計算シート(合計) '!O12</f>
        <v>#N/A</v>
      </c>
      <c r="H73" s="188" t="e">
        <f>'計算シート(合計) '!P12</f>
        <v>#N/A</v>
      </c>
      <c r="I73" s="189" t="e">
        <f>'計算シート(合計) '!Q12</f>
        <v>#N/A</v>
      </c>
      <c r="J73" s="187" t="e">
        <f>'計算シート(合計) '!R12</f>
        <v>#N/A</v>
      </c>
    </row>
    <row r="74" spans="3:10" ht="13.2">
      <c r="C74" s="844" t="e">
        <f>'計算シート(合計) '!L13</f>
        <v>#N/A</v>
      </c>
      <c r="D74" s="845"/>
      <c r="E74" s="190" t="e">
        <f>'計算シート(合計) '!M13</f>
        <v>#N/A</v>
      </c>
      <c r="F74" s="191" t="e">
        <f>'計算シート(合計) '!N13</f>
        <v>#N/A</v>
      </c>
      <c r="G74" s="192" t="e">
        <f>'計算シート(合計) '!O13</f>
        <v>#N/A</v>
      </c>
      <c r="H74" s="193" t="e">
        <f>'計算シート(合計) '!P13</f>
        <v>#N/A</v>
      </c>
      <c r="I74" s="194" t="e">
        <f>'計算シート(合計) '!Q13</f>
        <v>#N/A</v>
      </c>
      <c r="J74" s="192" t="e">
        <f>'計算シート(合計) '!R13</f>
        <v>#N/A</v>
      </c>
    </row>
    <row r="75" spans="3:10" ht="13.2">
      <c r="C75" s="840" t="e">
        <f>'計算シート(合計) '!L14</f>
        <v>#N/A</v>
      </c>
      <c r="D75" s="841"/>
      <c r="E75" s="180" t="e">
        <f>'計算シート(合計) '!M14</f>
        <v>#N/A</v>
      </c>
      <c r="F75" s="181" t="e">
        <f>'計算シート(合計) '!N14</f>
        <v>#N/A</v>
      </c>
      <c r="G75" s="182" t="e">
        <f>'計算シート(合計) '!O14</f>
        <v>#N/A</v>
      </c>
      <c r="H75" s="183" t="e">
        <f>'計算シート(合計) '!P14</f>
        <v>#N/A</v>
      </c>
      <c r="I75" s="184" t="e">
        <f>'計算シート(合計) '!Q14</f>
        <v>#N/A</v>
      </c>
      <c r="J75" s="182" t="e">
        <f>'計算シート(合計) '!R14</f>
        <v>#N/A</v>
      </c>
    </row>
    <row r="76" spans="3:10" ht="13.2">
      <c r="C76" s="840" t="e">
        <f>'計算シート(合計) '!L15</f>
        <v>#N/A</v>
      </c>
      <c r="D76" s="841"/>
      <c r="E76" s="180" t="e">
        <f>'計算シート(合計) '!M15</f>
        <v>#N/A</v>
      </c>
      <c r="F76" s="181" t="e">
        <f>'計算シート(合計) '!N15</f>
        <v>#N/A</v>
      </c>
      <c r="G76" s="182" t="e">
        <f>'計算シート(合計) '!O15</f>
        <v>#N/A</v>
      </c>
      <c r="H76" s="183" t="e">
        <f>'計算シート(合計) '!P15</f>
        <v>#N/A</v>
      </c>
      <c r="I76" s="184" t="e">
        <f>'計算シート(合計) '!Q15</f>
        <v>#N/A</v>
      </c>
      <c r="J76" s="182" t="e">
        <f>'計算シート(合計) '!R15</f>
        <v>#N/A</v>
      </c>
    </row>
    <row r="77" spans="3:10" ht="13.2">
      <c r="C77" s="840" t="e">
        <f>'計算シート(合計) '!L16</f>
        <v>#N/A</v>
      </c>
      <c r="D77" s="841"/>
      <c r="E77" s="180" t="e">
        <f>'計算シート(合計) '!M16</f>
        <v>#N/A</v>
      </c>
      <c r="F77" s="181" t="e">
        <f>'計算シート(合計) '!N16</f>
        <v>#N/A</v>
      </c>
      <c r="G77" s="182" t="e">
        <f>'計算シート(合計) '!O16</f>
        <v>#N/A</v>
      </c>
      <c r="H77" s="183" t="e">
        <f>'計算シート(合計) '!P16</f>
        <v>#N/A</v>
      </c>
      <c r="I77" s="184" t="e">
        <f>'計算シート(合計) '!Q16</f>
        <v>#N/A</v>
      </c>
      <c r="J77" s="182" t="e">
        <f>'計算シート(合計) '!R16</f>
        <v>#N/A</v>
      </c>
    </row>
    <row r="78" spans="3:10" ht="13.2">
      <c r="C78" s="842" t="e">
        <f>'計算シート(合計) '!L17</f>
        <v>#N/A</v>
      </c>
      <c r="D78" s="843"/>
      <c r="E78" s="185" t="e">
        <f>'計算シート(合計) '!M17</f>
        <v>#N/A</v>
      </c>
      <c r="F78" s="186" t="e">
        <f>'計算シート(合計) '!N17</f>
        <v>#N/A</v>
      </c>
      <c r="G78" s="187" t="e">
        <f>'計算シート(合計) '!O17</f>
        <v>#N/A</v>
      </c>
      <c r="H78" s="188" t="e">
        <f>'計算シート(合計) '!P17</f>
        <v>#N/A</v>
      </c>
      <c r="I78" s="189" t="e">
        <f>'計算シート(合計) '!Q17</f>
        <v>#N/A</v>
      </c>
      <c r="J78" s="187" t="e">
        <f>'計算シート(合計) '!R17</f>
        <v>#N/A</v>
      </c>
    </row>
    <row r="79" spans="3:10" ht="13.2">
      <c r="C79" s="844" t="e">
        <f>'計算シート(合計) '!L18</f>
        <v>#N/A</v>
      </c>
      <c r="D79" s="845"/>
      <c r="E79" s="190" t="e">
        <f>'計算シート(合計) '!M18</f>
        <v>#N/A</v>
      </c>
      <c r="F79" s="191" t="e">
        <f>'計算シート(合計) '!N18</f>
        <v>#N/A</v>
      </c>
      <c r="G79" s="192" t="e">
        <f>'計算シート(合計) '!O18</f>
        <v>#N/A</v>
      </c>
      <c r="H79" s="193" t="e">
        <f>'計算シート(合計) '!P18</f>
        <v>#N/A</v>
      </c>
      <c r="I79" s="194" t="e">
        <f>'計算シート(合計) '!Q18</f>
        <v>#N/A</v>
      </c>
      <c r="J79" s="192" t="e">
        <f>'計算シート(合計) '!R18</f>
        <v>#N/A</v>
      </c>
    </row>
    <row r="80" spans="3:10" ht="13.2">
      <c r="C80" s="840" t="e">
        <f>'計算シート(合計) '!L19</f>
        <v>#N/A</v>
      </c>
      <c r="D80" s="841"/>
      <c r="E80" s="180" t="e">
        <f>'計算シート(合計) '!M19</f>
        <v>#N/A</v>
      </c>
      <c r="F80" s="181" t="e">
        <f>'計算シート(合計) '!N19</f>
        <v>#N/A</v>
      </c>
      <c r="G80" s="182" t="e">
        <f>'計算シート(合計) '!O19</f>
        <v>#N/A</v>
      </c>
      <c r="H80" s="183" t="e">
        <f>'計算シート(合計) '!P19</f>
        <v>#N/A</v>
      </c>
      <c r="I80" s="184" t="e">
        <f>'計算シート(合計) '!Q19</f>
        <v>#N/A</v>
      </c>
      <c r="J80" s="182" t="e">
        <f>'計算シート(合計) '!R19</f>
        <v>#N/A</v>
      </c>
    </row>
    <row r="81" spans="3:10" ht="13.2">
      <c r="C81" s="840" t="e">
        <f>'計算シート(合計) '!L20</f>
        <v>#N/A</v>
      </c>
      <c r="D81" s="841"/>
      <c r="E81" s="180" t="e">
        <f>'計算シート(合計) '!M20</f>
        <v>#N/A</v>
      </c>
      <c r="F81" s="181" t="e">
        <f>'計算シート(合計) '!N20</f>
        <v>#N/A</v>
      </c>
      <c r="G81" s="182" t="e">
        <f>'計算シート(合計) '!O20</f>
        <v>#N/A</v>
      </c>
      <c r="H81" s="183" t="e">
        <f>'計算シート(合計) '!P20</f>
        <v>#N/A</v>
      </c>
      <c r="I81" s="184" t="e">
        <f>'計算シート(合計) '!Q20</f>
        <v>#N/A</v>
      </c>
      <c r="J81" s="182" t="e">
        <f>'計算シート(合計) '!R20</f>
        <v>#N/A</v>
      </c>
    </row>
    <row r="82" spans="3:10" ht="13.2">
      <c r="C82" s="840" t="e">
        <f>'計算シート(合計) '!L21</f>
        <v>#N/A</v>
      </c>
      <c r="D82" s="841"/>
      <c r="E82" s="180" t="e">
        <f>'計算シート(合計) '!M21</f>
        <v>#N/A</v>
      </c>
      <c r="F82" s="181" t="e">
        <f>'計算シート(合計) '!N21</f>
        <v>#N/A</v>
      </c>
      <c r="G82" s="182" t="e">
        <f>'計算シート(合計) '!O21</f>
        <v>#N/A</v>
      </c>
      <c r="H82" s="183" t="e">
        <f>'計算シート(合計) '!P21</f>
        <v>#N/A</v>
      </c>
      <c r="I82" s="184" t="e">
        <f>'計算シート(合計) '!Q21</f>
        <v>#N/A</v>
      </c>
      <c r="J82" s="182" t="e">
        <f>'計算シート(合計) '!R21</f>
        <v>#N/A</v>
      </c>
    </row>
    <row r="83" spans="3:10" ht="13.2">
      <c r="C83" s="842" t="e">
        <f>'計算シート(合計) '!L22</f>
        <v>#N/A</v>
      </c>
      <c r="D83" s="843"/>
      <c r="E83" s="185" t="e">
        <f>'計算シート(合計) '!M22</f>
        <v>#N/A</v>
      </c>
      <c r="F83" s="186" t="e">
        <f>'計算シート(合計) '!N22</f>
        <v>#N/A</v>
      </c>
      <c r="G83" s="187" t="e">
        <f>'計算シート(合計) '!O22</f>
        <v>#N/A</v>
      </c>
      <c r="H83" s="188" t="e">
        <f>'計算シート(合計) '!P22</f>
        <v>#N/A</v>
      </c>
      <c r="I83" s="189" t="e">
        <f>'計算シート(合計) '!Q22</f>
        <v>#N/A</v>
      </c>
      <c r="J83" s="187" t="e">
        <f>'計算シート(合計) '!R22</f>
        <v>#N/A</v>
      </c>
    </row>
    <row r="84" spans="3:10" ht="13.2">
      <c r="C84" s="844" t="e">
        <f>'計算シート(合計) '!L23</f>
        <v>#N/A</v>
      </c>
      <c r="D84" s="845"/>
      <c r="E84" s="190" t="e">
        <f>'計算シート(合計) '!M23</f>
        <v>#N/A</v>
      </c>
      <c r="F84" s="191" t="e">
        <f>'計算シート(合計) '!N23</f>
        <v>#N/A</v>
      </c>
      <c r="G84" s="192" t="e">
        <f>'計算シート(合計) '!O23</f>
        <v>#N/A</v>
      </c>
      <c r="H84" s="193" t="e">
        <f>'計算シート(合計) '!P23</f>
        <v>#N/A</v>
      </c>
      <c r="I84" s="194" t="e">
        <f>'計算シート(合計) '!Q23</f>
        <v>#N/A</v>
      </c>
      <c r="J84" s="192" t="e">
        <f>'計算シート(合計) '!R23</f>
        <v>#N/A</v>
      </c>
    </row>
    <row r="85" spans="3:10" ht="13.2">
      <c r="C85" s="840" t="e">
        <f>'計算シート(合計) '!L24</f>
        <v>#N/A</v>
      </c>
      <c r="D85" s="841"/>
      <c r="E85" s="180" t="e">
        <f>'計算シート(合計) '!M24</f>
        <v>#N/A</v>
      </c>
      <c r="F85" s="181" t="e">
        <f>'計算シート(合計) '!N24</f>
        <v>#N/A</v>
      </c>
      <c r="G85" s="182" t="e">
        <f>'計算シート(合計) '!O24</f>
        <v>#N/A</v>
      </c>
      <c r="H85" s="183" t="e">
        <f>'計算シート(合計) '!P24</f>
        <v>#N/A</v>
      </c>
      <c r="I85" s="184" t="e">
        <f>'計算シート(合計) '!Q24</f>
        <v>#N/A</v>
      </c>
      <c r="J85" s="182" t="e">
        <f>'計算シート(合計) '!R24</f>
        <v>#N/A</v>
      </c>
    </row>
    <row r="86" spans="3:10" ht="13.2">
      <c r="C86" s="840" t="e">
        <f>'計算シート(合計) '!L25</f>
        <v>#N/A</v>
      </c>
      <c r="D86" s="841"/>
      <c r="E86" s="180" t="e">
        <f>'計算シート(合計) '!M25</f>
        <v>#N/A</v>
      </c>
      <c r="F86" s="181" t="e">
        <f>'計算シート(合計) '!N25</f>
        <v>#N/A</v>
      </c>
      <c r="G86" s="182" t="e">
        <f>'計算シート(合計) '!O25</f>
        <v>#N/A</v>
      </c>
      <c r="H86" s="183" t="e">
        <f>'計算シート(合計) '!P25</f>
        <v>#N/A</v>
      </c>
      <c r="I86" s="184" t="e">
        <f>'計算シート(合計) '!Q25</f>
        <v>#N/A</v>
      </c>
      <c r="J86" s="182" t="e">
        <f>'計算シート(合計) '!R25</f>
        <v>#N/A</v>
      </c>
    </row>
    <row r="87" spans="3:10" ht="13.2">
      <c r="C87" s="840" t="e">
        <f>'計算シート(合計) '!L26</f>
        <v>#N/A</v>
      </c>
      <c r="D87" s="841"/>
      <c r="E87" s="180" t="e">
        <f>'計算シート(合計) '!M26</f>
        <v>#N/A</v>
      </c>
      <c r="F87" s="181" t="e">
        <f>'計算シート(合計) '!N26</f>
        <v>#N/A</v>
      </c>
      <c r="G87" s="182" t="e">
        <f>'計算シート(合計) '!O26</f>
        <v>#N/A</v>
      </c>
      <c r="H87" s="183" t="e">
        <f>'計算シート(合計) '!P26</f>
        <v>#N/A</v>
      </c>
      <c r="I87" s="184" t="e">
        <f>'計算シート(合計) '!Q26</f>
        <v>#N/A</v>
      </c>
      <c r="J87" s="182" t="e">
        <f>'計算シート(合計) '!R26</f>
        <v>#N/A</v>
      </c>
    </row>
    <row r="88" spans="3:10" ht="13.2">
      <c r="C88" s="842" t="e">
        <f>'計算シート(合計) '!L27</f>
        <v>#N/A</v>
      </c>
      <c r="D88" s="843"/>
      <c r="E88" s="185" t="e">
        <f>'計算シート(合計) '!M27</f>
        <v>#N/A</v>
      </c>
      <c r="F88" s="186" t="e">
        <f>'計算シート(合計) '!N27</f>
        <v>#N/A</v>
      </c>
      <c r="G88" s="187" t="e">
        <f>'計算シート(合計) '!O27</f>
        <v>#N/A</v>
      </c>
      <c r="H88" s="188" t="e">
        <f>'計算シート(合計) '!P27</f>
        <v>#N/A</v>
      </c>
      <c r="I88" s="189" t="e">
        <f>'計算シート(合計) '!Q27</f>
        <v>#N/A</v>
      </c>
      <c r="J88" s="187" t="e">
        <f>'計算シート(合計) '!R27</f>
        <v>#N/A</v>
      </c>
    </row>
    <row r="89" spans="3:10" ht="13.2">
      <c r="C89" s="844" t="e">
        <f>'計算シート(合計) '!L28</f>
        <v>#N/A</v>
      </c>
      <c r="D89" s="845"/>
      <c r="E89" s="190" t="e">
        <f>'計算シート(合計) '!M28</f>
        <v>#N/A</v>
      </c>
      <c r="F89" s="191" t="e">
        <f>'計算シート(合計) '!N28</f>
        <v>#N/A</v>
      </c>
      <c r="G89" s="192" t="e">
        <f>'計算シート(合計) '!O28</f>
        <v>#N/A</v>
      </c>
      <c r="H89" s="193" t="e">
        <f>'計算シート(合計) '!P28</f>
        <v>#N/A</v>
      </c>
      <c r="I89" s="194" t="e">
        <f>'計算シート(合計) '!Q28</f>
        <v>#N/A</v>
      </c>
      <c r="J89" s="192" t="e">
        <f>'計算シート(合計) '!R28</f>
        <v>#N/A</v>
      </c>
    </row>
    <row r="90" spans="3:10" ht="13.2">
      <c r="C90" s="840" t="e">
        <f>'計算シート(合計) '!L29</f>
        <v>#N/A</v>
      </c>
      <c r="D90" s="841"/>
      <c r="E90" s="180" t="e">
        <f>'計算シート(合計) '!M29</f>
        <v>#N/A</v>
      </c>
      <c r="F90" s="181" t="e">
        <f>'計算シート(合計) '!N29</f>
        <v>#N/A</v>
      </c>
      <c r="G90" s="182" t="e">
        <f>'計算シート(合計) '!O29</f>
        <v>#N/A</v>
      </c>
      <c r="H90" s="183" t="e">
        <f>'計算シート(合計) '!P29</f>
        <v>#N/A</v>
      </c>
      <c r="I90" s="184" t="e">
        <f>'計算シート(合計) '!Q29</f>
        <v>#N/A</v>
      </c>
      <c r="J90" s="182" t="e">
        <f>'計算シート(合計) '!R29</f>
        <v>#N/A</v>
      </c>
    </row>
    <row r="91" spans="3:10" ht="13.2">
      <c r="C91" s="840" t="e">
        <f>'計算シート(合計) '!L30</f>
        <v>#N/A</v>
      </c>
      <c r="D91" s="841"/>
      <c r="E91" s="180" t="e">
        <f>'計算シート(合計) '!M30</f>
        <v>#N/A</v>
      </c>
      <c r="F91" s="181" t="e">
        <f>'計算シート(合計) '!N30</f>
        <v>#N/A</v>
      </c>
      <c r="G91" s="182" t="e">
        <f>'計算シート(合計) '!O30</f>
        <v>#N/A</v>
      </c>
      <c r="H91" s="183" t="e">
        <f>'計算シート(合計) '!P30</f>
        <v>#N/A</v>
      </c>
      <c r="I91" s="184" t="e">
        <f>'計算シート(合計) '!Q30</f>
        <v>#N/A</v>
      </c>
      <c r="J91" s="182" t="e">
        <f>'計算シート(合計) '!R30</f>
        <v>#N/A</v>
      </c>
    </row>
    <row r="92" spans="3:10" ht="13.2">
      <c r="C92" s="840" t="e">
        <f>'計算シート(合計) '!L31</f>
        <v>#N/A</v>
      </c>
      <c r="D92" s="841"/>
      <c r="E92" s="180" t="e">
        <f>'計算シート(合計) '!M31</f>
        <v>#N/A</v>
      </c>
      <c r="F92" s="181" t="e">
        <f>'計算シート(合計) '!N31</f>
        <v>#N/A</v>
      </c>
      <c r="G92" s="182" t="e">
        <f>'計算シート(合計) '!O31</f>
        <v>#N/A</v>
      </c>
      <c r="H92" s="183" t="e">
        <f>'計算シート(合計) '!P31</f>
        <v>#N/A</v>
      </c>
      <c r="I92" s="184" t="e">
        <f>'計算シート(合計) '!Q31</f>
        <v>#N/A</v>
      </c>
      <c r="J92" s="182" t="e">
        <f>'計算シート(合計) '!R31</f>
        <v>#N/A</v>
      </c>
    </row>
    <row r="93" spans="3:10" ht="13.2">
      <c r="C93" s="842" t="e">
        <f>'計算シート(合計) '!L32</f>
        <v>#N/A</v>
      </c>
      <c r="D93" s="843"/>
      <c r="E93" s="185" t="e">
        <f>'計算シート(合計) '!M32</f>
        <v>#N/A</v>
      </c>
      <c r="F93" s="186" t="e">
        <f>'計算シート(合計) '!N32</f>
        <v>#N/A</v>
      </c>
      <c r="G93" s="187" t="e">
        <f>'計算シート(合計) '!O32</f>
        <v>#N/A</v>
      </c>
      <c r="H93" s="188" t="e">
        <f>'計算シート(合計) '!P32</f>
        <v>#N/A</v>
      </c>
      <c r="I93" s="189" t="e">
        <f>'計算シート(合計) '!Q32</f>
        <v>#N/A</v>
      </c>
      <c r="J93" s="187" t="e">
        <f>'計算シート(合計) '!R32</f>
        <v>#N/A</v>
      </c>
    </row>
    <row r="94" spans="3:10" ht="13.2">
      <c r="C94" s="844" t="e">
        <f>'計算シート(合計) '!L33</f>
        <v>#N/A</v>
      </c>
      <c r="D94" s="845"/>
      <c r="E94" s="190" t="e">
        <f>'計算シート(合計) '!M33</f>
        <v>#N/A</v>
      </c>
      <c r="F94" s="191" t="e">
        <f>'計算シート(合計) '!N33</f>
        <v>#N/A</v>
      </c>
      <c r="G94" s="192" t="e">
        <f>'計算シート(合計) '!O33</f>
        <v>#N/A</v>
      </c>
      <c r="H94" s="193" t="e">
        <f>'計算シート(合計) '!P33</f>
        <v>#N/A</v>
      </c>
      <c r="I94" s="194" t="e">
        <f>'計算シート(合計) '!Q33</f>
        <v>#N/A</v>
      </c>
      <c r="J94" s="192" t="e">
        <f>'計算シート(合計) '!R33</f>
        <v>#N/A</v>
      </c>
    </row>
    <row r="95" spans="3:10" ht="13.2">
      <c r="C95" s="840" t="e">
        <f>'計算シート(合計) '!L34</f>
        <v>#N/A</v>
      </c>
      <c r="D95" s="841"/>
      <c r="E95" s="180" t="e">
        <f>'計算シート(合計) '!M34</f>
        <v>#N/A</v>
      </c>
      <c r="F95" s="181" t="e">
        <f>'計算シート(合計) '!N34</f>
        <v>#N/A</v>
      </c>
      <c r="G95" s="182" t="e">
        <f>'計算シート(合計) '!O34</f>
        <v>#N/A</v>
      </c>
      <c r="H95" s="183" t="e">
        <f>'計算シート(合計) '!P34</f>
        <v>#N/A</v>
      </c>
      <c r="I95" s="184" t="e">
        <f>'計算シート(合計) '!Q34</f>
        <v>#N/A</v>
      </c>
      <c r="J95" s="182" t="e">
        <f>'計算シート(合計) '!R34</f>
        <v>#N/A</v>
      </c>
    </row>
    <row r="96" spans="3:10" ht="13.2">
      <c r="C96" s="840" t="e">
        <f>'計算シート(合計) '!L35</f>
        <v>#N/A</v>
      </c>
      <c r="D96" s="841"/>
      <c r="E96" s="180" t="e">
        <f>'計算シート(合計) '!M35</f>
        <v>#N/A</v>
      </c>
      <c r="F96" s="181" t="e">
        <f>'計算シート(合計) '!N35</f>
        <v>#N/A</v>
      </c>
      <c r="G96" s="182" t="e">
        <f>'計算シート(合計) '!O35</f>
        <v>#N/A</v>
      </c>
      <c r="H96" s="183" t="e">
        <f>'計算シート(合計) '!P35</f>
        <v>#N/A</v>
      </c>
      <c r="I96" s="184" t="e">
        <f>'計算シート(合計) '!Q35</f>
        <v>#N/A</v>
      </c>
      <c r="J96" s="182" t="e">
        <f>'計算シート(合計) '!R35</f>
        <v>#N/A</v>
      </c>
    </row>
    <row r="97" spans="3:10" ht="13.2">
      <c r="C97" s="840" t="e">
        <f>'計算シート(合計) '!L36</f>
        <v>#N/A</v>
      </c>
      <c r="D97" s="841"/>
      <c r="E97" s="180" t="e">
        <f>'計算シート(合計) '!M36</f>
        <v>#N/A</v>
      </c>
      <c r="F97" s="181" t="e">
        <f>'計算シート(合計) '!N36</f>
        <v>#N/A</v>
      </c>
      <c r="G97" s="182" t="e">
        <f>'計算シート(合計) '!O36</f>
        <v>#N/A</v>
      </c>
      <c r="H97" s="183" t="e">
        <f>'計算シート(合計) '!P36</f>
        <v>#N/A</v>
      </c>
      <c r="I97" s="184" t="e">
        <f>'計算シート(合計) '!Q36</f>
        <v>#N/A</v>
      </c>
      <c r="J97" s="182" t="e">
        <f>'計算シート(合計) '!R36</f>
        <v>#N/A</v>
      </c>
    </row>
    <row r="98" spans="3:10" ht="13.2">
      <c r="C98" s="842" t="e">
        <f>'計算シート(合計) '!L37</f>
        <v>#N/A</v>
      </c>
      <c r="D98" s="843"/>
      <c r="E98" s="185" t="e">
        <f>'計算シート(合計) '!M37</f>
        <v>#N/A</v>
      </c>
      <c r="F98" s="186" t="e">
        <f>'計算シート(合計) '!N37</f>
        <v>#N/A</v>
      </c>
      <c r="G98" s="187" t="e">
        <f>'計算シート(合計) '!O37</f>
        <v>#N/A</v>
      </c>
      <c r="H98" s="188" t="e">
        <f>'計算シート(合計) '!P37</f>
        <v>#N/A</v>
      </c>
      <c r="I98" s="189" t="e">
        <f>'計算シート(合計) '!Q37</f>
        <v>#N/A</v>
      </c>
      <c r="J98" s="187" t="e">
        <f>'計算シート(合計) '!R37</f>
        <v>#N/A</v>
      </c>
    </row>
    <row r="99" spans="3:10" ht="13.2">
      <c r="C99" s="844" t="e">
        <f>'計算シート(合計) '!L38</f>
        <v>#N/A</v>
      </c>
      <c r="D99" s="845"/>
      <c r="E99" s="190" t="e">
        <f>'計算シート(合計) '!M38</f>
        <v>#N/A</v>
      </c>
      <c r="F99" s="191" t="e">
        <f>'計算シート(合計) '!N38</f>
        <v>#N/A</v>
      </c>
      <c r="G99" s="192" t="e">
        <f>'計算シート(合計) '!O38</f>
        <v>#N/A</v>
      </c>
      <c r="H99" s="193" t="e">
        <f>'計算シート(合計) '!P38</f>
        <v>#N/A</v>
      </c>
      <c r="I99" s="194" t="e">
        <f>'計算シート(合計) '!Q38</f>
        <v>#N/A</v>
      </c>
      <c r="J99" s="192" t="e">
        <f>'計算シート(合計) '!R38</f>
        <v>#N/A</v>
      </c>
    </row>
    <row r="100" spans="3:10" ht="13.2">
      <c r="C100" s="840" t="e">
        <f>'計算シート(合計) '!L39</f>
        <v>#N/A</v>
      </c>
      <c r="D100" s="841"/>
      <c r="E100" s="180" t="e">
        <f>'計算シート(合計) '!M39</f>
        <v>#N/A</v>
      </c>
      <c r="F100" s="181" t="e">
        <f>'計算シート(合計) '!N39</f>
        <v>#N/A</v>
      </c>
      <c r="G100" s="182" t="e">
        <f>'計算シート(合計) '!O39</f>
        <v>#N/A</v>
      </c>
      <c r="H100" s="183" t="e">
        <f>'計算シート(合計) '!P39</f>
        <v>#N/A</v>
      </c>
      <c r="I100" s="184" t="e">
        <f>'計算シート(合計) '!Q39</f>
        <v>#N/A</v>
      </c>
      <c r="J100" s="182" t="e">
        <f>'計算シート(合計) '!R39</f>
        <v>#N/A</v>
      </c>
    </row>
    <row r="101" spans="3:10" ht="13.2">
      <c r="C101" s="840" t="e">
        <f>'計算シート(合計) '!L40</f>
        <v>#N/A</v>
      </c>
      <c r="D101" s="841"/>
      <c r="E101" s="180" t="e">
        <f>'計算シート(合計) '!M40</f>
        <v>#N/A</v>
      </c>
      <c r="F101" s="181" t="e">
        <f>'計算シート(合計) '!N40</f>
        <v>#N/A</v>
      </c>
      <c r="G101" s="182" t="e">
        <f>'計算シート(合計) '!O40</f>
        <v>#N/A</v>
      </c>
      <c r="H101" s="183" t="e">
        <f>'計算シート(合計) '!P40</f>
        <v>#N/A</v>
      </c>
      <c r="I101" s="184" t="e">
        <f>'計算シート(合計) '!Q40</f>
        <v>#N/A</v>
      </c>
      <c r="J101" s="182" t="e">
        <f>'計算シート(合計) '!R40</f>
        <v>#N/A</v>
      </c>
    </row>
    <row r="102" spans="3:10" ht="13.2">
      <c r="C102" s="840" t="e">
        <f>'計算シート(合計) '!L41</f>
        <v>#N/A</v>
      </c>
      <c r="D102" s="841"/>
      <c r="E102" s="180" t="e">
        <f>'計算シート(合計) '!M41</f>
        <v>#N/A</v>
      </c>
      <c r="F102" s="181" t="e">
        <f>'計算シート(合計) '!N41</f>
        <v>#N/A</v>
      </c>
      <c r="G102" s="182" t="e">
        <f>'計算シート(合計) '!O41</f>
        <v>#N/A</v>
      </c>
      <c r="H102" s="183" t="e">
        <f>'計算シート(合計) '!P41</f>
        <v>#N/A</v>
      </c>
      <c r="I102" s="184" t="e">
        <f>'計算シート(合計) '!Q41</f>
        <v>#N/A</v>
      </c>
      <c r="J102" s="182" t="e">
        <f>'計算シート(合計) '!R41</f>
        <v>#N/A</v>
      </c>
    </row>
    <row r="103" spans="3:10" ht="13.2">
      <c r="C103" s="842" t="e">
        <f>'計算シート(合計) '!L42</f>
        <v>#N/A</v>
      </c>
      <c r="D103" s="843"/>
      <c r="E103" s="185" t="e">
        <f>'計算シート(合計) '!M42</f>
        <v>#N/A</v>
      </c>
      <c r="F103" s="186" t="e">
        <f>'計算シート(合計) '!N42</f>
        <v>#N/A</v>
      </c>
      <c r="G103" s="187" t="e">
        <f>'計算シート(合計) '!O42</f>
        <v>#N/A</v>
      </c>
      <c r="H103" s="188" t="e">
        <f>'計算シート(合計) '!P42</f>
        <v>#N/A</v>
      </c>
      <c r="I103" s="189" t="e">
        <f>'計算シート(合計) '!Q42</f>
        <v>#N/A</v>
      </c>
      <c r="J103" s="187" t="e">
        <f>'計算シート(合計) '!R42</f>
        <v>#N/A</v>
      </c>
    </row>
    <row r="104" spans="3:10" ht="13.2">
      <c r="C104" s="844" t="e">
        <f>'計算シート(合計) '!L43</f>
        <v>#N/A</v>
      </c>
      <c r="D104" s="845"/>
      <c r="E104" s="190" t="e">
        <f>'計算シート(合計) '!M43</f>
        <v>#N/A</v>
      </c>
      <c r="F104" s="191" t="e">
        <f>'計算シート(合計) '!N43</f>
        <v>#N/A</v>
      </c>
      <c r="G104" s="192" t="e">
        <f>'計算シート(合計) '!O43</f>
        <v>#N/A</v>
      </c>
      <c r="H104" s="193" t="e">
        <f>'計算シート(合計) '!P43</f>
        <v>#N/A</v>
      </c>
      <c r="I104" s="194" t="e">
        <f>'計算シート(合計) '!Q43</f>
        <v>#N/A</v>
      </c>
      <c r="J104" s="192" t="e">
        <f>'計算シート(合計) '!R43</f>
        <v>#N/A</v>
      </c>
    </row>
    <row r="105" spans="3:10" ht="13.8" thickBot="1">
      <c r="C105" s="890" t="e">
        <f>'計算シート(合計) '!L44</f>
        <v>#N/A</v>
      </c>
      <c r="D105" s="891"/>
      <c r="E105" s="195" t="e">
        <f>'計算シート(合計) '!M44</f>
        <v>#N/A</v>
      </c>
      <c r="F105" s="196" t="e">
        <f>'計算シート(合計) '!N44</f>
        <v>#N/A</v>
      </c>
      <c r="G105" s="197" t="e">
        <f>'計算シート(合計) '!O44</f>
        <v>#N/A</v>
      </c>
      <c r="H105" s="198" t="e">
        <f>'計算シート(合計) '!P44</f>
        <v>#N/A</v>
      </c>
      <c r="I105" s="199" t="e">
        <f>'計算シート(合計) '!Q44</f>
        <v>#N/A</v>
      </c>
      <c r="J105" s="197" t="e">
        <f>'計算シート(合計) '!R44</f>
        <v>#N/A</v>
      </c>
    </row>
    <row r="106" spans="3:10" ht="13.8" thickBot="1">
      <c r="C106" s="882" t="s">
        <v>419</v>
      </c>
      <c r="D106" s="883"/>
      <c r="E106" s="161" t="e">
        <f>'計算シート(合計) '!M45</f>
        <v>#N/A</v>
      </c>
      <c r="F106" s="162" t="e">
        <f>'計算シート(合計) '!N45</f>
        <v>#N/A</v>
      </c>
      <c r="G106" s="163" t="e">
        <f>'計算シート(合計) '!O45</f>
        <v>#N/A</v>
      </c>
      <c r="H106" s="148"/>
      <c r="I106" s="164" t="e">
        <f>'計算シート(合計) '!Q45</f>
        <v>#N/A</v>
      </c>
      <c r="J106" s="163" t="e">
        <f>'計算シート(合計) '!R45</f>
        <v>#N/A</v>
      </c>
    </row>
    <row r="107" spans="3:10" ht="13.2">
      <c r="C107" s="152" t="s">
        <v>211</v>
      </c>
    </row>
    <row r="108" spans="3:10" ht="12.75" customHeight="1"/>
    <row r="109" spans="3:10" ht="16.2">
      <c r="C109" s="823" t="s">
        <v>237</v>
      </c>
      <c r="D109" s="823"/>
      <c r="E109" s="823"/>
      <c r="F109" s="823"/>
      <c r="G109" s="823"/>
      <c r="H109" s="823"/>
      <c r="I109" s="823"/>
      <c r="J109" s="823"/>
    </row>
    <row r="110" spans="3:10" ht="12.75" customHeight="1">
      <c r="C110" s="23"/>
      <c r="D110" s="23"/>
      <c r="E110" s="23"/>
      <c r="F110" s="23"/>
      <c r="G110" s="23"/>
      <c r="H110" s="23"/>
      <c r="I110" s="23"/>
      <c r="J110" s="23"/>
    </row>
    <row r="111" spans="3:10" ht="12.75" customHeight="1">
      <c r="C111" s="824" t="s">
        <v>232</v>
      </c>
      <c r="D111" s="881" t="s">
        <v>233</v>
      </c>
      <c r="E111" s="881"/>
      <c r="F111" s="881"/>
      <c r="G111" s="881"/>
      <c r="H111" s="881"/>
      <c r="I111" s="881"/>
      <c r="J111" s="881"/>
    </row>
    <row r="112" spans="3:10" ht="12.75" customHeight="1">
      <c r="C112" s="824"/>
      <c r="D112" s="881"/>
      <c r="E112" s="881"/>
      <c r="F112" s="881"/>
      <c r="G112" s="881"/>
      <c r="H112" s="881"/>
      <c r="I112" s="881"/>
      <c r="J112" s="881"/>
    </row>
    <row r="113" spans="3:10" ht="12.75" customHeight="1">
      <c r="C113" s="824"/>
      <c r="D113" s="881"/>
      <c r="E113" s="881"/>
      <c r="F113" s="881"/>
      <c r="G113" s="881"/>
      <c r="H113" s="881"/>
      <c r="I113" s="881"/>
      <c r="J113" s="881"/>
    </row>
    <row r="114" spans="3:10" ht="12.75" customHeight="1">
      <c r="C114" s="23"/>
      <c r="D114" s="825" t="s">
        <v>238</v>
      </c>
      <c r="E114" s="826"/>
      <c r="F114" s="242"/>
      <c r="G114" s="242"/>
      <c r="H114" s="242"/>
      <c r="I114" s="242"/>
      <c r="J114" s="243"/>
    </row>
    <row r="115" spans="3:10" ht="12.75" customHeight="1">
      <c r="C115" s="23"/>
      <c r="D115" s="884" t="s">
        <v>239</v>
      </c>
      <c r="E115" s="885"/>
      <c r="F115" s="885"/>
      <c r="G115" s="885"/>
      <c r="H115" s="885"/>
      <c r="I115" s="885"/>
      <c r="J115" s="886"/>
    </row>
    <row r="116" spans="3:10" ht="12.75" customHeight="1">
      <c r="C116" s="23"/>
      <c r="D116" s="884"/>
      <c r="E116" s="885"/>
      <c r="F116" s="885"/>
      <c r="G116" s="885"/>
      <c r="H116" s="885"/>
      <c r="I116" s="885"/>
      <c r="J116" s="886"/>
    </row>
    <row r="117" spans="3:10" ht="12.75" customHeight="1">
      <c r="C117" s="23"/>
      <c r="D117" s="884"/>
      <c r="E117" s="885"/>
      <c r="F117" s="885"/>
      <c r="G117" s="885"/>
      <c r="H117" s="885"/>
      <c r="I117" s="885"/>
      <c r="J117" s="886"/>
    </row>
    <row r="118" spans="3:10" ht="12.75" customHeight="1">
      <c r="C118" s="23"/>
      <c r="D118" s="884"/>
      <c r="E118" s="885"/>
      <c r="F118" s="885"/>
      <c r="G118" s="885"/>
      <c r="H118" s="885"/>
      <c r="I118" s="885"/>
      <c r="J118" s="886"/>
    </row>
    <row r="119" spans="3:10" ht="12.75" customHeight="1">
      <c r="C119" s="23"/>
      <c r="D119" s="884"/>
      <c r="E119" s="885"/>
      <c r="F119" s="885"/>
      <c r="G119" s="885"/>
      <c r="H119" s="885"/>
      <c r="I119" s="885"/>
      <c r="J119" s="886"/>
    </row>
    <row r="120" spans="3:10" ht="12.75" customHeight="1">
      <c r="C120" s="23"/>
      <c r="D120" s="884"/>
      <c r="E120" s="885"/>
      <c r="F120" s="885"/>
      <c r="G120" s="885"/>
      <c r="H120" s="885"/>
      <c r="I120" s="885"/>
      <c r="J120" s="886"/>
    </row>
    <row r="121" spans="3:10" ht="12.75" customHeight="1">
      <c r="C121" s="23"/>
      <c r="D121" s="884"/>
      <c r="E121" s="885"/>
      <c r="F121" s="885"/>
      <c r="G121" s="885"/>
      <c r="H121" s="885"/>
      <c r="I121" s="885"/>
      <c r="J121" s="886"/>
    </row>
    <row r="122" spans="3:10" ht="12.75" customHeight="1">
      <c r="C122" s="23"/>
      <c r="D122" s="884"/>
      <c r="E122" s="885"/>
      <c r="F122" s="885"/>
      <c r="G122" s="885"/>
      <c r="H122" s="885"/>
      <c r="I122" s="885"/>
      <c r="J122" s="886"/>
    </row>
    <row r="123" spans="3:10" ht="12.75" customHeight="1">
      <c r="C123" s="23"/>
      <c r="D123" s="887"/>
      <c r="E123" s="888"/>
      <c r="F123" s="888"/>
      <c r="G123" s="888"/>
      <c r="H123" s="888"/>
      <c r="I123" s="888"/>
      <c r="J123" s="889"/>
    </row>
    <row r="124" spans="3:10" ht="12.75" customHeight="1">
      <c r="C124" s="23"/>
      <c r="D124" s="244"/>
      <c r="E124" s="244"/>
      <c r="F124" s="244"/>
      <c r="G124" s="244"/>
      <c r="H124" s="244"/>
      <c r="I124" s="244"/>
      <c r="J124" s="244"/>
    </row>
    <row r="125" spans="3:10" ht="12.75" customHeight="1">
      <c r="C125" s="824" t="s">
        <v>240</v>
      </c>
      <c r="D125" s="881" t="s">
        <v>242</v>
      </c>
      <c r="E125" s="881"/>
      <c r="F125" s="881"/>
      <c r="G125" s="881"/>
      <c r="H125" s="881"/>
      <c r="I125" s="881"/>
      <c r="J125" s="881"/>
    </row>
    <row r="126" spans="3:10" ht="12.75" customHeight="1">
      <c r="C126" s="824"/>
      <c r="D126" s="881"/>
      <c r="E126" s="881"/>
      <c r="F126" s="881"/>
      <c r="G126" s="881"/>
      <c r="H126" s="881"/>
      <c r="I126" s="881"/>
      <c r="J126" s="881"/>
    </row>
    <row r="127" spans="3:10" ht="12.75" customHeight="1">
      <c r="C127" s="824"/>
      <c r="D127" s="881"/>
      <c r="E127" s="881"/>
      <c r="F127" s="881"/>
      <c r="G127" s="881"/>
      <c r="H127" s="881"/>
      <c r="I127" s="881"/>
      <c r="J127" s="881"/>
    </row>
    <row r="128" spans="3:10" ht="12.75" customHeight="1">
      <c r="D128" s="228"/>
      <c r="E128" s="228"/>
      <c r="F128" s="228"/>
      <c r="G128" s="228"/>
      <c r="H128" s="228"/>
      <c r="I128" s="228"/>
      <c r="J128" s="228"/>
    </row>
    <row r="129" spans="4:10" ht="12.75" customHeight="1">
      <c r="D129" s="228"/>
      <c r="E129" s="228"/>
      <c r="F129" s="228"/>
      <c r="G129" s="228"/>
      <c r="H129" s="228"/>
      <c r="I129" s="228"/>
      <c r="J129" s="228"/>
    </row>
    <row r="130" spans="4:10" ht="12.75" customHeight="1">
      <c r="D130" s="228"/>
      <c r="E130" s="228"/>
      <c r="F130" s="228"/>
      <c r="G130" s="228"/>
      <c r="H130" s="228"/>
      <c r="I130" s="228"/>
      <c r="J130" s="228"/>
    </row>
    <row r="131" spans="4:10" ht="12.75" customHeight="1">
      <c r="D131" s="228"/>
      <c r="E131" s="228"/>
      <c r="F131" s="228"/>
      <c r="G131" s="228"/>
      <c r="H131" s="228"/>
      <c r="I131" s="228"/>
      <c r="J131" s="228"/>
    </row>
    <row r="132" spans="4:10" ht="12.75" customHeight="1">
      <c r="D132" s="228"/>
      <c r="E132" s="228"/>
      <c r="F132" s="228"/>
      <c r="G132" s="228"/>
      <c r="H132" s="228"/>
      <c r="I132" s="228"/>
      <c r="J132" s="228"/>
    </row>
    <row r="133" spans="4:10" ht="12.75" customHeight="1">
      <c r="D133" s="228"/>
      <c r="E133" s="228"/>
      <c r="F133" s="228"/>
      <c r="G133" s="228"/>
      <c r="H133" s="228"/>
      <c r="I133" s="228"/>
      <c r="J133" s="228"/>
    </row>
    <row r="134" spans="4:10" ht="12.75" customHeight="1">
      <c r="D134" s="228"/>
      <c r="E134" s="228"/>
      <c r="F134" s="228"/>
      <c r="G134" s="228"/>
      <c r="H134" s="228"/>
      <c r="I134" s="228"/>
      <c r="J134" s="228"/>
    </row>
    <row r="135" spans="4:10" ht="12.75" customHeight="1"/>
    <row r="136" spans="4:10" ht="13.05" customHeight="1">
      <c r="D136" s="878"/>
      <c r="E136" s="878"/>
      <c r="F136" s="878"/>
      <c r="G136" s="878"/>
      <c r="H136" s="878"/>
      <c r="I136" s="878"/>
      <c r="J136" s="878"/>
    </row>
    <row r="137" spans="4:10" ht="13.05" customHeight="1">
      <c r="D137" s="878"/>
      <c r="E137" s="878"/>
      <c r="F137" s="878"/>
      <c r="G137" s="878"/>
      <c r="H137" s="878"/>
      <c r="I137" s="878"/>
      <c r="J137" s="878"/>
    </row>
    <row r="138" spans="4:10" ht="13.05" customHeight="1">
      <c r="D138" s="878"/>
      <c r="E138" s="878"/>
      <c r="F138" s="878"/>
      <c r="G138" s="878"/>
      <c r="H138" s="878"/>
      <c r="I138" s="878"/>
      <c r="J138" s="878"/>
    </row>
  </sheetData>
  <customSheetViews>
    <customSheetView guid="{2653BBE6-F91C-4430-938D-D5344182049A}" fitToPage="1">
      <rowBreaks count="1" manualBreakCount="1">
        <brk id="63" min="1" max="10" man="1"/>
      </rowBreaks>
      <pageMargins left="0.43307086614173229" right="0.31496062992125984" top="0.62992125984251968" bottom="0.39370078740157483" header="0.39370078740157483" footer="0.51181102362204722"/>
      <pageSetup paperSize="9" scale="87" fitToHeight="2" orientation="portrait" r:id="rId1"/>
      <headerFooter alignWithMargins="0"/>
    </customSheetView>
  </customSheetViews>
  <mergeCells count="68">
    <mergeCell ref="C81:D81"/>
    <mergeCell ref="C82:D82"/>
    <mergeCell ref="C83:D83"/>
    <mergeCell ref="C86:D86"/>
    <mergeCell ref="C87:D87"/>
    <mergeCell ref="C84:D84"/>
    <mergeCell ref="C85:D85"/>
    <mergeCell ref="C88:D88"/>
    <mergeCell ref="C89:D89"/>
    <mergeCell ref="C90:D90"/>
    <mergeCell ref="C91:D91"/>
    <mergeCell ref="C92:D92"/>
    <mergeCell ref="C104:D104"/>
    <mergeCell ref="C105:D105"/>
    <mergeCell ref="C96:D96"/>
    <mergeCell ref="C97:D97"/>
    <mergeCell ref="C98:D98"/>
    <mergeCell ref="C99:D99"/>
    <mergeCell ref="C100:D100"/>
    <mergeCell ref="C93:D93"/>
    <mergeCell ref="C94:D94"/>
    <mergeCell ref="C95:D95"/>
    <mergeCell ref="C102:D102"/>
    <mergeCell ref="C103:D103"/>
    <mergeCell ref="D136:J138"/>
    <mergeCell ref="I66:I68"/>
    <mergeCell ref="F67:F68"/>
    <mergeCell ref="J67:J68"/>
    <mergeCell ref="C70:D70"/>
    <mergeCell ref="C71:D71"/>
    <mergeCell ref="C72:D72"/>
    <mergeCell ref="C73:D73"/>
    <mergeCell ref="C74:D74"/>
    <mergeCell ref="C125:C127"/>
    <mergeCell ref="D125:J127"/>
    <mergeCell ref="C109:J109"/>
    <mergeCell ref="C106:D106"/>
    <mergeCell ref="C101:D101"/>
    <mergeCell ref="D111:J113"/>
    <mergeCell ref="D115:J123"/>
    <mergeCell ref="G23:G24"/>
    <mergeCell ref="J23:J24"/>
    <mergeCell ref="C66:D68"/>
    <mergeCell ref="C69:D69"/>
    <mergeCell ref="H66:H68"/>
    <mergeCell ref="E66:E68"/>
    <mergeCell ref="D25:D27"/>
    <mergeCell ref="D2:J3"/>
    <mergeCell ref="D4:J4"/>
    <mergeCell ref="D7:J9"/>
    <mergeCell ref="D13:J14"/>
    <mergeCell ref="D16:J17"/>
    <mergeCell ref="C19:J19"/>
    <mergeCell ref="C34:J34"/>
    <mergeCell ref="C63:J63"/>
    <mergeCell ref="C111:C113"/>
    <mergeCell ref="D114:E114"/>
    <mergeCell ref="D29:E29"/>
    <mergeCell ref="D28:E28"/>
    <mergeCell ref="D22:E24"/>
    <mergeCell ref="F22:F24"/>
    <mergeCell ref="C75:D75"/>
    <mergeCell ref="C76:D76"/>
    <mergeCell ref="C77:D77"/>
    <mergeCell ref="C78:D78"/>
    <mergeCell ref="C79:D79"/>
    <mergeCell ref="C80:D80"/>
    <mergeCell ref="I22:I24"/>
  </mergeCells>
  <phoneticPr fontId="2"/>
  <pageMargins left="0.51181102362204722" right="0.47244094488188981" top="0.51181102362204722" bottom="0.35433070866141736" header="0.27559055118110237" footer="0.19685039370078741"/>
  <pageSetup paperSize="9" scale="85" fitToHeight="2" orientation="portrait" r:id="rId2"/>
  <headerFooter alignWithMargins="0"/>
  <rowBreaks count="1" manualBreakCount="1">
    <brk id="62" min="1" max="10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00FF"/>
    <pageSetUpPr fitToPage="1"/>
  </sheetPr>
  <dimension ref="B1:K138"/>
  <sheetViews>
    <sheetView showGridLines="0" topLeftCell="A10" zoomScaleNormal="100" workbookViewId="0">
      <selection activeCell="F28" sqref="F28"/>
    </sheetView>
  </sheetViews>
  <sheetFormatPr defaultColWidth="18.6640625" defaultRowHeight="13.05" customHeight="1"/>
  <cols>
    <col min="1" max="1" width="4.44140625" style="22" customWidth="1"/>
    <col min="2" max="2" width="1.21875" style="22" customWidth="1"/>
    <col min="3" max="3" width="4.21875" style="22" customWidth="1"/>
    <col min="4" max="4" width="15.6640625" style="22" customWidth="1"/>
    <col min="5" max="10" width="14.6640625" style="22" customWidth="1"/>
    <col min="11" max="11" width="1.44140625" style="22" customWidth="1"/>
    <col min="12" max="16384" width="18.6640625" style="22"/>
  </cols>
  <sheetData>
    <row r="1" spans="2:11" s="23" customFormat="1" ht="18.75" customHeight="1">
      <c r="J1" s="229" t="s">
        <v>208</v>
      </c>
    </row>
    <row r="2" spans="2:11" s="97" customFormat="1" ht="25.05" customHeight="1">
      <c r="B2" s="23"/>
      <c r="C2" s="171"/>
      <c r="D2" s="846" t="s">
        <v>209</v>
      </c>
      <c r="E2" s="847"/>
      <c r="F2" s="847"/>
      <c r="G2" s="847"/>
      <c r="H2" s="847"/>
      <c r="I2" s="847"/>
      <c r="J2" s="847"/>
    </row>
    <row r="3" spans="2:11" s="97" customFormat="1" ht="25.05" customHeight="1" thickBot="1">
      <c r="B3" s="23"/>
      <c r="C3" s="171"/>
      <c r="D3" s="848"/>
      <c r="E3" s="849"/>
      <c r="F3" s="849"/>
      <c r="G3" s="849"/>
      <c r="H3" s="849"/>
      <c r="I3" s="849"/>
      <c r="J3" s="849"/>
      <c r="K3" s="99"/>
    </row>
    <row r="4" spans="2:11" s="97" customFormat="1" ht="10.050000000000001" customHeight="1" thickTop="1">
      <c r="B4" s="23"/>
      <c r="C4" s="230"/>
      <c r="D4" s="850"/>
      <c r="E4" s="850"/>
      <c r="F4" s="850"/>
      <c r="G4" s="850"/>
      <c r="H4" s="850"/>
      <c r="I4" s="850"/>
      <c r="J4" s="850"/>
      <c r="K4" s="99"/>
    </row>
    <row r="5" spans="2:11" s="96" customFormat="1" ht="6.75" customHeight="1">
      <c r="C5" s="98"/>
      <c r="D5" s="98"/>
      <c r="E5" s="99"/>
      <c r="F5" s="99"/>
      <c r="G5" s="99"/>
      <c r="H5" s="99"/>
      <c r="I5" s="99"/>
      <c r="J5" s="99"/>
      <c r="K5" s="99"/>
    </row>
    <row r="6" spans="2:11" s="96" customFormat="1" ht="18.75" customHeight="1" thickBot="1">
      <c r="C6" s="172" t="s">
        <v>210</v>
      </c>
      <c r="D6" s="173"/>
      <c r="E6" s="173"/>
      <c r="F6" s="173"/>
      <c r="G6" s="173"/>
      <c r="H6" s="173"/>
      <c r="I6" s="173"/>
      <c r="J6" s="173"/>
      <c r="K6" s="99"/>
    </row>
    <row r="7" spans="2:11" s="96" customFormat="1" ht="25.05" customHeight="1">
      <c r="C7" s="23"/>
      <c r="D7" s="851"/>
      <c r="E7" s="852"/>
      <c r="F7" s="852"/>
      <c r="G7" s="852"/>
      <c r="H7" s="852"/>
      <c r="I7" s="852"/>
      <c r="J7" s="853"/>
      <c r="K7" s="99"/>
    </row>
    <row r="8" spans="2:11" s="96" customFormat="1" ht="25.05" customHeight="1">
      <c r="C8" s="23"/>
      <c r="D8" s="854"/>
      <c r="E8" s="855"/>
      <c r="F8" s="855"/>
      <c r="G8" s="855"/>
      <c r="H8" s="855"/>
      <c r="I8" s="855"/>
      <c r="J8" s="856"/>
      <c r="K8" s="99"/>
    </row>
    <row r="9" spans="2:11" s="96" customFormat="1" ht="25.05" customHeight="1" thickBot="1">
      <c r="C9" s="23"/>
      <c r="D9" s="857"/>
      <c r="E9" s="858"/>
      <c r="F9" s="858"/>
      <c r="G9" s="858"/>
      <c r="H9" s="858"/>
      <c r="I9" s="858"/>
      <c r="J9" s="859"/>
      <c r="K9" s="99"/>
    </row>
    <row r="10" spans="2:11" s="96" customFormat="1" ht="6" customHeight="1">
      <c r="C10" s="23"/>
      <c r="D10" s="173"/>
      <c r="E10" s="173"/>
      <c r="F10" s="173"/>
      <c r="G10" s="173"/>
      <c r="H10" s="173"/>
      <c r="I10" s="173"/>
      <c r="J10" s="173"/>
      <c r="K10" s="99"/>
    </row>
    <row r="11" spans="2:11" s="96" customFormat="1" ht="18.75" customHeight="1" thickBot="1">
      <c r="C11" s="172" t="s">
        <v>234</v>
      </c>
      <c r="D11" s="173"/>
      <c r="E11" s="173"/>
      <c r="F11" s="173"/>
      <c r="G11" s="173"/>
      <c r="H11" s="173"/>
      <c r="I11" s="173"/>
      <c r="J11" s="173"/>
      <c r="K11" s="99"/>
    </row>
    <row r="12" spans="2:11" s="96" customFormat="1" ht="18.75" customHeight="1">
      <c r="C12" s="23"/>
      <c r="D12" s="231" t="s">
        <v>235</v>
      </c>
      <c r="E12" s="232"/>
      <c r="F12" s="232"/>
      <c r="G12" s="232"/>
      <c r="H12" s="232"/>
      <c r="I12" s="232"/>
      <c r="J12" s="233"/>
      <c r="K12" s="99"/>
    </row>
    <row r="13" spans="2:11" s="96" customFormat="1" ht="25.05" customHeight="1">
      <c r="C13" s="23"/>
      <c r="D13" s="854"/>
      <c r="E13" s="855"/>
      <c r="F13" s="855"/>
      <c r="G13" s="855"/>
      <c r="H13" s="855"/>
      <c r="I13" s="855"/>
      <c r="J13" s="856"/>
      <c r="K13" s="99"/>
    </row>
    <row r="14" spans="2:11" s="96" customFormat="1" ht="25.05" customHeight="1">
      <c r="C14" s="23"/>
      <c r="D14" s="854"/>
      <c r="E14" s="855"/>
      <c r="F14" s="855"/>
      <c r="G14" s="855"/>
      <c r="H14" s="855"/>
      <c r="I14" s="855"/>
      <c r="J14" s="856"/>
      <c r="K14" s="99"/>
    </row>
    <row r="15" spans="2:11" s="96" customFormat="1" ht="18.75" customHeight="1">
      <c r="C15" s="23"/>
      <c r="D15" s="234" t="s">
        <v>241</v>
      </c>
      <c r="E15" s="235"/>
      <c r="F15" s="235"/>
      <c r="G15" s="235"/>
      <c r="H15" s="235"/>
      <c r="I15" s="235"/>
      <c r="J15" s="236"/>
      <c r="K15" s="99"/>
    </row>
    <row r="16" spans="2:11" s="96" customFormat="1" ht="25.05" customHeight="1">
      <c r="C16" s="23"/>
      <c r="D16" s="854"/>
      <c r="E16" s="855"/>
      <c r="F16" s="855"/>
      <c r="G16" s="855"/>
      <c r="H16" s="855"/>
      <c r="I16" s="855"/>
      <c r="J16" s="856"/>
      <c r="K16" s="99"/>
    </row>
    <row r="17" spans="2:11" s="96" customFormat="1" ht="25.05" customHeight="1" thickBot="1">
      <c r="C17" s="23"/>
      <c r="D17" s="857"/>
      <c r="E17" s="858"/>
      <c r="F17" s="858"/>
      <c r="G17" s="858"/>
      <c r="H17" s="858"/>
      <c r="I17" s="858"/>
      <c r="J17" s="859"/>
      <c r="K17" s="99"/>
    </row>
    <row r="18" spans="2:11" s="96" customFormat="1" ht="10.5" customHeight="1">
      <c r="C18" s="23"/>
      <c r="D18" s="23"/>
      <c r="E18" s="23"/>
      <c r="F18" s="23"/>
      <c r="G18" s="23"/>
      <c r="H18" s="23"/>
      <c r="I18" s="23"/>
      <c r="J18" s="23"/>
      <c r="K18" s="99"/>
    </row>
    <row r="19" spans="2:11" s="97" customFormat="1" ht="22.5" customHeight="1">
      <c r="B19" s="108"/>
      <c r="C19" s="823" t="s">
        <v>236</v>
      </c>
      <c r="D19" s="823"/>
      <c r="E19" s="823"/>
      <c r="F19" s="823"/>
      <c r="G19" s="823"/>
      <c r="H19" s="823"/>
      <c r="I19" s="823"/>
      <c r="J19" s="823"/>
      <c r="K19" s="108"/>
    </row>
    <row r="20" spans="2:11" s="237" customFormat="1" ht="9.75" customHeight="1">
      <c r="B20" s="238"/>
      <c r="C20" s="239"/>
      <c r="D20" s="239"/>
      <c r="E20" s="239"/>
      <c r="F20" s="239"/>
      <c r="G20" s="239"/>
      <c r="H20" s="239"/>
      <c r="I20" s="239"/>
      <c r="J20" s="239"/>
      <c r="K20" s="238"/>
    </row>
    <row r="21" spans="2:11" s="96" customFormat="1" ht="13.5" customHeight="1" thickBot="1">
      <c r="B21" s="100"/>
      <c r="C21" s="100"/>
      <c r="D21" s="100"/>
      <c r="E21" s="100"/>
      <c r="F21" s="100"/>
      <c r="G21" s="100"/>
      <c r="H21" s="101" t="s">
        <v>128</v>
      </c>
      <c r="I21" s="100"/>
      <c r="J21" s="101" t="s">
        <v>157</v>
      </c>
      <c r="K21" s="100"/>
    </row>
    <row r="22" spans="2:11" s="96" customFormat="1" ht="6" customHeight="1">
      <c r="B22" s="100"/>
      <c r="C22" s="100"/>
      <c r="D22" s="892"/>
      <c r="E22" s="893"/>
      <c r="F22" s="837" t="s">
        <v>67</v>
      </c>
      <c r="G22" s="102"/>
      <c r="H22" s="102"/>
      <c r="I22" s="837" t="s">
        <v>68</v>
      </c>
      <c r="J22" s="103"/>
      <c r="K22" s="100"/>
    </row>
    <row r="23" spans="2:11" s="96" customFormat="1" ht="6" customHeight="1">
      <c r="B23" s="100"/>
      <c r="C23" s="100"/>
      <c r="D23" s="894"/>
      <c r="E23" s="895"/>
      <c r="F23" s="838"/>
      <c r="G23" s="860" t="s">
        <v>177</v>
      </c>
      <c r="H23" s="114"/>
      <c r="I23" s="838"/>
      <c r="J23" s="862" t="s">
        <v>69</v>
      </c>
      <c r="K23" s="100"/>
    </row>
    <row r="24" spans="2:11" s="105" customFormat="1" ht="30" customHeight="1" thickBot="1">
      <c r="B24" s="104"/>
      <c r="C24" s="104"/>
      <c r="D24" s="896"/>
      <c r="E24" s="897"/>
      <c r="F24" s="839"/>
      <c r="G24" s="861"/>
      <c r="H24" s="115" t="s">
        <v>178</v>
      </c>
      <c r="I24" s="839"/>
      <c r="J24" s="863"/>
      <c r="K24" s="104"/>
    </row>
    <row r="25" spans="2:11" s="96" customFormat="1" ht="20.100000000000001" customHeight="1">
      <c r="B25" s="100"/>
      <c r="C25" s="100"/>
      <c r="D25" s="875" t="s">
        <v>179</v>
      </c>
      <c r="E25" s="174"/>
      <c r="F25" s="131">
        <f>F26+F27</f>
        <v>0</v>
      </c>
      <c r="G25" s="118">
        <f>G26+G27</f>
        <v>0</v>
      </c>
      <c r="H25" s="119">
        <f>H26+H27</f>
        <v>0</v>
      </c>
      <c r="I25" s="120">
        <f>I26+I27</f>
        <v>0</v>
      </c>
      <c r="J25" s="121">
        <f>J26+J27</f>
        <v>0</v>
      </c>
      <c r="K25" s="100"/>
    </row>
    <row r="26" spans="2:11" s="96" customFormat="1" ht="20.100000000000001" customHeight="1">
      <c r="B26" s="100"/>
      <c r="C26" s="100"/>
      <c r="D26" s="876"/>
      <c r="E26" s="155" t="s">
        <v>212</v>
      </c>
      <c r="F26" s="132">
        <f>'計算シート(土地造成)'!E45</f>
        <v>0</v>
      </c>
      <c r="G26" s="122">
        <f>'計算シート(土地造成)'!F45</f>
        <v>0</v>
      </c>
      <c r="H26" s="123">
        <f>'計算シート(土地造成)'!G45</f>
        <v>0</v>
      </c>
      <c r="I26" s="124">
        <f>'計算シート(土地造成)'!Y45</f>
        <v>0</v>
      </c>
      <c r="J26" s="125">
        <f>'計算シート(土地造成)'!AC45</f>
        <v>0</v>
      </c>
      <c r="K26" s="100"/>
    </row>
    <row r="27" spans="2:11" s="96" customFormat="1" ht="20.100000000000001" customHeight="1">
      <c r="B27" s="100"/>
      <c r="C27" s="100"/>
      <c r="D27" s="877"/>
      <c r="E27" s="156" t="s">
        <v>213</v>
      </c>
      <c r="F27" s="134">
        <f>'計算シート(土地造成)'!J45</f>
        <v>0</v>
      </c>
      <c r="G27" s="135">
        <f>'計算シート(土地造成)'!K45</f>
        <v>0</v>
      </c>
      <c r="H27" s="136">
        <f>'計算シート(土地造成)'!L45</f>
        <v>0</v>
      </c>
      <c r="I27" s="137">
        <f>'計算シート(土地造成)'!Z45</f>
        <v>0</v>
      </c>
      <c r="J27" s="138">
        <f>'計算シート(土地造成)'!AD45</f>
        <v>0</v>
      </c>
      <c r="K27" s="100"/>
    </row>
    <row r="28" spans="2:11" s="96" customFormat="1" ht="20.100000000000001" customHeight="1" thickBot="1">
      <c r="B28" s="100"/>
      <c r="C28" s="100"/>
      <c r="D28" s="829" t="s">
        <v>180</v>
      </c>
      <c r="E28" s="830"/>
      <c r="F28" s="133">
        <f>'計算シート(土地造成)'!U45</f>
        <v>0</v>
      </c>
      <c r="G28" s="127">
        <f>'計算シート(土地造成)'!V45</f>
        <v>0</v>
      </c>
      <c r="H28" s="128">
        <f>'計算シート(土地造成)'!W45</f>
        <v>0</v>
      </c>
      <c r="I28" s="129">
        <f>'計算シート(土地造成)'!AB45</f>
        <v>0</v>
      </c>
      <c r="J28" s="130">
        <f>'計算シート(土地造成)'!AF45</f>
        <v>0</v>
      </c>
      <c r="K28" s="100"/>
    </row>
    <row r="29" spans="2:11" s="96" customFormat="1" ht="20.100000000000001" customHeight="1" thickBot="1">
      <c r="B29" s="100"/>
      <c r="C29" s="100"/>
      <c r="D29" s="827" t="s">
        <v>62</v>
      </c>
      <c r="E29" s="828"/>
      <c r="F29" s="117">
        <f>F25+F28</f>
        <v>0</v>
      </c>
      <c r="G29" s="112">
        <f>G25+G28</f>
        <v>0</v>
      </c>
      <c r="H29" s="116">
        <f>H25+H28</f>
        <v>0</v>
      </c>
      <c r="I29" s="117">
        <f>I25+I28</f>
        <v>0</v>
      </c>
      <c r="J29" s="113">
        <f>J25+J28</f>
        <v>0</v>
      </c>
      <c r="K29" s="100"/>
    </row>
    <row r="30" spans="2:11" s="96" customFormat="1" ht="15.75" customHeight="1">
      <c r="B30" s="100"/>
      <c r="C30" s="100"/>
      <c r="D30" s="152" t="s">
        <v>211</v>
      </c>
      <c r="E30" s="107"/>
      <c r="F30" s="106"/>
      <c r="G30" s="106"/>
      <c r="H30" s="106"/>
      <c r="I30" s="100"/>
      <c r="J30" s="100"/>
      <c r="K30" s="100"/>
    </row>
    <row r="31" spans="2:11" s="96" customFormat="1" ht="6" customHeight="1" thickBot="1">
      <c r="B31" s="100"/>
      <c r="C31" s="100"/>
      <c r="D31" s="152"/>
      <c r="E31" s="107"/>
      <c r="F31" s="106"/>
      <c r="G31" s="106"/>
      <c r="H31" s="106"/>
      <c r="I31" s="100"/>
      <c r="J31" s="100"/>
      <c r="K31" s="100"/>
    </row>
    <row r="32" spans="2:11" s="97" customFormat="1" ht="20.100000000000001" customHeight="1" thickTop="1" thickBot="1">
      <c r="B32" s="108"/>
      <c r="C32" s="108"/>
      <c r="D32" s="240" t="s">
        <v>75</v>
      </c>
      <c r="E32" s="241">
        <f>IFERROR(F29/'計算シート(土地造成)'!D28,0)</f>
        <v>0</v>
      </c>
      <c r="F32" s="109" t="s">
        <v>181</v>
      </c>
      <c r="G32" s="108"/>
      <c r="H32" s="108"/>
      <c r="I32" s="108"/>
    </row>
    <row r="33" spans="2:11" s="96" customFormat="1" ht="8.25" customHeight="1" thickTop="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 s="97" customFormat="1" ht="22.5" customHeight="1">
      <c r="B34" s="108"/>
      <c r="C34" s="823" t="s">
        <v>283</v>
      </c>
      <c r="D34" s="823"/>
      <c r="E34" s="823"/>
      <c r="F34" s="823"/>
      <c r="G34" s="823"/>
      <c r="H34" s="823"/>
      <c r="I34" s="823"/>
      <c r="J34" s="823"/>
    </row>
    <row r="35" spans="2:11" s="96" customFormat="1" ht="13.5" customHeight="1">
      <c r="C35" s="110"/>
      <c r="D35" s="110"/>
      <c r="E35" s="110"/>
      <c r="F35" s="110"/>
    </row>
    <row r="36" spans="2:11" s="96" customFormat="1" ht="13.5" customHeight="1">
      <c r="C36" s="111"/>
      <c r="D36" s="111"/>
      <c r="E36" s="111"/>
      <c r="F36" s="111"/>
    </row>
    <row r="37" spans="2:11" s="96" customFormat="1" ht="13.5" customHeight="1"/>
    <row r="38" spans="2:11" s="96" customFormat="1" ht="13.2"/>
    <row r="39" spans="2:11" s="96" customFormat="1" ht="13.2"/>
    <row r="40" spans="2:11" s="96" customFormat="1" ht="13.2"/>
    <row r="41" spans="2:11" s="96" customFormat="1" ht="13.2"/>
    <row r="42" spans="2:11" s="96" customFormat="1" ht="13.2"/>
    <row r="63" spans="3:10" s="23" customFormat="1" ht="22.5" customHeight="1">
      <c r="C63" s="823" t="s">
        <v>284</v>
      </c>
      <c r="D63" s="823"/>
      <c r="E63" s="823"/>
      <c r="F63" s="823"/>
      <c r="G63" s="823"/>
      <c r="H63" s="823"/>
      <c r="I63" s="823"/>
      <c r="J63" s="823"/>
    </row>
    <row r="64" spans="3:10" ht="12.75" customHeight="1">
      <c r="G64" s="151"/>
      <c r="H64" s="151"/>
      <c r="I64" s="151"/>
      <c r="J64" s="151"/>
    </row>
    <row r="65" spans="3:10" ht="12.75" customHeight="1" thickBot="1">
      <c r="G65" s="151" t="s">
        <v>128</v>
      </c>
      <c r="H65" s="151" t="s">
        <v>202</v>
      </c>
      <c r="I65" s="151"/>
      <c r="J65" s="151" t="s">
        <v>157</v>
      </c>
    </row>
    <row r="66" spans="3:10" ht="6.75" customHeight="1">
      <c r="C66" s="864" t="s">
        <v>285</v>
      </c>
      <c r="D66" s="865"/>
      <c r="E66" s="837" t="s">
        <v>67</v>
      </c>
      <c r="F66" s="102"/>
      <c r="G66" s="102"/>
      <c r="H66" s="872" t="s">
        <v>201</v>
      </c>
      <c r="I66" s="837" t="s">
        <v>68</v>
      </c>
      <c r="J66" s="103"/>
    </row>
    <row r="67" spans="3:10" ht="6.75" customHeight="1">
      <c r="C67" s="866"/>
      <c r="D67" s="867"/>
      <c r="E67" s="838"/>
      <c r="F67" s="860" t="s">
        <v>177</v>
      </c>
      <c r="G67" s="114"/>
      <c r="H67" s="873"/>
      <c r="I67" s="879"/>
      <c r="J67" s="862" t="s">
        <v>69</v>
      </c>
    </row>
    <row r="68" spans="3:10" ht="24.6" thickBot="1">
      <c r="C68" s="868"/>
      <c r="D68" s="869"/>
      <c r="E68" s="839"/>
      <c r="F68" s="861"/>
      <c r="G68" s="115" t="s">
        <v>178</v>
      </c>
      <c r="H68" s="874"/>
      <c r="I68" s="880"/>
      <c r="J68" s="863"/>
    </row>
    <row r="69" spans="3:10" ht="13.2">
      <c r="C69" s="870" t="str">
        <f>'計算シート(土地造成)'!AP8</f>
        <v>農林漁業</v>
      </c>
      <c r="D69" s="871"/>
      <c r="E69" s="175">
        <f>'計算シート(土地造成)'!AQ8</f>
        <v>0</v>
      </c>
      <c r="F69" s="176">
        <f>'計算シート(土地造成)'!AR8</f>
        <v>0</v>
      </c>
      <c r="G69" s="177">
        <f>'計算シート(土地造成)'!AS8</f>
        <v>0</v>
      </c>
      <c r="H69" s="178" t="e">
        <f>'計算シート(土地造成)'!AT8</f>
        <v>#N/A</v>
      </c>
      <c r="I69" s="179">
        <f>'計算シート(土地造成)'!AU8</f>
        <v>0</v>
      </c>
      <c r="J69" s="177">
        <f>'計算シート(土地造成)'!AV8</f>
        <v>0</v>
      </c>
    </row>
    <row r="70" spans="3:10" ht="13.2">
      <c r="C70" s="840" t="e">
        <f>'計算シート(土地造成)'!AP9</f>
        <v>#N/A</v>
      </c>
      <c r="D70" s="841"/>
      <c r="E70" s="180" t="e">
        <f>'計算シート(土地造成)'!AQ9</f>
        <v>#N/A</v>
      </c>
      <c r="F70" s="181" t="e">
        <f>'計算シート(土地造成)'!AR9</f>
        <v>#N/A</v>
      </c>
      <c r="G70" s="182" t="e">
        <f>'計算シート(土地造成)'!AS9</f>
        <v>#N/A</v>
      </c>
      <c r="H70" s="183" t="e">
        <f>'計算シート(土地造成)'!AT9</f>
        <v>#N/A</v>
      </c>
      <c r="I70" s="184" t="e">
        <f>'計算シート(土地造成)'!AU9</f>
        <v>#N/A</v>
      </c>
      <c r="J70" s="182" t="e">
        <f>'計算シート(土地造成)'!AV9</f>
        <v>#N/A</v>
      </c>
    </row>
    <row r="71" spans="3:10" ht="13.2">
      <c r="C71" s="840" t="e">
        <f>'計算シート(土地造成)'!AP10</f>
        <v>#N/A</v>
      </c>
      <c r="D71" s="841"/>
      <c r="E71" s="180" t="e">
        <f>'計算シート(土地造成)'!AQ10</f>
        <v>#N/A</v>
      </c>
      <c r="F71" s="181" t="e">
        <f>'計算シート(土地造成)'!AR10</f>
        <v>#N/A</v>
      </c>
      <c r="G71" s="182" t="e">
        <f>'計算シート(土地造成)'!AS10</f>
        <v>#N/A</v>
      </c>
      <c r="H71" s="183" t="e">
        <f>'計算シート(土地造成)'!AT10</f>
        <v>#N/A</v>
      </c>
      <c r="I71" s="184" t="e">
        <f>'計算シート(土地造成)'!AU10</f>
        <v>#N/A</v>
      </c>
      <c r="J71" s="182" t="e">
        <f>'計算シート(土地造成)'!AV10</f>
        <v>#N/A</v>
      </c>
    </row>
    <row r="72" spans="3:10" ht="13.2">
      <c r="C72" s="840" t="e">
        <f>'計算シート(土地造成)'!AP11</f>
        <v>#N/A</v>
      </c>
      <c r="D72" s="841"/>
      <c r="E72" s="180" t="e">
        <f>'計算シート(土地造成)'!AQ11</f>
        <v>#N/A</v>
      </c>
      <c r="F72" s="181" t="e">
        <f>'計算シート(土地造成)'!AR11</f>
        <v>#N/A</v>
      </c>
      <c r="G72" s="182" t="e">
        <f>'計算シート(土地造成)'!AS11</f>
        <v>#N/A</v>
      </c>
      <c r="H72" s="183" t="e">
        <f>'計算シート(土地造成)'!AT11</f>
        <v>#N/A</v>
      </c>
      <c r="I72" s="184" t="e">
        <f>'計算シート(土地造成)'!AU11</f>
        <v>#N/A</v>
      </c>
      <c r="J72" s="182" t="e">
        <f>'計算シート(土地造成)'!AV11</f>
        <v>#N/A</v>
      </c>
    </row>
    <row r="73" spans="3:10" ht="13.2">
      <c r="C73" s="842" t="e">
        <f>'計算シート(土地造成)'!AP12</f>
        <v>#N/A</v>
      </c>
      <c r="D73" s="843"/>
      <c r="E73" s="185" t="e">
        <f>'計算シート(土地造成)'!AQ12</f>
        <v>#N/A</v>
      </c>
      <c r="F73" s="186" t="e">
        <f>'計算シート(土地造成)'!AR12</f>
        <v>#N/A</v>
      </c>
      <c r="G73" s="187" t="e">
        <f>'計算シート(土地造成)'!AS12</f>
        <v>#N/A</v>
      </c>
      <c r="H73" s="188" t="e">
        <f>'計算シート(土地造成)'!AT12</f>
        <v>#N/A</v>
      </c>
      <c r="I73" s="189" t="e">
        <f>'計算シート(土地造成)'!AU12</f>
        <v>#N/A</v>
      </c>
      <c r="J73" s="187" t="e">
        <f>'計算シート(土地造成)'!AV12</f>
        <v>#N/A</v>
      </c>
    </row>
    <row r="74" spans="3:10" ht="13.2">
      <c r="C74" s="844" t="e">
        <f>'計算シート(土地造成)'!AP13</f>
        <v>#N/A</v>
      </c>
      <c r="D74" s="845"/>
      <c r="E74" s="190" t="e">
        <f>'計算シート(土地造成)'!AQ13</f>
        <v>#N/A</v>
      </c>
      <c r="F74" s="191" t="e">
        <f>'計算シート(土地造成)'!AR13</f>
        <v>#N/A</v>
      </c>
      <c r="G74" s="192" t="e">
        <f>'計算シート(土地造成)'!AS13</f>
        <v>#N/A</v>
      </c>
      <c r="H74" s="193" t="e">
        <f>'計算シート(土地造成)'!AT13</f>
        <v>#N/A</v>
      </c>
      <c r="I74" s="194" t="e">
        <f>'計算シート(土地造成)'!AU13</f>
        <v>#N/A</v>
      </c>
      <c r="J74" s="192" t="e">
        <f>'計算シート(土地造成)'!AV13</f>
        <v>#N/A</v>
      </c>
    </row>
    <row r="75" spans="3:10" ht="13.2">
      <c r="C75" s="840" t="e">
        <f>'計算シート(土地造成)'!AP14</f>
        <v>#N/A</v>
      </c>
      <c r="D75" s="841"/>
      <c r="E75" s="180" t="e">
        <f>'計算シート(土地造成)'!AQ14</f>
        <v>#N/A</v>
      </c>
      <c r="F75" s="181" t="e">
        <f>'計算シート(土地造成)'!AR14</f>
        <v>#N/A</v>
      </c>
      <c r="G75" s="182" t="e">
        <f>'計算シート(土地造成)'!AS14</f>
        <v>#N/A</v>
      </c>
      <c r="H75" s="183" t="e">
        <f>'計算シート(土地造成)'!AT14</f>
        <v>#N/A</v>
      </c>
      <c r="I75" s="184" t="e">
        <f>'計算シート(土地造成)'!AU14</f>
        <v>#N/A</v>
      </c>
      <c r="J75" s="182" t="e">
        <f>'計算シート(土地造成)'!AV14</f>
        <v>#N/A</v>
      </c>
    </row>
    <row r="76" spans="3:10" ht="13.2">
      <c r="C76" s="840" t="e">
        <f>'計算シート(土地造成)'!AP15</f>
        <v>#N/A</v>
      </c>
      <c r="D76" s="841"/>
      <c r="E76" s="180" t="e">
        <f>'計算シート(土地造成)'!AQ15</f>
        <v>#N/A</v>
      </c>
      <c r="F76" s="181" t="e">
        <f>'計算シート(土地造成)'!AR15</f>
        <v>#N/A</v>
      </c>
      <c r="G76" s="182" t="e">
        <f>'計算シート(土地造成)'!AS15</f>
        <v>#N/A</v>
      </c>
      <c r="H76" s="183" t="e">
        <f>'計算シート(土地造成)'!AT15</f>
        <v>#N/A</v>
      </c>
      <c r="I76" s="184" t="e">
        <f>'計算シート(土地造成)'!AU15</f>
        <v>#N/A</v>
      </c>
      <c r="J76" s="182" t="e">
        <f>'計算シート(土地造成)'!AV15</f>
        <v>#N/A</v>
      </c>
    </row>
    <row r="77" spans="3:10" ht="13.2">
      <c r="C77" s="840" t="e">
        <f>'計算シート(土地造成)'!AP16</f>
        <v>#N/A</v>
      </c>
      <c r="D77" s="841"/>
      <c r="E77" s="180" t="e">
        <f>'計算シート(土地造成)'!AQ16</f>
        <v>#N/A</v>
      </c>
      <c r="F77" s="181" t="e">
        <f>'計算シート(土地造成)'!AR16</f>
        <v>#N/A</v>
      </c>
      <c r="G77" s="182" t="e">
        <f>'計算シート(土地造成)'!AS16</f>
        <v>#N/A</v>
      </c>
      <c r="H77" s="183" t="e">
        <f>'計算シート(土地造成)'!AT16</f>
        <v>#N/A</v>
      </c>
      <c r="I77" s="184" t="e">
        <f>'計算シート(土地造成)'!AU16</f>
        <v>#N/A</v>
      </c>
      <c r="J77" s="182" t="e">
        <f>'計算シート(土地造成)'!AV16</f>
        <v>#N/A</v>
      </c>
    </row>
    <row r="78" spans="3:10" ht="13.2">
      <c r="C78" s="842" t="e">
        <f>'計算シート(土地造成)'!AP17</f>
        <v>#N/A</v>
      </c>
      <c r="D78" s="843"/>
      <c r="E78" s="185" t="e">
        <f>'計算シート(土地造成)'!AQ17</f>
        <v>#N/A</v>
      </c>
      <c r="F78" s="186" t="e">
        <f>'計算シート(土地造成)'!AR17</f>
        <v>#N/A</v>
      </c>
      <c r="G78" s="187" t="e">
        <f>'計算シート(土地造成)'!AS17</f>
        <v>#N/A</v>
      </c>
      <c r="H78" s="188" t="e">
        <f>'計算シート(土地造成)'!AT17</f>
        <v>#N/A</v>
      </c>
      <c r="I78" s="189" t="e">
        <f>'計算シート(土地造成)'!AU17</f>
        <v>#N/A</v>
      </c>
      <c r="J78" s="187" t="e">
        <f>'計算シート(土地造成)'!AV17</f>
        <v>#N/A</v>
      </c>
    </row>
    <row r="79" spans="3:10" ht="13.2">
      <c r="C79" s="844" t="e">
        <f>'計算シート(土地造成)'!AP18</f>
        <v>#N/A</v>
      </c>
      <c r="D79" s="845"/>
      <c r="E79" s="190" t="e">
        <f>'計算シート(土地造成)'!AQ18</f>
        <v>#N/A</v>
      </c>
      <c r="F79" s="191" t="e">
        <f>'計算シート(土地造成)'!AR18</f>
        <v>#N/A</v>
      </c>
      <c r="G79" s="192" t="e">
        <f>'計算シート(土地造成)'!AS18</f>
        <v>#N/A</v>
      </c>
      <c r="H79" s="193" t="e">
        <f>'計算シート(土地造成)'!AT18</f>
        <v>#N/A</v>
      </c>
      <c r="I79" s="194" t="e">
        <f>'計算シート(土地造成)'!AU18</f>
        <v>#N/A</v>
      </c>
      <c r="J79" s="192" t="e">
        <f>'計算シート(土地造成)'!AV18</f>
        <v>#N/A</v>
      </c>
    </row>
    <row r="80" spans="3:10" ht="13.2">
      <c r="C80" s="840" t="e">
        <f>'計算シート(土地造成)'!AP19</f>
        <v>#N/A</v>
      </c>
      <c r="D80" s="841"/>
      <c r="E80" s="180" t="e">
        <f>'計算シート(土地造成)'!AQ19</f>
        <v>#N/A</v>
      </c>
      <c r="F80" s="181" t="e">
        <f>'計算シート(土地造成)'!AR19</f>
        <v>#N/A</v>
      </c>
      <c r="G80" s="182" t="e">
        <f>'計算シート(土地造成)'!AS19</f>
        <v>#N/A</v>
      </c>
      <c r="H80" s="183" t="e">
        <f>'計算シート(土地造成)'!AT19</f>
        <v>#N/A</v>
      </c>
      <c r="I80" s="184" t="e">
        <f>'計算シート(土地造成)'!AU19</f>
        <v>#N/A</v>
      </c>
      <c r="J80" s="182" t="e">
        <f>'計算シート(土地造成)'!AV19</f>
        <v>#N/A</v>
      </c>
    </row>
    <row r="81" spans="3:10" ht="13.2">
      <c r="C81" s="840" t="e">
        <f>'計算シート(土地造成)'!AP20</f>
        <v>#N/A</v>
      </c>
      <c r="D81" s="841"/>
      <c r="E81" s="180" t="e">
        <f>'計算シート(土地造成)'!AQ20</f>
        <v>#N/A</v>
      </c>
      <c r="F81" s="181" t="e">
        <f>'計算シート(土地造成)'!AR20</f>
        <v>#N/A</v>
      </c>
      <c r="G81" s="182" t="e">
        <f>'計算シート(土地造成)'!AS20</f>
        <v>#N/A</v>
      </c>
      <c r="H81" s="183" t="e">
        <f>'計算シート(土地造成)'!AT20</f>
        <v>#N/A</v>
      </c>
      <c r="I81" s="184" t="e">
        <f>'計算シート(土地造成)'!AU20</f>
        <v>#N/A</v>
      </c>
      <c r="J81" s="182" t="e">
        <f>'計算シート(土地造成)'!AV20</f>
        <v>#N/A</v>
      </c>
    </row>
    <row r="82" spans="3:10" ht="13.2">
      <c r="C82" s="840" t="e">
        <f>'計算シート(土地造成)'!AP21</f>
        <v>#N/A</v>
      </c>
      <c r="D82" s="841"/>
      <c r="E82" s="180" t="e">
        <f>'計算シート(土地造成)'!AQ21</f>
        <v>#N/A</v>
      </c>
      <c r="F82" s="181" t="e">
        <f>'計算シート(土地造成)'!AR21</f>
        <v>#N/A</v>
      </c>
      <c r="G82" s="182" t="e">
        <f>'計算シート(土地造成)'!AS21</f>
        <v>#N/A</v>
      </c>
      <c r="H82" s="183" t="e">
        <f>'計算シート(土地造成)'!AT21</f>
        <v>#N/A</v>
      </c>
      <c r="I82" s="184" t="e">
        <f>'計算シート(土地造成)'!AU21</f>
        <v>#N/A</v>
      </c>
      <c r="J82" s="182" t="e">
        <f>'計算シート(土地造成)'!AV21</f>
        <v>#N/A</v>
      </c>
    </row>
    <row r="83" spans="3:10" ht="13.2">
      <c r="C83" s="842" t="e">
        <f>'計算シート(土地造成)'!AP22</f>
        <v>#N/A</v>
      </c>
      <c r="D83" s="843"/>
      <c r="E83" s="185" t="e">
        <f>'計算シート(土地造成)'!AQ22</f>
        <v>#N/A</v>
      </c>
      <c r="F83" s="186" t="e">
        <f>'計算シート(土地造成)'!AR22</f>
        <v>#N/A</v>
      </c>
      <c r="G83" s="187" t="e">
        <f>'計算シート(土地造成)'!AS22</f>
        <v>#N/A</v>
      </c>
      <c r="H83" s="188" t="e">
        <f>'計算シート(土地造成)'!AT22</f>
        <v>#N/A</v>
      </c>
      <c r="I83" s="189" t="e">
        <f>'計算シート(土地造成)'!AU22</f>
        <v>#N/A</v>
      </c>
      <c r="J83" s="187" t="e">
        <f>'計算シート(土地造成)'!AV22</f>
        <v>#N/A</v>
      </c>
    </row>
    <row r="84" spans="3:10" ht="13.2">
      <c r="C84" s="844" t="e">
        <f>'計算シート(土地造成)'!AP23</f>
        <v>#N/A</v>
      </c>
      <c r="D84" s="845"/>
      <c r="E84" s="190" t="e">
        <f>'計算シート(土地造成)'!AQ23</f>
        <v>#N/A</v>
      </c>
      <c r="F84" s="191" t="e">
        <f>'計算シート(土地造成)'!AR23</f>
        <v>#N/A</v>
      </c>
      <c r="G84" s="192" t="e">
        <f>'計算シート(土地造成)'!AS23</f>
        <v>#N/A</v>
      </c>
      <c r="H84" s="193" t="e">
        <f>'計算シート(土地造成)'!AT23</f>
        <v>#N/A</v>
      </c>
      <c r="I84" s="194" t="e">
        <f>'計算シート(土地造成)'!AU23</f>
        <v>#N/A</v>
      </c>
      <c r="J84" s="192" t="e">
        <f>'計算シート(土地造成)'!AV23</f>
        <v>#N/A</v>
      </c>
    </row>
    <row r="85" spans="3:10" ht="13.2">
      <c r="C85" s="840" t="e">
        <f>'計算シート(土地造成)'!AP24</f>
        <v>#N/A</v>
      </c>
      <c r="D85" s="841"/>
      <c r="E85" s="180" t="e">
        <f>'計算シート(土地造成)'!AQ24</f>
        <v>#N/A</v>
      </c>
      <c r="F85" s="181" t="e">
        <f>'計算シート(土地造成)'!AR24</f>
        <v>#N/A</v>
      </c>
      <c r="G85" s="182" t="e">
        <f>'計算シート(土地造成)'!AS24</f>
        <v>#N/A</v>
      </c>
      <c r="H85" s="183" t="e">
        <f>'計算シート(土地造成)'!AT24</f>
        <v>#N/A</v>
      </c>
      <c r="I85" s="184" t="e">
        <f>'計算シート(土地造成)'!AU24</f>
        <v>#N/A</v>
      </c>
      <c r="J85" s="182" t="e">
        <f>'計算シート(土地造成)'!AV24</f>
        <v>#N/A</v>
      </c>
    </row>
    <row r="86" spans="3:10" ht="13.2">
      <c r="C86" s="840" t="e">
        <f>'計算シート(土地造成)'!AP25</f>
        <v>#N/A</v>
      </c>
      <c r="D86" s="841"/>
      <c r="E86" s="180" t="e">
        <f>'計算シート(土地造成)'!AQ25</f>
        <v>#N/A</v>
      </c>
      <c r="F86" s="181" t="e">
        <f>'計算シート(土地造成)'!AR25</f>
        <v>#N/A</v>
      </c>
      <c r="G86" s="182" t="e">
        <f>'計算シート(土地造成)'!AS25</f>
        <v>#N/A</v>
      </c>
      <c r="H86" s="183" t="e">
        <f>'計算シート(土地造成)'!AT25</f>
        <v>#N/A</v>
      </c>
      <c r="I86" s="184" t="e">
        <f>'計算シート(土地造成)'!AU25</f>
        <v>#N/A</v>
      </c>
      <c r="J86" s="182" t="e">
        <f>'計算シート(土地造成)'!AV25</f>
        <v>#N/A</v>
      </c>
    </row>
    <row r="87" spans="3:10" ht="13.2">
      <c r="C87" s="840" t="e">
        <f>'計算シート(土地造成)'!AP26</f>
        <v>#N/A</v>
      </c>
      <c r="D87" s="841"/>
      <c r="E87" s="180" t="e">
        <f>'計算シート(土地造成)'!AQ26</f>
        <v>#N/A</v>
      </c>
      <c r="F87" s="181" t="e">
        <f>'計算シート(土地造成)'!AR26</f>
        <v>#N/A</v>
      </c>
      <c r="G87" s="182" t="e">
        <f>'計算シート(土地造成)'!AS26</f>
        <v>#N/A</v>
      </c>
      <c r="H87" s="183" t="e">
        <f>'計算シート(土地造成)'!AT26</f>
        <v>#N/A</v>
      </c>
      <c r="I87" s="184" t="e">
        <f>'計算シート(土地造成)'!AU26</f>
        <v>#N/A</v>
      </c>
      <c r="J87" s="182" t="e">
        <f>'計算シート(土地造成)'!AV26</f>
        <v>#N/A</v>
      </c>
    </row>
    <row r="88" spans="3:10" ht="13.2">
      <c r="C88" s="842" t="e">
        <f>'計算シート(土地造成)'!AP27</f>
        <v>#N/A</v>
      </c>
      <c r="D88" s="843"/>
      <c r="E88" s="185" t="e">
        <f>'計算シート(土地造成)'!AQ27</f>
        <v>#N/A</v>
      </c>
      <c r="F88" s="186" t="e">
        <f>'計算シート(土地造成)'!AR27</f>
        <v>#N/A</v>
      </c>
      <c r="G88" s="187" t="e">
        <f>'計算シート(土地造成)'!AS27</f>
        <v>#N/A</v>
      </c>
      <c r="H88" s="188" t="e">
        <f>'計算シート(土地造成)'!AT27</f>
        <v>#N/A</v>
      </c>
      <c r="I88" s="189" t="e">
        <f>'計算シート(土地造成)'!AU27</f>
        <v>#N/A</v>
      </c>
      <c r="J88" s="187" t="e">
        <f>'計算シート(土地造成)'!AV27</f>
        <v>#N/A</v>
      </c>
    </row>
    <row r="89" spans="3:10" ht="13.2">
      <c r="C89" s="844" t="e">
        <f>'計算シート(土地造成)'!AP28</f>
        <v>#N/A</v>
      </c>
      <c r="D89" s="845"/>
      <c r="E89" s="190" t="e">
        <f>'計算シート(土地造成)'!AQ28</f>
        <v>#N/A</v>
      </c>
      <c r="F89" s="191" t="e">
        <f>'計算シート(土地造成)'!AR28</f>
        <v>#N/A</v>
      </c>
      <c r="G89" s="192" t="e">
        <f>'計算シート(土地造成)'!AS28</f>
        <v>#N/A</v>
      </c>
      <c r="H89" s="193" t="e">
        <f>'計算シート(土地造成)'!AT28</f>
        <v>#N/A</v>
      </c>
      <c r="I89" s="194" t="e">
        <f>'計算シート(土地造成)'!AU28</f>
        <v>#N/A</v>
      </c>
      <c r="J89" s="192" t="e">
        <f>'計算シート(土地造成)'!AV28</f>
        <v>#N/A</v>
      </c>
    </row>
    <row r="90" spans="3:10" ht="13.2">
      <c r="C90" s="840" t="e">
        <f>'計算シート(土地造成)'!AP29</f>
        <v>#N/A</v>
      </c>
      <c r="D90" s="841"/>
      <c r="E90" s="180" t="e">
        <f>'計算シート(土地造成)'!AQ29</f>
        <v>#N/A</v>
      </c>
      <c r="F90" s="181" t="e">
        <f>'計算シート(土地造成)'!AR29</f>
        <v>#N/A</v>
      </c>
      <c r="G90" s="182" t="e">
        <f>'計算シート(土地造成)'!AS29</f>
        <v>#N/A</v>
      </c>
      <c r="H90" s="183" t="e">
        <f>'計算シート(土地造成)'!AT29</f>
        <v>#N/A</v>
      </c>
      <c r="I90" s="184" t="e">
        <f>'計算シート(土地造成)'!AU29</f>
        <v>#N/A</v>
      </c>
      <c r="J90" s="182" t="e">
        <f>'計算シート(土地造成)'!AV29</f>
        <v>#N/A</v>
      </c>
    </row>
    <row r="91" spans="3:10" ht="13.2">
      <c r="C91" s="840" t="e">
        <f>'計算シート(土地造成)'!AP30</f>
        <v>#N/A</v>
      </c>
      <c r="D91" s="841"/>
      <c r="E91" s="180" t="e">
        <f>'計算シート(土地造成)'!AQ30</f>
        <v>#N/A</v>
      </c>
      <c r="F91" s="181" t="e">
        <f>'計算シート(土地造成)'!AR30</f>
        <v>#N/A</v>
      </c>
      <c r="G91" s="182" t="e">
        <f>'計算シート(土地造成)'!AS30</f>
        <v>#N/A</v>
      </c>
      <c r="H91" s="183" t="e">
        <f>'計算シート(土地造成)'!AT30</f>
        <v>#N/A</v>
      </c>
      <c r="I91" s="184" t="e">
        <f>'計算シート(土地造成)'!AU30</f>
        <v>#N/A</v>
      </c>
      <c r="J91" s="182" t="e">
        <f>'計算シート(土地造成)'!AV30</f>
        <v>#N/A</v>
      </c>
    </row>
    <row r="92" spans="3:10" ht="13.2">
      <c r="C92" s="840" t="e">
        <f>'計算シート(土地造成)'!AP31</f>
        <v>#N/A</v>
      </c>
      <c r="D92" s="841"/>
      <c r="E92" s="180" t="e">
        <f>'計算シート(土地造成)'!AQ31</f>
        <v>#N/A</v>
      </c>
      <c r="F92" s="181" t="e">
        <f>'計算シート(土地造成)'!AR31</f>
        <v>#N/A</v>
      </c>
      <c r="G92" s="182" t="e">
        <f>'計算シート(土地造成)'!AS31</f>
        <v>#N/A</v>
      </c>
      <c r="H92" s="183" t="e">
        <f>'計算シート(土地造成)'!AT31</f>
        <v>#N/A</v>
      </c>
      <c r="I92" s="184" t="e">
        <f>'計算シート(土地造成)'!AU31</f>
        <v>#N/A</v>
      </c>
      <c r="J92" s="182" t="e">
        <f>'計算シート(土地造成)'!AV31</f>
        <v>#N/A</v>
      </c>
    </row>
    <row r="93" spans="3:10" ht="13.2">
      <c r="C93" s="842" t="e">
        <f>'計算シート(土地造成)'!AP32</f>
        <v>#N/A</v>
      </c>
      <c r="D93" s="843"/>
      <c r="E93" s="185" t="e">
        <f>'計算シート(土地造成)'!AQ32</f>
        <v>#N/A</v>
      </c>
      <c r="F93" s="186" t="e">
        <f>'計算シート(土地造成)'!AR32</f>
        <v>#N/A</v>
      </c>
      <c r="G93" s="187" t="e">
        <f>'計算シート(土地造成)'!AS32</f>
        <v>#N/A</v>
      </c>
      <c r="H93" s="188" t="e">
        <f>'計算シート(土地造成)'!AT32</f>
        <v>#N/A</v>
      </c>
      <c r="I93" s="189" t="e">
        <f>'計算シート(土地造成)'!AU32</f>
        <v>#N/A</v>
      </c>
      <c r="J93" s="187" t="e">
        <f>'計算シート(土地造成)'!AV32</f>
        <v>#N/A</v>
      </c>
    </row>
    <row r="94" spans="3:10" ht="13.2">
      <c r="C94" s="844" t="e">
        <f>'計算シート(土地造成)'!AP33</f>
        <v>#N/A</v>
      </c>
      <c r="D94" s="845"/>
      <c r="E94" s="190" t="e">
        <f>'計算シート(土地造成)'!AQ33</f>
        <v>#N/A</v>
      </c>
      <c r="F94" s="191" t="e">
        <f>'計算シート(土地造成)'!AR33</f>
        <v>#N/A</v>
      </c>
      <c r="G94" s="192" t="e">
        <f>'計算シート(土地造成)'!AS33</f>
        <v>#N/A</v>
      </c>
      <c r="H94" s="193" t="e">
        <f>'計算シート(土地造成)'!AT33</f>
        <v>#N/A</v>
      </c>
      <c r="I94" s="194" t="e">
        <f>'計算シート(土地造成)'!AU33</f>
        <v>#N/A</v>
      </c>
      <c r="J94" s="192" t="e">
        <f>'計算シート(土地造成)'!AV33</f>
        <v>#N/A</v>
      </c>
    </row>
    <row r="95" spans="3:10" ht="13.2">
      <c r="C95" s="840" t="e">
        <f>'計算シート(土地造成)'!AP34</f>
        <v>#N/A</v>
      </c>
      <c r="D95" s="841"/>
      <c r="E95" s="180" t="e">
        <f>'計算シート(土地造成)'!AQ34</f>
        <v>#N/A</v>
      </c>
      <c r="F95" s="181" t="e">
        <f>'計算シート(土地造成)'!AR34</f>
        <v>#N/A</v>
      </c>
      <c r="G95" s="182" t="e">
        <f>'計算シート(土地造成)'!AS34</f>
        <v>#N/A</v>
      </c>
      <c r="H95" s="183" t="e">
        <f>'計算シート(土地造成)'!AT34</f>
        <v>#N/A</v>
      </c>
      <c r="I95" s="184" t="e">
        <f>'計算シート(土地造成)'!AU34</f>
        <v>#N/A</v>
      </c>
      <c r="J95" s="182" t="e">
        <f>'計算シート(土地造成)'!AV34</f>
        <v>#N/A</v>
      </c>
    </row>
    <row r="96" spans="3:10" ht="13.2">
      <c r="C96" s="840" t="e">
        <f>'計算シート(土地造成)'!AP35</f>
        <v>#N/A</v>
      </c>
      <c r="D96" s="841"/>
      <c r="E96" s="180" t="e">
        <f>'計算シート(土地造成)'!AQ35</f>
        <v>#N/A</v>
      </c>
      <c r="F96" s="181" t="e">
        <f>'計算シート(土地造成)'!AR35</f>
        <v>#N/A</v>
      </c>
      <c r="G96" s="182" t="e">
        <f>'計算シート(土地造成)'!AS35</f>
        <v>#N/A</v>
      </c>
      <c r="H96" s="183" t="e">
        <f>'計算シート(土地造成)'!AT35</f>
        <v>#N/A</v>
      </c>
      <c r="I96" s="184" t="e">
        <f>'計算シート(土地造成)'!AU35</f>
        <v>#N/A</v>
      </c>
      <c r="J96" s="182" t="e">
        <f>'計算シート(土地造成)'!AV35</f>
        <v>#N/A</v>
      </c>
    </row>
    <row r="97" spans="3:10" ht="13.2">
      <c r="C97" s="840" t="e">
        <f>'計算シート(土地造成)'!AP36</f>
        <v>#N/A</v>
      </c>
      <c r="D97" s="841"/>
      <c r="E97" s="180" t="e">
        <f>'計算シート(土地造成)'!AQ36</f>
        <v>#N/A</v>
      </c>
      <c r="F97" s="181" t="e">
        <f>'計算シート(土地造成)'!AR36</f>
        <v>#N/A</v>
      </c>
      <c r="G97" s="182" t="e">
        <f>'計算シート(土地造成)'!AS36</f>
        <v>#N/A</v>
      </c>
      <c r="H97" s="183" t="e">
        <f>'計算シート(土地造成)'!AT36</f>
        <v>#N/A</v>
      </c>
      <c r="I97" s="184" t="e">
        <f>'計算シート(土地造成)'!AU36</f>
        <v>#N/A</v>
      </c>
      <c r="J97" s="182" t="e">
        <f>'計算シート(土地造成)'!AV36</f>
        <v>#N/A</v>
      </c>
    </row>
    <row r="98" spans="3:10" ht="13.2">
      <c r="C98" s="842" t="e">
        <f>'計算シート(土地造成)'!AP37</f>
        <v>#N/A</v>
      </c>
      <c r="D98" s="843"/>
      <c r="E98" s="185" t="e">
        <f>'計算シート(土地造成)'!AQ37</f>
        <v>#N/A</v>
      </c>
      <c r="F98" s="186" t="e">
        <f>'計算シート(土地造成)'!AR37</f>
        <v>#N/A</v>
      </c>
      <c r="G98" s="187" t="e">
        <f>'計算シート(土地造成)'!AS37</f>
        <v>#N/A</v>
      </c>
      <c r="H98" s="188" t="e">
        <f>'計算シート(土地造成)'!AT37</f>
        <v>#N/A</v>
      </c>
      <c r="I98" s="189" t="e">
        <f>'計算シート(土地造成)'!AU37</f>
        <v>#N/A</v>
      </c>
      <c r="J98" s="187" t="e">
        <f>'計算シート(土地造成)'!AV37</f>
        <v>#N/A</v>
      </c>
    </row>
    <row r="99" spans="3:10" ht="13.2">
      <c r="C99" s="844" t="e">
        <f>'計算シート(土地造成)'!AP38</f>
        <v>#N/A</v>
      </c>
      <c r="D99" s="845"/>
      <c r="E99" s="190" t="e">
        <f>'計算シート(土地造成)'!AQ38</f>
        <v>#N/A</v>
      </c>
      <c r="F99" s="191" t="e">
        <f>'計算シート(土地造成)'!AR38</f>
        <v>#N/A</v>
      </c>
      <c r="G99" s="192" t="e">
        <f>'計算シート(土地造成)'!AS38</f>
        <v>#N/A</v>
      </c>
      <c r="H99" s="193" t="e">
        <f>'計算シート(土地造成)'!AT38</f>
        <v>#N/A</v>
      </c>
      <c r="I99" s="194" t="e">
        <f>'計算シート(土地造成)'!AU38</f>
        <v>#N/A</v>
      </c>
      <c r="J99" s="192" t="e">
        <f>'計算シート(土地造成)'!AV38</f>
        <v>#N/A</v>
      </c>
    </row>
    <row r="100" spans="3:10" ht="13.2">
      <c r="C100" s="840" t="e">
        <f>'計算シート(土地造成)'!AP39</f>
        <v>#N/A</v>
      </c>
      <c r="D100" s="841"/>
      <c r="E100" s="180" t="e">
        <f>'計算シート(土地造成)'!AQ39</f>
        <v>#N/A</v>
      </c>
      <c r="F100" s="181" t="e">
        <f>'計算シート(土地造成)'!AR39</f>
        <v>#N/A</v>
      </c>
      <c r="G100" s="182" t="e">
        <f>'計算シート(土地造成)'!AS39</f>
        <v>#N/A</v>
      </c>
      <c r="H100" s="183" t="e">
        <f>'計算シート(土地造成)'!AT39</f>
        <v>#N/A</v>
      </c>
      <c r="I100" s="184" t="e">
        <f>'計算シート(土地造成)'!AU39</f>
        <v>#N/A</v>
      </c>
      <c r="J100" s="182" t="e">
        <f>'計算シート(土地造成)'!AV39</f>
        <v>#N/A</v>
      </c>
    </row>
    <row r="101" spans="3:10" ht="13.2">
      <c r="C101" s="840" t="e">
        <f>'計算シート(土地造成)'!AP40</f>
        <v>#N/A</v>
      </c>
      <c r="D101" s="841"/>
      <c r="E101" s="180" t="e">
        <f>'計算シート(土地造成)'!AQ40</f>
        <v>#N/A</v>
      </c>
      <c r="F101" s="181" t="e">
        <f>'計算シート(土地造成)'!AR40</f>
        <v>#N/A</v>
      </c>
      <c r="G101" s="182" t="e">
        <f>'計算シート(土地造成)'!AS40</f>
        <v>#N/A</v>
      </c>
      <c r="H101" s="183" t="e">
        <f>'計算シート(土地造成)'!AT40</f>
        <v>#N/A</v>
      </c>
      <c r="I101" s="184" t="e">
        <f>'計算シート(土地造成)'!AU40</f>
        <v>#N/A</v>
      </c>
      <c r="J101" s="182" t="e">
        <f>'計算シート(土地造成)'!AV40</f>
        <v>#N/A</v>
      </c>
    </row>
    <row r="102" spans="3:10" ht="13.2">
      <c r="C102" s="840" t="e">
        <f>'計算シート(土地造成)'!AP41</f>
        <v>#N/A</v>
      </c>
      <c r="D102" s="841"/>
      <c r="E102" s="180" t="e">
        <f>'計算シート(土地造成)'!AQ41</f>
        <v>#N/A</v>
      </c>
      <c r="F102" s="181" t="e">
        <f>'計算シート(土地造成)'!AR41</f>
        <v>#N/A</v>
      </c>
      <c r="G102" s="182" t="e">
        <f>'計算シート(土地造成)'!AS41</f>
        <v>#N/A</v>
      </c>
      <c r="H102" s="183" t="e">
        <f>'計算シート(土地造成)'!AT41</f>
        <v>#N/A</v>
      </c>
      <c r="I102" s="184" t="e">
        <f>'計算シート(土地造成)'!AU41</f>
        <v>#N/A</v>
      </c>
      <c r="J102" s="182" t="e">
        <f>'計算シート(土地造成)'!AV41</f>
        <v>#N/A</v>
      </c>
    </row>
    <row r="103" spans="3:10" ht="13.2">
      <c r="C103" s="842" t="e">
        <f>'計算シート(土地造成)'!AP42</f>
        <v>#N/A</v>
      </c>
      <c r="D103" s="843"/>
      <c r="E103" s="185" t="e">
        <f>'計算シート(土地造成)'!AQ42</f>
        <v>#N/A</v>
      </c>
      <c r="F103" s="186" t="e">
        <f>'計算シート(土地造成)'!AR42</f>
        <v>#N/A</v>
      </c>
      <c r="G103" s="187" t="e">
        <f>'計算シート(土地造成)'!AS42</f>
        <v>#N/A</v>
      </c>
      <c r="H103" s="188" t="e">
        <f>'計算シート(土地造成)'!AT42</f>
        <v>#N/A</v>
      </c>
      <c r="I103" s="189" t="e">
        <f>'計算シート(土地造成)'!AU42</f>
        <v>#N/A</v>
      </c>
      <c r="J103" s="187" t="e">
        <f>'計算シート(土地造成)'!AV42</f>
        <v>#N/A</v>
      </c>
    </row>
    <row r="104" spans="3:10" ht="13.2">
      <c r="C104" s="844" t="e">
        <f>'計算シート(土地造成)'!AP43</f>
        <v>#N/A</v>
      </c>
      <c r="D104" s="845"/>
      <c r="E104" s="190" t="e">
        <f>'計算シート(土地造成)'!AQ43</f>
        <v>#N/A</v>
      </c>
      <c r="F104" s="191" t="e">
        <f>'計算シート(土地造成)'!AR43</f>
        <v>#N/A</v>
      </c>
      <c r="G104" s="192" t="e">
        <f>'計算シート(土地造成)'!AS43</f>
        <v>#N/A</v>
      </c>
      <c r="H104" s="193" t="e">
        <f>'計算シート(土地造成)'!AT43</f>
        <v>#N/A</v>
      </c>
      <c r="I104" s="194" t="e">
        <f>'計算シート(土地造成)'!AU43</f>
        <v>#N/A</v>
      </c>
      <c r="J104" s="192" t="e">
        <f>'計算シート(土地造成)'!AV43</f>
        <v>#N/A</v>
      </c>
    </row>
    <row r="105" spans="3:10" ht="13.8" thickBot="1">
      <c r="C105" s="890" t="e">
        <f>'計算シート(土地造成)'!AP44</f>
        <v>#N/A</v>
      </c>
      <c r="D105" s="891"/>
      <c r="E105" s="195" t="e">
        <f>'計算シート(土地造成)'!AQ44</f>
        <v>#N/A</v>
      </c>
      <c r="F105" s="196" t="e">
        <f>'計算シート(土地造成)'!AR44</f>
        <v>#N/A</v>
      </c>
      <c r="G105" s="197" t="e">
        <f>'計算シート(土地造成)'!AS44</f>
        <v>#N/A</v>
      </c>
      <c r="H105" s="198" t="e">
        <f>'計算シート(土地造成)'!AT44</f>
        <v>#N/A</v>
      </c>
      <c r="I105" s="199" t="e">
        <f>'計算シート(土地造成)'!AU44</f>
        <v>#N/A</v>
      </c>
      <c r="J105" s="197" t="e">
        <f>'計算シート(土地造成)'!AV44</f>
        <v>#N/A</v>
      </c>
    </row>
    <row r="106" spans="3:10" ht="13.8" thickBot="1">
      <c r="C106" s="882" t="s">
        <v>62</v>
      </c>
      <c r="D106" s="883"/>
      <c r="E106" s="161" t="e">
        <f>'計算シート(土地造成)'!AQ45</f>
        <v>#N/A</v>
      </c>
      <c r="F106" s="162" t="e">
        <f>'計算シート(土地造成)'!AR45</f>
        <v>#N/A</v>
      </c>
      <c r="G106" s="163" t="e">
        <f>'計算シート(土地造成)'!AS45</f>
        <v>#N/A</v>
      </c>
      <c r="H106" s="148"/>
      <c r="I106" s="164" t="e">
        <f>'計算シート(土地造成)'!AU45</f>
        <v>#N/A</v>
      </c>
      <c r="J106" s="163" t="e">
        <f>'計算シート(土地造成)'!AV45</f>
        <v>#N/A</v>
      </c>
    </row>
    <row r="107" spans="3:10" ht="13.2">
      <c r="C107" s="152" t="s">
        <v>211</v>
      </c>
    </row>
    <row r="108" spans="3:10" ht="12.75" customHeight="1"/>
    <row r="109" spans="3:10" ht="16.2">
      <c r="C109" s="823" t="s">
        <v>237</v>
      </c>
      <c r="D109" s="823"/>
      <c r="E109" s="823"/>
      <c r="F109" s="823"/>
      <c r="G109" s="823"/>
      <c r="H109" s="823"/>
      <c r="I109" s="823"/>
      <c r="J109" s="823"/>
    </row>
    <row r="110" spans="3:10" ht="12.75" customHeight="1">
      <c r="C110" s="23"/>
      <c r="D110" s="23"/>
      <c r="E110" s="23"/>
      <c r="F110" s="23"/>
      <c r="G110" s="23"/>
      <c r="H110" s="23"/>
      <c r="I110" s="23"/>
      <c r="J110" s="23"/>
    </row>
    <row r="111" spans="3:10" ht="12.75" customHeight="1">
      <c r="C111" s="824" t="s">
        <v>232</v>
      </c>
      <c r="D111" s="881" t="s">
        <v>233</v>
      </c>
      <c r="E111" s="881"/>
      <c r="F111" s="881"/>
      <c r="G111" s="881"/>
      <c r="H111" s="881"/>
      <c r="I111" s="881"/>
      <c r="J111" s="881"/>
    </row>
    <row r="112" spans="3:10" ht="12.75" customHeight="1">
      <c r="C112" s="824"/>
      <c r="D112" s="881"/>
      <c r="E112" s="881"/>
      <c r="F112" s="881"/>
      <c r="G112" s="881"/>
      <c r="H112" s="881"/>
      <c r="I112" s="881"/>
      <c r="J112" s="881"/>
    </row>
    <row r="113" spans="3:10" ht="12.75" customHeight="1">
      <c r="C113" s="824"/>
      <c r="D113" s="881"/>
      <c r="E113" s="881"/>
      <c r="F113" s="881"/>
      <c r="G113" s="881"/>
      <c r="H113" s="881"/>
      <c r="I113" s="881"/>
      <c r="J113" s="881"/>
    </row>
    <row r="114" spans="3:10" ht="12.75" customHeight="1">
      <c r="C114" s="23"/>
      <c r="D114" s="825" t="s">
        <v>238</v>
      </c>
      <c r="E114" s="826"/>
      <c r="F114" s="242"/>
      <c r="G114" s="242"/>
      <c r="H114" s="242"/>
      <c r="I114" s="242"/>
      <c r="J114" s="243"/>
    </row>
    <row r="115" spans="3:10" ht="12.75" customHeight="1">
      <c r="C115" s="23"/>
      <c r="D115" s="884" t="s">
        <v>239</v>
      </c>
      <c r="E115" s="885"/>
      <c r="F115" s="885"/>
      <c r="G115" s="885"/>
      <c r="H115" s="885"/>
      <c r="I115" s="885"/>
      <c r="J115" s="886"/>
    </row>
    <row r="116" spans="3:10" ht="12.75" customHeight="1">
      <c r="C116" s="23"/>
      <c r="D116" s="884"/>
      <c r="E116" s="885"/>
      <c r="F116" s="885"/>
      <c r="G116" s="885"/>
      <c r="H116" s="885"/>
      <c r="I116" s="885"/>
      <c r="J116" s="886"/>
    </row>
    <row r="117" spans="3:10" ht="12.75" customHeight="1">
      <c r="C117" s="23"/>
      <c r="D117" s="884"/>
      <c r="E117" s="885"/>
      <c r="F117" s="885"/>
      <c r="G117" s="885"/>
      <c r="H117" s="885"/>
      <c r="I117" s="885"/>
      <c r="J117" s="886"/>
    </row>
    <row r="118" spans="3:10" ht="12.75" customHeight="1">
      <c r="C118" s="23"/>
      <c r="D118" s="884"/>
      <c r="E118" s="885"/>
      <c r="F118" s="885"/>
      <c r="G118" s="885"/>
      <c r="H118" s="885"/>
      <c r="I118" s="885"/>
      <c r="J118" s="886"/>
    </row>
    <row r="119" spans="3:10" ht="12.75" customHeight="1">
      <c r="C119" s="23"/>
      <c r="D119" s="884"/>
      <c r="E119" s="885"/>
      <c r="F119" s="885"/>
      <c r="G119" s="885"/>
      <c r="H119" s="885"/>
      <c r="I119" s="885"/>
      <c r="J119" s="886"/>
    </row>
    <row r="120" spans="3:10" ht="12.75" customHeight="1">
      <c r="C120" s="23"/>
      <c r="D120" s="884"/>
      <c r="E120" s="885"/>
      <c r="F120" s="885"/>
      <c r="G120" s="885"/>
      <c r="H120" s="885"/>
      <c r="I120" s="885"/>
      <c r="J120" s="886"/>
    </row>
    <row r="121" spans="3:10" ht="12.75" customHeight="1">
      <c r="C121" s="23"/>
      <c r="D121" s="884"/>
      <c r="E121" s="885"/>
      <c r="F121" s="885"/>
      <c r="G121" s="885"/>
      <c r="H121" s="885"/>
      <c r="I121" s="885"/>
      <c r="J121" s="886"/>
    </row>
    <row r="122" spans="3:10" ht="12.75" customHeight="1">
      <c r="C122" s="23"/>
      <c r="D122" s="884"/>
      <c r="E122" s="885"/>
      <c r="F122" s="885"/>
      <c r="G122" s="885"/>
      <c r="H122" s="885"/>
      <c r="I122" s="885"/>
      <c r="J122" s="886"/>
    </row>
    <row r="123" spans="3:10" ht="12.75" customHeight="1">
      <c r="C123" s="23"/>
      <c r="D123" s="887"/>
      <c r="E123" s="888"/>
      <c r="F123" s="888"/>
      <c r="G123" s="888"/>
      <c r="H123" s="888"/>
      <c r="I123" s="888"/>
      <c r="J123" s="889"/>
    </row>
    <row r="124" spans="3:10" ht="12.75" customHeight="1">
      <c r="C124" s="23"/>
      <c r="D124" s="244"/>
      <c r="E124" s="244"/>
      <c r="F124" s="244"/>
      <c r="G124" s="244"/>
      <c r="H124" s="244"/>
      <c r="I124" s="244"/>
      <c r="J124" s="244"/>
    </row>
    <row r="125" spans="3:10" ht="12.75" customHeight="1">
      <c r="C125" s="824" t="s">
        <v>240</v>
      </c>
      <c r="D125" s="881" t="s">
        <v>242</v>
      </c>
      <c r="E125" s="881"/>
      <c r="F125" s="881"/>
      <c r="G125" s="881"/>
      <c r="H125" s="881"/>
      <c r="I125" s="881"/>
      <c r="J125" s="881"/>
    </row>
    <row r="126" spans="3:10" ht="12.75" customHeight="1">
      <c r="C126" s="824"/>
      <c r="D126" s="881"/>
      <c r="E126" s="881"/>
      <c r="F126" s="881"/>
      <c r="G126" s="881"/>
      <c r="H126" s="881"/>
      <c r="I126" s="881"/>
      <c r="J126" s="881"/>
    </row>
    <row r="127" spans="3:10" ht="12.75" customHeight="1">
      <c r="C127" s="824"/>
      <c r="D127" s="881"/>
      <c r="E127" s="881"/>
      <c r="F127" s="881"/>
      <c r="G127" s="881"/>
      <c r="H127" s="881"/>
      <c r="I127" s="881"/>
      <c r="J127" s="881"/>
    </row>
    <row r="128" spans="3:10" ht="12.75" customHeight="1">
      <c r="D128" s="228"/>
      <c r="E128" s="228"/>
      <c r="F128" s="228"/>
      <c r="G128" s="228"/>
      <c r="H128" s="228"/>
      <c r="I128" s="228"/>
      <c r="J128" s="228"/>
    </row>
    <row r="129" spans="4:10" ht="12.75" customHeight="1">
      <c r="D129" s="228"/>
      <c r="E129" s="228"/>
      <c r="F129" s="228"/>
      <c r="G129" s="228"/>
      <c r="H129" s="228"/>
      <c r="I129" s="228"/>
      <c r="J129" s="228"/>
    </row>
    <row r="130" spans="4:10" ht="12.75" customHeight="1">
      <c r="D130" s="228"/>
      <c r="E130" s="228"/>
      <c r="F130" s="228"/>
      <c r="G130" s="228"/>
      <c r="H130" s="228"/>
      <c r="I130" s="228"/>
      <c r="J130" s="228"/>
    </row>
    <row r="131" spans="4:10" ht="12.75" customHeight="1">
      <c r="D131" s="228"/>
      <c r="E131" s="228"/>
      <c r="F131" s="228"/>
      <c r="G131" s="228"/>
      <c r="H131" s="228"/>
      <c r="I131" s="228"/>
      <c r="J131" s="228"/>
    </row>
    <row r="132" spans="4:10" ht="12.75" customHeight="1">
      <c r="D132" s="228"/>
      <c r="E132" s="228"/>
      <c r="F132" s="228"/>
      <c r="G132" s="228"/>
      <c r="H132" s="228"/>
      <c r="I132" s="228"/>
      <c r="J132" s="228"/>
    </row>
    <row r="133" spans="4:10" ht="12.75" customHeight="1">
      <c r="D133" s="228"/>
      <c r="E133" s="228"/>
      <c r="F133" s="228"/>
      <c r="G133" s="228"/>
      <c r="H133" s="228"/>
      <c r="I133" s="228"/>
      <c r="J133" s="228"/>
    </row>
    <row r="134" spans="4:10" ht="12.75" customHeight="1">
      <c r="D134" s="228"/>
      <c r="E134" s="228"/>
      <c r="F134" s="228"/>
      <c r="G134" s="228"/>
      <c r="H134" s="228"/>
      <c r="I134" s="228"/>
      <c r="J134" s="228"/>
    </row>
    <row r="135" spans="4:10" ht="12.75" customHeight="1"/>
    <row r="136" spans="4:10" ht="13.05" customHeight="1">
      <c r="D136" s="878"/>
      <c r="E136" s="878"/>
      <c r="F136" s="878"/>
      <c r="G136" s="878"/>
      <c r="H136" s="878"/>
      <c r="I136" s="878"/>
      <c r="J136" s="878"/>
    </row>
    <row r="137" spans="4:10" ht="13.05" customHeight="1">
      <c r="D137" s="878"/>
      <c r="E137" s="878"/>
      <c r="F137" s="878"/>
      <c r="G137" s="878"/>
      <c r="H137" s="878"/>
      <c r="I137" s="878"/>
      <c r="J137" s="878"/>
    </row>
    <row r="138" spans="4:10" ht="13.05" customHeight="1">
      <c r="D138" s="878"/>
      <c r="E138" s="878"/>
      <c r="F138" s="878"/>
      <c r="G138" s="878"/>
      <c r="H138" s="878"/>
      <c r="I138" s="878"/>
      <c r="J138" s="878"/>
    </row>
  </sheetData>
  <customSheetViews>
    <customSheetView guid="{2653BBE6-F91C-4430-938D-D5344182049A}" fitToPage="1">
      <rowBreaks count="1" manualBreakCount="1">
        <brk id="63" min="1" max="10" man="1"/>
      </rowBreaks>
      <pageMargins left="0.43307086614173229" right="0.31496062992125984" top="0.62992125984251968" bottom="0.39370078740157483" header="0.39370078740157483" footer="0.51181102362204722"/>
      <pageSetup paperSize="9" scale="86" fitToHeight="2" orientation="portrait" r:id="rId1"/>
      <headerFooter alignWithMargins="0"/>
    </customSheetView>
  </customSheetViews>
  <mergeCells count="68">
    <mergeCell ref="D25:D27"/>
    <mergeCell ref="D2:J3"/>
    <mergeCell ref="D4:J4"/>
    <mergeCell ref="D7:J9"/>
    <mergeCell ref="D13:J14"/>
    <mergeCell ref="D16:J17"/>
    <mergeCell ref="C19:J19"/>
    <mergeCell ref="D22:E24"/>
    <mergeCell ref="F22:F24"/>
    <mergeCell ref="I22:I24"/>
    <mergeCell ref="G23:G24"/>
    <mergeCell ref="J23:J24"/>
    <mergeCell ref="D28:E28"/>
    <mergeCell ref="D29:E29"/>
    <mergeCell ref="C34:J34"/>
    <mergeCell ref="C63:J63"/>
    <mergeCell ref="C66:D68"/>
    <mergeCell ref="E66:E68"/>
    <mergeCell ref="H66:H68"/>
    <mergeCell ref="I66:I68"/>
    <mergeCell ref="F67:F68"/>
    <mergeCell ref="J67:J68"/>
    <mergeCell ref="C80:D80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92:D92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104:D104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D115:J123"/>
    <mergeCell ref="C125:C127"/>
    <mergeCell ref="D125:J127"/>
    <mergeCell ref="D136:J138"/>
    <mergeCell ref="C105:D105"/>
    <mergeCell ref="C106:D106"/>
    <mergeCell ref="C109:J109"/>
    <mergeCell ref="C111:C113"/>
    <mergeCell ref="D111:J113"/>
    <mergeCell ref="D114:E114"/>
  </mergeCells>
  <phoneticPr fontId="2"/>
  <pageMargins left="0.51181102362204722" right="0.47244094488188981" top="0.51181102362204722" bottom="0.35433070866141736" header="0.27559055118110237" footer="0.19685039370078741"/>
  <pageSetup paperSize="9" scale="85" fitToHeight="2" orientation="portrait" r:id="rId2"/>
  <headerFooter alignWithMargins="0"/>
  <rowBreaks count="1" manualBreakCount="1">
    <brk id="62" min="1" max="10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00FF"/>
    <pageSetUpPr fitToPage="1"/>
  </sheetPr>
  <dimension ref="B1:K138"/>
  <sheetViews>
    <sheetView showGridLines="0" topLeftCell="A16" zoomScaleNormal="100" workbookViewId="0"/>
  </sheetViews>
  <sheetFormatPr defaultColWidth="18.6640625" defaultRowHeight="13.05" customHeight="1"/>
  <cols>
    <col min="1" max="1" width="4.44140625" style="22" customWidth="1"/>
    <col min="2" max="2" width="1.21875" style="22" customWidth="1"/>
    <col min="3" max="3" width="4.21875" style="22" customWidth="1"/>
    <col min="4" max="4" width="15.6640625" style="22" customWidth="1"/>
    <col min="5" max="10" width="14.6640625" style="22" customWidth="1"/>
    <col min="11" max="11" width="1.44140625" style="22" customWidth="1"/>
    <col min="12" max="16384" width="18.6640625" style="22"/>
  </cols>
  <sheetData>
    <row r="1" spans="2:11" s="23" customFormat="1" ht="18.75" customHeight="1">
      <c r="J1" s="229" t="s">
        <v>208</v>
      </c>
    </row>
    <row r="2" spans="2:11" s="97" customFormat="1" ht="25.05" customHeight="1">
      <c r="B2" s="23"/>
      <c r="C2" s="171"/>
      <c r="D2" s="846" t="s">
        <v>209</v>
      </c>
      <c r="E2" s="847"/>
      <c r="F2" s="847"/>
      <c r="G2" s="847"/>
      <c r="H2" s="847"/>
      <c r="I2" s="847"/>
      <c r="J2" s="847"/>
    </row>
    <row r="3" spans="2:11" s="97" customFormat="1" ht="25.05" customHeight="1" thickBot="1">
      <c r="B3" s="23"/>
      <c r="C3" s="171"/>
      <c r="D3" s="848"/>
      <c r="E3" s="849"/>
      <c r="F3" s="849"/>
      <c r="G3" s="849"/>
      <c r="H3" s="849"/>
      <c r="I3" s="849"/>
      <c r="J3" s="849"/>
      <c r="K3" s="99"/>
    </row>
    <row r="4" spans="2:11" s="97" customFormat="1" ht="10.050000000000001" customHeight="1" thickTop="1">
      <c r="B4" s="23"/>
      <c r="C4" s="230"/>
      <c r="D4" s="850"/>
      <c r="E4" s="850"/>
      <c r="F4" s="850"/>
      <c r="G4" s="850"/>
      <c r="H4" s="850"/>
      <c r="I4" s="850"/>
      <c r="J4" s="850"/>
      <c r="K4" s="99"/>
    </row>
    <row r="5" spans="2:11" s="96" customFormat="1" ht="6.75" customHeight="1">
      <c r="C5" s="98"/>
      <c r="D5" s="98"/>
      <c r="E5" s="99"/>
      <c r="F5" s="99"/>
      <c r="G5" s="99"/>
      <c r="H5" s="99"/>
      <c r="I5" s="99"/>
      <c r="J5" s="99"/>
      <c r="K5" s="99"/>
    </row>
    <row r="6" spans="2:11" s="96" customFormat="1" ht="18.75" customHeight="1" thickBot="1">
      <c r="C6" s="172" t="s">
        <v>210</v>
      </c>
      <c r="D6" s="173"/>
      <c r="E6" s="173"/>
      <c r="F6" s="173"/>
      <c r="G6" s="173"/>
      <c r="H6" s="173"/>
      <c r="I6" s="173"/>
      <c r="J6" s="173"/>
      <c r="K6" s="99"/>
    </row>
    <row r="7" spans="2:11" s="96" customFormat="1" ht="25.05" customHeight="1">
      <c r="C7" s="23"/>
      <c r="D7" s="851"/>
      <c r="E7" s="852"/>
      <c r="F7" s="852"/>
      <c r="G7" s="852"/>
      <c r="H7" s="852"/>
      <c r="I7" s="852"/>
      <c r="J7" s="853"/>
      <c r="K7" s="99"/>
    </row>
    <row r="8" spans="2:11" s="96" customFormat="1" ht="25.05" customHeight="1">
      <c r="C8" s="23"/>
      <c r="D8" s="854"/>
      <c r="E8" s="855"/>
      <c r="F8" s="855"/>
      <c r="G8" s="855"/>
      <c r="H8" s="855"/>
      <c r="I8" s="855"/>
      <c r="J8" s="856"/>
      <c r="K8" s="99"/>
    </row>
    <row r="9" spans="2:11" s="96" customFormat="1" ht="25.05" customHeight="1" thickBot="1">
      <c r="C9" s="23"/>
      <c r="D9" s="857"/>
      <c r="E9" s="858"/>
      <c r="F9" s="858"/>
      <c r="G9" s="858"/>
      <c r="H9" s="858"/>
      <c r="I9" s="858"/>
      <c r="J9" s="859"/>
      <c r="K9" s="99"/>
    </row>
    <row r="10" spans="2:11" s="96" customFormat="1" ht="6" customHeight="1">
      <c r="C10" s="23"/>
      <c r="D10" s="173"/>
      <c r="E10" s="173"/>
      <c r="F10" s="173"/>
      <c r="G10" s="173"/>
      <c r="H10" s="173"/>
      <c r="I10" s="173"/>
      <c r="J10" s="173"/>
      <c r="K10" s="99"/>
    </row>
    <row r="11" spans="2:11" s="96" customFormat="1" ht="18.75" customHeight="1" thickBot="1">
      <c r="C11" s="172" t="s">
        <v>234</v>
      </c>
      <c r="D11" s="173"/>
      <c r="E11" s="173"/>
      <c r="F11" s="173"/>
      <c r="G11" s="173"/>
      <c r="H11" s="173"/>
      <c r="I11" s="173"/>
      <c r="J11" s="173"/>
      <c r="K11" s="99"/>
    </row>
    <row r="12" spans="2:11" s="96" customFormat="1" ht="18.75" customHeight="1">
      <c r="C12" s="23"/>
      <c r="D12" s="231" t="s">
        <v>235</v>
      </c>
      <c r="E12" s="232"/>
      <c r="F12" s="232"/>
      <c r="G12" s="232"/>
      <c r="H12" s="232"/>
      <c r="I12" s="232"/>
      <c r="J12" s="233"/>
      <c r="K12" s="99"/>
    </row>
    <row r="13" spans="2:11" s="96" customFormat="1" ht="25.05" customHeight="1">
      <c r="C13" s="23"/>
      <c r="D13" s="854"/>
      <c r="E13" s="855"/>
      <c r="F13" s="855"/>
      <c r="G13" s="855"/>
      <c r="H13" s="855"/>
      <c r="I13" s="855"/>
      <c r="J13" s="856"/>
      <c r="K13" s="99"/>
    </row>
    <row r="14" spans="2:11" s="96" customFormat="1" ht="25.05" customHeight="1">
      <c r="C14" s="23"/>
      <c r="D14" s="854"/>
      <c r="E14" s="855"/>
      <c r="F14" s="855"/>
      <c r="G14" s="855"/>
      <c r="H14" s="855"/>
      <c r="I14" s="855"/>
      <c r="J14" s="856"/>
      <c r="K14" s="99"/>
    </row>
    <row r="15" spans="2:11" s="96" customFormat="1" ht="18.75" customHeight="1">
      <c r="C15" s="23"/>
      <c r="D15" s="234" t="s">
        <v>241</v>
      </c>
      <c r="E15" s="235"/>
      <c r="F15" s="235"/>
      <c r="G15" s="235"/>
      <c r="H15" s="235"/>
      <c r="I15" s="235"/>
      <c r="J15" s="236"/>
      <c r="K15" s="99"/>
    </row>
    <row r="16" spans="2:11" s="96" customFormat="1" ht="25.05" customHeight="1">
      <c r="C16" s="23"/>
      <c r="D16" s="854"/>
      <c r="E16" s="855"/>
      <c r="F16" s="855"/>
      <c r="G16" s="855"/>
      <c r="H16" s="855"/>
      <c r="I16" s="855"/>
      <c r="J16" s="856"/>
      <c r="K16" s="99"/>
    </row>
    <row r="17" spans="2:11" s="96" customFormat="1" ht="25.05" customHeight="1" thickBot="1">
      <c r="C17" s="23"/>
      <c r="D17" s="857"/>
      <c r="E17" s="858"/>
      <c r="F17" s="858"/>
      <c r="G17" s="858"/>
      <c r="H17" s="858"/>
      <c r="I17" s="858"/>
      <c r="J17" s="859"/>
      <c r="K17" s="99"/>
    </row>
    <row r="18" spans="2:11" s="96" customFormat="1" ht="10.5" customHeight="1">
      <c r="C18" s="23"/>
      <c r="D18" s="23"/>
      <c r="E18" s="23"/>
      <c r="F18" s="23"/>
      <c r="G18" s="23"/>
      <c r="H18" s="23"/>
      <c r="I18" s="23"/>
      <c r="J18" s="23"/>
      <c r="K18" s="99"/>
    </row>
    <row r="19" spans="2:11" s="97" customFormat="1" ht="22.5" customHeight="1">
      <c r="B19" s="108"/>
      <c r="C19" s="823" t="s">
        <v>236</v>
      </c>
      <c r="D19" s="823"/>
      <c r="E19" s="823"/>
      <c r="F19" s="823"/>
      <c r="G19" s="823"/>
      <c r="H19" s="823"/>
      <c r="I19" s="823"/>
      <c r="J19" s="823"/>
      <c r="K19" s="108"/>
    </row>
    <row r="20" spans="2:11" s="237" customFormat="1" ht="9.75" customHeight="1">
      <c r="B20" s="238"/>
      <c r="C20" s="239"/>
      <c r="D20" s="239"/>
      <c r="E20" s="239"/>
      <c r="F20" s="239"/>
      <c r="G20" s="239"/>
      <c r="H20" s="239"/>
      <c r="I20" s="239"/>
      <c r="J20" s="239"/>
      <c r="K20" s="238"/>
    </row>
    <row r="21" spans="2:11" s="96" customFormat="1" ht="13.5" customHeight="1" thickBot="1">
      <c r="B21" s="100"/>
      <c r="C21" s="100"/>
      <c r="D21" s="100"/>
      <c r="E21" s="100"/>
      <c r="F21" s="100"/>
      <c r="G21" s="100"/>
      <c r="H21" s="101" t="s">
        <v>128</v>
      </c>
      <c r="I21" s="100"/>
      <c r="J21" s="101" t="s">
        <v>157</v>
      </c>
      <c r="K21" s="100"/>
    </row>
    <row r="22" spans="2:11" s="96" customFormat="1" ht="6" customHeight="1">
      <c r="B22" s="100"/>
      <c r="C22" s="100"/>
      <c r="D22" s="892"/>
      <c r="E22" s="893"/>
      <c r="F22" s="837" t="s">
        <v>67</v>
      </c>
      <c r="G22" s="102"/>
      <c r="H22" s="102"/>
      <c r="I22" s="837" t="s">
        <v>68</v>
      </c>
      <c r="J22" s="103"/>
      <c r="K22" s="100"/>
    </row>
    <row r="23" spans="2:11" s="96" customFormat="1" ht="6" customHeight="1">
      <c r="B23" s="100"/>
      <c r="C23" s="100"/>
      <c r="D23" s="894"/>
      <c r="E23" s="895"/>
      <c r="F23" s="838"/>
      <c r="G23" s="860" t="s">
        <v>177</v>
      </c>
      <c r="H23" s="114"/>
      <c r="I23" s="838"/>
      <c r="J23" s="862" t="s">
        <v>69</v>
      </c>
      <c r="K23" s="100"/>
    </row>
    <row r="24" spans="2:11" s="105" customFormat="1" ht="30" customHeight="1" thickBot="1">
      <c r="B24" s="104"/>
      <c r="C24" s="104"/>
      <c r="D24" s="896"/>
      <c r="E24" s="897"/>
      <c r="F24" s="839"/>
      <c r="G24" s="861"/>
      <c r="H24" s="115" t="s">
        <v>178</v>
      </c>
      <c r="I24" s="839"/>
      <c r="J24" s="863"/>
      <c r="K24" s="104"/>
    </row>
    <row r="25" spans="2:11" s="96" customFormat="1" ht="20.100000000000001" customHeight="1">
      <c r="B25" s="100"/>
      <c r="C25" s="100"/>
      <c r="D25" s="875" t="s">
        <v>179</v>
      </c>
      <c r="E25" s="174"/>
      <c r="F25" s="131">
        <f>F26+F27</f>
        <v>0</v>
      </c>
      <c r="G25" s="118">
        <f>G26+G27</f>
        <v>0</v>
      </c>
      <c r="H25" s="119">
        <f>H26+H27</f>
        <v>0</v>
      </c>
      <c r="I25" s="120">
        <f>I26+I27</f>
        <v>0</v>
      </c>
      <c r="J25" s="121">
        <f>J26+J27</f>
        <v>0</v>
      </c>
      <c r="K25" s="100"/>
    </row>
    <row r="26" spans="2:11" s="96" customFormat="1" ht="20.100000000000001" customHeight="1">
      <c r="B26" s="100"/>
      <c r="C26" s="100"/>
      <c r="D26" s="876"/>
      <c r="E26" s="155" t="s">
        <v>212</v>
      </c>
      <c r="F26" s="132">
        <f>'計算シート(建設投資)'!E45</f>
        <v>0</v>
      </c>
      <c r="G26" s="122">
        <f>'計算シート(建設投資)'!F45</f>
        <v>0</v>
      </c>
      <c r="H26" s="123">
        <f>'計算シート(建設投資)'!G45</f>
        <v>0</v>
      </c>
      <c r="I26" s="124">
        <f>'計算シート(建設投資)'!Y45</f>
        <v>0</v>
      </c>
      <c r="J26" s="125">
        <f>'計算シート(建設投資)'!AC45</f>
        <v>0</v>
      </c>
      <c r="K26" s="100"/>
    </row>
    <row r="27" spans="2:11" s="96" customFormat="1" ht="20.100000000000001" customHeight="1">
      <c r="B27" s="100"/>
      <c r="C27" s="100"/>
      <c r="D27" s="877"/>
      <c r="E27" s="156" t="s">
        <v>213</v>
      </c>
      <c r="F27" s="134">
        <f>'計算シート(建設投資)'!J45</f>
        <v>0</v>
      </c>
      <c r="G27" s="135">
        <f>'計算シート(建設投資)'!K45</f>
        <v>0</v>
      </c>
      <c r="H27" s="136">
        <f>'計算シート(建設投資)'!L45</f>
        <v>0</v>
      </c>
      <c r="I27" s="137">
        <f>'計算シート(建設投資)'!Z45</f>
        <v>0</v>
      </c>
      <c r="J27" s="138">
        <f>'計算シート(建設投資)'!AD45</f>
        <v>0</v>
      </c>
      <c r="K27" s="100"/>
    </row>
    <row r="28" spans="2:11" s="96" customFormat="1" ht="20.100000000000001" customHeight="1" thickBot="1">
      <c r="B28" s="100"/>
      <c r="C28" s="100"/>
      <c r="D28" s="829" t="s">
        <v>180</v>
      </c>
      <c r="E28" s="830"/>
      <c r="F28" s="133">
        <f>'計算シート(建設投資)'!U45</f>
        <v>0</v>
      </c>
      <c r="G28" s="127">
        <f>'計算シート(建設投資)'!V45</f>
        <v>0</v>
      </c>
      <c r="H28" s="128">
        <f>'計算シート(建設投資)'!W45</f>
        <v>0</v>
      </c>
      <c r="I28" s="129">
        <f>'計算シート(建設投資)'!AB45</f>
        <v>0</v>
      </c>
      <c r="J28" s="130">
        <f>'計算シート(建設投資)'!AF45</f>
        <v>0</v>
      </c>
      <c r="K28" s="100"/>
    </row>
    <row r="29" spans="2:11" s="96" customFormat="1" ht="20.100000000000001" customHeight="1" thickBot="1">
      <c r="B29" s="100"/>
      <c r="C29" s="100"/>
      <c r="D29" s="827" t="s">
        <v>62</v>
      </c>
      <c r="E29" s="828"/>
      <c r="F29" s="117">
        <f>F25+F28</f>
        <v>0</v>
      </c>
      <c r="G29" s="112">
        <f>G25+G28</f>
        <v>0</v>
      </c>
      <c r="H29" s="116">
        <f>H25+H28</f>
        <v>0</v>
      </c>
      <c r="I29" s="117">
        <f>I25+I28</f>
        <v>0</v>
      </c>
      <c r="J29" s="113">
        <f>J25+J28</f>
        <v>0</v>
      </c>
      <c r="K29" s="100"/>
    </row>
    <row r="30" spans="2:11" s="96" customFormat="1" ht="15.75" customHeight="1">
      <c r="B30" s="100"/>
      <c r="C30" s="100"/>
      <c r="D30" s="152" t="s">
        <v>211</v>
      </c>
      <c r="E30" s="107"/>
      <c r="F30" s="106"/>
      <c r="G30" s="106"/>
      <c r="H30" s="106"/>
      <c r="I30" s="100"/>
      <c r="J30" s="100"/>
      <c r="K30" s="100"/>
    </row>
    <row r="31" spans="2:11" s="96" customFormat="1" ht="6" customHeight="1" thickBot="1">
      <c r="B31" s="100"/>
      <c r="C31" s="100"/>
      <c r="D31" s="152"/>
      <c r="E31" s="107"/>
      <c r="F31" s="106"/>
      <c r="G31" s="106"/>
      <c r="H31" s="106"/>
      <c r="I31" s="100"/>
      <c r="J31" s="100"/>
      <c r="K31" s="100"/>
    </row>
    <row r="32" spans="2:11" s="97" customFormat="1" ht="20.100000000000001" customHeight="1" thickTop="1" thickBot="1">
      <c r="B32" s="108"/>
      <c r="C32" s="108"/>
      <c r="D32" s="240" t="s">
        <v>75</v>
      </c>
      <c r="E32" s="241">
        <f>IFERROR(F29/'計算シート(建設投資)'!D28,0)</f>
        <v>0</v>
      </c>
      <c r="F32" s="109" t="s">
        <v>181</v>
      </c>
      <c r="G32" s="108"/>
      <c r="H32" s="108"/>
      <c r="I32" s="108"/>
    </row>
    <row r="33" spans="2:11" s="96" customFormat="1" ht="8.25" customHeight="1" thickTop="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 s="97" customFormat="1" ht="22.5" customHeight="1">
      <c r="B34" s="108"/>
      <c r="C34" s="823" t="s">
        <v>283</v>
      </c>
      <c r="D34" s="823"/>
      <c r="E34" s="823"/>
      <c r="F34" s="823"/>
      <c r="G34" s="823"/>
      <c r="H34" s="823"/>
      <c r="I34" s="823"/>
      <c r="J34" s="823"/>
    </row>
    <row r="35" spans="2:11" s="96" customFormat="1" ht="13.5" customHeight="1">
      <c r="C35" s="110"/>
      <c r="D35" s="110"/>
      <c r="E35" s="110"/>
      <c r="F35" s="110"/>
    </row>
    <row r="36" spans="2:11" s="96" customFormat="1" ht="13.5" customHeight="1">
      <c r="C36" s="111"/>
      <c r="D36" s="111"/>
      <c r="E36" s="111"/>
      <c r="F36" s="111"/>
    </row>
    <row r="37" spans="2:11" s="96" customFormat="1" ht="13.5" customHeight="1"/>
    <row r="38" spans="2:11" s="96" customFormat="1" ht="13.2"/>
    <row r="39" spans="2:11" s="96" customFormat="1" ht="13.2"/>
    <row r="40" spans="2:11" s="96" customFormat="1" ht="13.2"/>
    <row r="41" spans="2:11" s="96" customFormat="1" ht="13.2"/>
    <row r="42" spans="2:11" s="96" customFormat="1" ht="13.2"/>
    <row r="63" spans="3:10" s="23" customFormat="1" ht="22.5" customHeight="1">
      <c r="C63" s="823" t="s">
        <v>284</v>
      </c>
      <c r="D63" s="823"/>
      <c r="E63" s="823"/>
      <c r="F63" s="823"/>
      <c r="G63" s="823"/>
      <c r="H63" s="823"/>
      <c r="I63" s="823"/>
      <c r="J63" s="823"/>
    </row>
    <row r="64" spans="3:10" ht="12.75" customHeight="1">
      <c r="G64" s="151"/>
      <c r="H64" s="151"/>
      <c r="I64" s="151"/>
      <c r="J64" s="151"/>
    </row>
    <row r="65" spans="3:10" ht="12.75" customHeight="1" thickBot="1">
      <c r="G65" s="151" t="s">
        <v>128</v>
      </c>
      <c r="H65" s="151" t="s">
        <v>202</v>
      </c>
      <c r="I65" s="151"/>
      <c r="J65" s="151" t="s">
        <v>157</v>
      </c>
    </row>
    <row r="66" spans="3:10" ht="6.75" customHeight="1">
      <c r="C66" s="864" t="s">
        <v>285</v>
      </c>
      <c r="D66" s="865"/>
      <c r="E66" s="837" t="s">
        <v>67</v>
      </c>
      <c r="F66" s="102"/>
      <c r="G66" s="102"/>
      <c r="H66" s="872" t="s">
        <v>201</v>
      </c>
      <c r="I66" s="837" t="s">
        <v>68</v>
      </c>
      <c r="J66" s="103"/>
    </row>
    <row r="67" spans="3:10" ht="6.75" customHeight="1">
      <c r="C67" s="866"/>
      <c r="D67" s="867"/>
      <c r="E67" s="838"/>
      <c r="F67" s="860" t="s">
        <v>177</v>
      </c>
      <c r="G67" s="114"/>
      <c r="H67" s="873"/>
      <c r="I67" s="879"/>
      <c r="J67" s="862" t="s">
        <v>69</v>
      </c>
    </row>
    <row r="68" spans="3:10" ht="24.6" thickBot="1">
      <c r="C68" s="868"/>
      <c r="D68" s="869"/>
      <c r="E68" s="839"/>
      <c r="F68" s="861"/>
      <c r="G68" s="115" t="s">
        <v>178</v>
      </c>
      <c r="H68" s="874"/>
      <c r="I68" s="880"/>
      <c r="J68" s="863"/>
    </row>
    <row r="69" spans="3:10" ht="13.2">
      <c r="C69" s="870" t="str">
        <f>'計算シート(建設投資)'!AP8</f>
        <v>農林漁業</v>
      </c>
      <c r="D69" s="871"/>
      <c r="E69" s="175">
        <f>'計算シート(建設投資)'!AQ8</f>
        <v>0</v>
      </c>
      <c r="F69" s="176">
        <f>'計算シート(建設投資)'!AR8</f>
        <v>0</v>
      </c>
      <c r="G69" s="177">
        <f>'計算シート(建設投資)'!AS8</f>
        <v>0</v>
      </c>
      <c r="H69" s="178" t="e">
        <f>'計算シート(建設投資)'!AT8</f>
        <v>#N/A</v>
      </c>
      <c r="I69" s="179">
        <f>'計算シート(建設投資)'!AU8</f>
        <v>0</v>
      </c>
      <c r="J69" s="177">
        <f>'計算シート(建設投資)'!AV8</f>
        <v>0</v>
      </c>
    </row>
    <row r="70" spans="3:10" ht="13.2">
      <c r="C70" s="840" t="e">
        <f>'計算シート(建設投資)'!AP9</f>
        <v>#N/A</v>
      </c>
      <c r="D70" s="841"/>
      <c r="E70" s="180" t="e">
        <f>'計算シート(建設投資)'!AQ9</f>
        <v>#N/A</v>
      </c>
      <c r="F70" s="181" t="e">
        <f>'計算シート(建設投資)'!AR9</f>
        <v>#N/A</v>
      </c>
      <c r="G70" s="182" t="e">
        <f>'計算シート(建設投資)'!AS9</f>
        <v>#N/A</v>
      </c>
      <c r="H70" s="183" t="e">
        <f>'計算シート(建設投資)'!AT9</f>
        <v>#N/A</v>
      </c>
      <c r="I70" s="184" t="e">
        <f>'計算シート(建設投資)'!AU9</f>
        <v>#N/A</v>
      </c>
      <c r="J70" s="182" t="e">
        <f>'計算シート(建設投資)'!AV9</f>
        <v>#N/A</v>
      </c>
    </row>
    <row r="71" spans="3:10" ht="13.2">
      <c r="C71" s="840" t="e">
        <f>'計算シート(建設投資)'!AP10</f>
        <v>#N/A</v>
      </c>
      <c r="D71" s="841"/>
      <c r="E71" s="180" t="e">
        <f>'計算シート(建設投資)'!AQ10</f>
        <v>#N/A</v>
      </c>
      <c r="F71" s="181" t="e">
        <f>'計算シート(建設投資)'!AR10</f>
        <v>#N/A</v>
      </c>
      <c r="G71" s="182" t="e">
        <f>'計算シート(建設投資)'!AS10</f>
        <v>#N/A</v>
      </c>
      <c r="H71" s="183" t="e">
        <f>'計算シート(建設投資)'!AT10</f>
        <v>#N/A</v>
      </c>
      <c r="I71" s="184" t="e">
        <f>'計算シート(建設投資)'!AU10</f>
        <v>#N/A</v>
      </c>
      <c r="J71" s="182" t="e">
        <f>'計算シート(建設投資)'!AV10</f>
        <v>#N/A</v>
      </c>
    </row>
    <row r="72" spans="3:10" ht="13.2">
      <c r="C72" s="840" t="e">
        <f>'計算シート(建設投資)'!AP11</f>
        <v>#N/A</v>
      </c>
      <c r="D72" s="841"/>
      <c r="E72" s="180" t="e">
        <f>'計算シート(建設投資)'!AQ11</f>
        <v>#N/A</v>
      </c>
      <c r="F72" s="181" t="e">
        <f>'計算シート(建設投資)'!AR11</f>
        <v>#N/A</v>
      </c>
      <c r="G72" s="182" t="e">
        <f>'計算シート(建設投資)'!AS11</f>
        <v>#N/A</v>
      </c>
      <c r="H72" s="183" t="e">
        <f>'計算シート(建設投資)'!AT11</f>
        <v>#N/A</v>
      </c>
      <c r="I72" s="184" t="e">
        <f>'計算シート(建設投資)'!AU11</f>
        <v>#N/A</v>
      </c>
      <c r="J72" s="182" t="e">
        <f>'計算シート(建設投資)'!AV11</f>
        <v>#N/A</v>
      </c>
    </row>
    <row r="73" spans="3:10" ht="13.2">
      <c r="C73" s="842" t="e">
        <f>'計算シート(建設投資)'!AP12</f>
        <v>#N/A</v>
      </c>
      <c r="D73" s="843"/>
      <c r="E73" s="185" t="e">
        <f>'計算シート(建設投資)'!AQ12</f>
        <v>#N/A</v>
      </c>
      <c r="F73" s="186" t="e">
        <f>'計算シート(建設投資)'!AR12</f>
        <v>#N/A</v>
      </c>
      <c r="G73" s="187" t="e">
        <f>'計算シート(建設投資)'!AS12</f>
        <v>#N/A</v>
      </c>
      <c r="H73" s="188" t="e">
        <f>'計算シート(建設投資)'!AT12</f>
        <v>#N/A</v>
      </c>
      <c r="I73" s="189" t="e">
        <f>'計算シート(建設投資)'!AU12</f>
        <v>#N/A</v>
      </c>
      <c r="J73" s="187" t="e">
        <f>'計算シート(建設投資)'!AV12</f>
        <v>#N/A</v>
      </c>
    </row>
    <row r="74" spans="3:10" ht="13.2">
      <c r="C74" s="844" t="e">
        <f>'計算シート(建設投資)'!AP13</f>
        <v>#N/A</v>
      </c>
      <c r="D74" s="845"/>
      <c r="E74" s="190" t="e">
        <f>'計算シート(建設投資)'!AQ13</f>
        <v>#N/A</v>
      </c>
      <c r="F74" s="191" t="e">
        <f>'計算シート(建設投資)'!AR13</f>
        <v>#N/A</v>
      </c>
      <c r="G74" s="192" t="e">
        <f>'計算シート(建設投資)'!AS13</f>
        <v>#N/A</v>
      </c>
      <c r="H74" s="193" t="e">
        <f>'計算シート(建設投資)'!AT13</f>
        <v>#N/A</v>
      </c>
      <c r="I74" s="194" t="e">
        <f>'計算シート(建設投資)'!AU13</f>
        <v>#N/A</v>
      </c>
      <c r="J74" s="192" t="e">
        <f>'計算シート(建設投資)'!AV13</f>
        <v>#N/A</v>
      </c>
    </row>
    <row r="75" spans="3:10" ht="13.2">
      <c r="C75" s="840" t="e">
        <f>'計算シート(建設投資)'!AP14</f>
        <v>#N/A</v>
      </c>
      <c r="D75" s="841"/>
      <c r="E75" s="180" t="e">
        <f>'計算シート(建設投資)'!AQ14</f>
        <v>#N/A</v>
      </c>
      <c r="F75" s="181" t="e">
        <f>'計算シート(建設投資)'!AR14</f>
        <v>#N/A</v>
      </c>
      <c r="G75" s="182" t="e">
        <f>'計算シート(建設投資)'!AS14</f>
        <v>#N/A</v>
      </c>
      <c r="H75" s="183" t="e">
        <f>'計算シート(建設投資)'!AT14</f>
        <v>#N/A</v>
      </c>
      <c r="I75" s="184" t="e">
        <f>'計算シート(建設投資)'!AU14</f>
        <v>#N/A</v>
      </c>
      <c r="J75" s="182" t="e">
        <f>'計算シート(建設投資)'!AV14</f>
        <v>#N/A</v>
      </c>
    </row>
    <row r="76" spans="3:10" ht="13.2">
      <c r="C76" s="840" t="e">
        <f>'計算シート(建設投資)'!AP15</f>
        <v>#N/A</v>
      </c>
      <c r="D76" s="841"/>
      <c r="E76" s="180" t="e">
        <f>'計算シート(建設投資)'!AQ15</f>
        <v>#N/A</v>
      </c>
      <c r="F76" s="181" t="e">
        <f>'計算シート(建設投資)'!AR15</f>
        <v>#N/A</v>
      </c>
      <c r="G76" s="182" t="e">
        <f>'計算シート(建設投資)'!AS15</f>
        <v>#N/A</v>
      </c>
      <c r="H76" s="183" t="e">
        <f>'計算シート(建設投資)'!AT15</f>
        <v>#N/A</v>
      </c>
      <c r="I76" s="184" t="e">
        <f>'計算シート(建設投資)'!AU15</f>
        <v>#N/A</v>
      </c>
      <c r="J76" s="182" t="e">
        <f>'計算シート(建設投資)'!AV15</f>
        <v>#N/A</v>
      </c>
    </row>
    <row r="77" spans="3:10" ht="13.2">
      <c r="C77" s="840" t="e">
        <f>'計算シート(建設投資)'!AP16</f>
        <v>#N/A</v>
      </c>
      <c r="D77" s="841"/>
      <c r="E77" s="180" t="e">
        <f>'計算シート(建設投資)'!AQ16</f>
        <v>#N/A</v>
      </c>
      <c r="F77" s="181" t="e">
        <f>'計算シート(建設投資)'!AR16</f>
        <v>#N/A</v>
      </c>
      <c r="G77" s="182" t="e">
        <f>'計算シート(建設投資)'!AS16</f>
        <v>#N/A</v>
      </c>
      <c r="H77" s="183" t="e">
        <f>'計算シート(建設投資)'!AT16</f>
        <v>#N/A</v>
      </c>
      <c r="I77" s="184" t="e">
        <f>'計算シート(建設投資)'!AU16</f>
        <v>#N/A</v>
      </c>
      <c r="J77" s="182" t="e">
        <f>'計算シート(建設投資)'!AV16</f>
        <v>#N/A</v>
      </c>
    </row>
    <row r="78" spans="3:10" ht="13.2">
      <c r="C78" s="842" t="e">
        <f>'計算シート(建設投資)'!AP17</f>
        <v>#N/A</v>
      </c>
      <c r="D78" s="843"/>
      <c r="E78" s="185" t="e">
        <f>'計算シート(建設投資)'!AQ17</f>
        <v>#N/A</v>
      </c>
      <c r="F78" s="186" t="e">
        <f>'計算シート(建設投資)'!AR17</f>
        <v>#N/A</v>
      </c>
      <c r="G78" s="187" t="e">
        <f>'計算シート(建設投資)'!AS17</f>
        <v>#N/A</v>
      </c>
      <c r="H78" s="188" t="e">
        <f>'計算シート(建設投資)'!AT17</f>
        <v>#N/A</v>
      </c>
      <c r="I78" s="189" t="e">
        <f>'計算シート(建設投資)'!AU17</f>
        <v>#N/A</v>
      </c>
      <c r="J78" s="187" t="e">
        <f>'計算シート(建設投資)'!AV17</f>
        <v>#N/A</v>
      </c>
    </row>
    <row r="79" spans="3:10" ht="13.2">
      <c r="C79" s="844" t="e">
        <f>'計算シート(建設投資)'!AP18</f>
        <v>#N/A</v>
      </c>
      <c r="D79" s="845"/>
      <c r="E79" s="190" t="e">
        <f>'計算シート(建設投資)'!AQ18</f>
        <v>#N/A</v>
      </c>
      <c r="F79" s="191" t="e">
        <f>'計算シート(建設投資)'!AR18</f>
        <v>#N/A</v>
      </c>
      <c r="G79" s="192" t="e">
        <f>'計算シート(建設投資)'!AS18</f>
        <v>#N/A</v>
      </c>
      <c r="H79" s="193" t="e">
        <f>'計算シート(建設投資)'!AT18</f>
        <v>#N/A</v>
      </c>
      <c r="I79" s="194" t="e">
        <f>'計算シート(建設投資)'!AU18</f>
        <v>#N/A</v>
      </c>
      <c r="J79" s="192" t="e">
        <f>'計算シート(建設投資)'!AV18</f>
        <v>#N/A</v>
      </c>
    </row>
    <row r="80" spans="3:10" ht="13.2">
      <c r="C80" s="840" t="e">
        <f>'計算シート(建設投資)'!AP19</f>
        <v>#N/A</v>
      </c>
      <c r="D80" s="841"/>
      <c r="E80" s="180" t="e">
        <f>'計算シート(建設投資)'!AQ19</f>
        <v>#N/A</v>
      </c>
      <c r="F80" s="181" t="e">
        <f>'計算シート(建設投資)'!AR19</f>
        <v>#N/A</v>
      </c>
      <c r="G80" s="182" t="e">
        <f>'計算シート(建設投資)'!AS19</f>
        <v>#N/A</v>
      </c>
      <c r="H80" s="183" t="e">
        <f>'計算シート(建設投資)'!AT19</f>
        <v>#N/A</v>
      </c>
      <c r="I80" s="184" t="e">
        <f>'計算シート(建設投資)'!AU19</f>
        <v>#N/A</v>
      </c>
      <c r="J80" s="182" t="e">
        <f>'計算シート(建設投資)'!AV19</f>
        <v>#N/A</v>
      </c>
    </row>
    <row r="81" spans="3:10" ht="13.2">
      <c r="C81" s="840" t="e">
        <f>'計算シート(建設投資)'!AP20</f>
        <v>#N/A</v>
      </c>
      <c r="D81" s="841"/>
      <c r="E81" s="180" t="e">
        <f>'計算シート(建設投資)'!AQ20</f>
        <v>#N/A</v>
      </c>
      <c r="F81" s="181" t="e">
        <f>'計算シート(建設投資)'!AR20</f>
        <v>#N/A</v>
      </c>
      <c r="G81" s="182" t="e">
        <f>'計算シート(建設投資)'!AS20</f>
        <v>#N/A</v>
      </c>
      <c r="H81" s="183" t="e">
        <f>'計算シート(建設投資)'!AT20</f>
        <v>#N/A</v>
      </c>
      <c r="I81" s="184" t="e">
        <f>'計算シート(建設投資)'!AU20</f>
        <v>#N/A</v>
      </c>
      <c r="J81" s="182" t="e">
        <f>'計算シート(建設投資)'!AV20</f>
        <v>#N/A</v>
      </c>
    </row>
    <row r="82" spans="3:10" ht="13.2">
      <c r="C82" s="840" t="e">
        <f>'計算シート(建設投資)'!AP21</f>
        <v>#N/A</v>
      </c>
      <c r="D82" s="841"/>
      <c r="E82" s="180" t="e">
        <f>'計算シート(建設投資)'!AQ21</f>
        <v>#N/A</v>
      </c>
      <c r="F82" s="181" t="e">
        <f>'計算シート(建設投資)'!AR21</f>
        <v>#N/A</v>
      </c>
      <c r="G82" s="182" t="e">
        <f>'計算シート(建設投資)'!AS21</f>
        <v>#N/A</v>
      </c>
      <c r="H82" s="183" t="e">
        <f>'計算シート(建設投資)'!AT21</f>
        <v>#N/A</v>
      </c>
      <c r="I82" s="184" t="e">
        <f>'計算シート(建設投資)'!AU21</f>
        <v>#N/A</v>
      </c>
      <c r="J82" s="182" t="e">
        <f>'計算シート(建設投資)'!AV21</f>
        <v>#N/A</v>
      </c>
    </row>
    <row r="83" spans="3:10" ht="13.2">
      <c r="C83" s="842" t="e">
        <f>'計算シート(建設投資)'!AP22</f>
        <v>#N/A</v>
      </c>
      <c r="D83" s="843"/>
      <c r="E83" s="185" t="e">
        <f>'計算シート(建設投資)'!AQ22</f>
        <v>#N/A</v>
      </c>
      <c r="F83" s="186" t="e">
        <f>'計算シート(建設投資)'!AR22</f>
        <v>#N/A</v>
      </c>
      <c r="G83" s="187" t="e">
        <f>'計算シート(建設投資)'!AS22</f>
        <v>#N/A</v>
      </c>
      <c r="H83" s="188" t="e">
        <f>'計算シート(建設投資)'!AT22</f>
        <v>#N/A</v>
      </c>
      <c r="I83" s="189" t="e">
        <f>'計算シート(建設投資)'!AU22</f>
        <v>#N/A</v>
      </c>
      <c r="J83" s="187" t="e">
        <f>'計算シート(建設投資)'!AV22</f>
        <v>#N/A</v>
      </c>
    </row>
    <row r="84" spans="3:10" ht="13.2">
      <c r="C84" s="844" t="e">
        <f>'計算シート(建設投資)'!AP23</f>
        <v>#N/A</v>
      </c>
      <c r="D84" s="845"/>
      <c r="E84" s="190" t="e">
        <f>'計算シート(建設投資)'!AQ23</f>
        <v>#N/A</v>
      </c>
      <c r="F84" s="191" t="e">
        <f>'計算シート(建設投資)'!AR23</f>
        <v>#N/A</v>
      </c>
      <c r="G84" s="192" t="e">
        <f>'計算シート(建設投資)'!AS23</f>
        <v>#N/A</v>
      </c>
      <c r="H84" s="193" t="e">
        <f>'計算シート(建設投資)'!AT23</f>
        <v>#N/A</v>
      </c>
      <c r="I84" s="194" t="e">
        <f>'計算シート(建設投資)'!AU23</f>
        <v>#N/A</v>
      </c>
      <c r="J84" s="192" t="e">
        <f>'計算シート(建設投資)'!AV23</f>
        <v>#N/A</v>
      </c>
    </row>
    <row r="85" spans="3:10" ht="13.2">
      <c r="C85" s="840" t="e">
        <f>'計算シート(建設投資)'!AP24</f>
        <v>#N/A</v>
      </c>
      <c r="D85" s="841"/>
      <c r="E85" s="180" t="e">
        <f>'計算シート(建設投資)'!AQ24</f>
        <v>#N/A</v>
      </c>
      <c r="F85" s="181" t="e">
        <f>'計算シート(建設投資)'!AR24</f>
        <v>#N/A</v>
      </c>
      <c r="G85" s="182" t="e">
        <f>'計算シート(建設投資)'!AS24</f>
        <v>#N/A</v>
      </c>
      <c r="H85" s="183" t="e">
        <f>'計算シート(建設投資)'!AT24</f>
        <v>#N/A</v>
      </c>
      <c r="I85" s="184" t="e">
        <f>'計算シート(建設投資)'!AU24</f>
        <v>#N/A</v>
      </c>
      <c r="J85" s="182" t="e">
        <f>'計算シート(建設投資)'!AV24</f>
        <v>#N/A</v>
      </c>
    </row>
    <row r="86" spans="3:10" ht="13.2">
      <c r="C86" s="840" t="e">
        <f>'計算シート(建設投資)'!AP25</f>
        <v>#N/A</v>
      </c>
      <c r="D86" s="841"/>
      <c r="E86" s="180" t="e">
        <f>'計算シート(建設投資)'!AQ25</f>
        <v>#N/A</v>
      </c>
      <c r="F86" s="181" t="e">
        <f>'計算シート(建設投資)'!AR25</f>
        <v>#N/A</v>
      </c>
      <c r="G86" s="182" t="e">
        <f>'計算シート(建設投資)'!AS25</f>
        <v>#N/A</v>
      </c>
      <c r="H86" s="183" t="e">
        <f>'計算シート(建設投資)'!AT25</f>
        <v>#N/A</v>
      </c>
      <c r="I86" s="184" t="e">
        <f>'計算シート(建設投資)'!AU25</f>
        <v>#N/A</v>
      </c>
      <c r="J86" s="182" t="e">
        <f>'計算シート(建設投資)'!AV25</f>
        <v>#N/A</v>
      </c>
    </row>
    <row r="87" spans="3:10" ht="13.2">
      <c r="C87" s="840" t="e">
        <f>'計算シート(建設投資)'!AP26</f>
        <v>#N/A</v>
      </c>
      <c r="D87" s="841"/>
      <c r="E87" s="180" t="e">
        <f>'計算シート(建設投資)'!AQ26</f>
        <v>#N/A</v>
      </c>
      <c r="F87" s="181" t="e">
        <f>'計算シート(建設投資)'!AR26</f>
        <v>#N/A</v>
      </c>
      <c r="G87" s="182" t="e">
        <f>'計算シート(建設投資)'!AS26</f>
        <v>#N/A</v>
      </c>
      <c r="H87" s="183" t="e">
        <f>'計算シート(建設投資)'!AT26</f>
        <v>#N/A</v>
      </c>
      <c r="I87" s="184" t="e">
        <f>'計算シート(建設投資)'!AU26</f>
        <v>#N/A</v>
      </c>
      <c r="J87" s="182" t="e">
        <f>'計算シート(建設投資)'!AV26</f>
        <v>#N/A</v>
      </c>
    </row>
    <row r="88" spans="3:10" ht="13.2">
      <c r="C88" s="842" t="e">
        <f>'計算シート(建設投資)'!AP27</f>
        <v>#N/A</v>
      </c>
      <c r="D88" s="843"/>
      <c r="E88" s="185" t="e">
        <f>'計算シート(建設投資)'!AQ27</f>
        <v>#N/A</v>
      </c>
      <c r="F88" s="186" t="e">
        <f>'計算シート(建設投資)'!AR27</f>
        <v>#N/A</v>
      </c>
      <c r="G88" s="187" t="e">
        <f>'計算シート(建設投資)'!AS27</f>
        <v>#N/A</v>
      </c>
      <c r="H88" s="188" t="e">
        <f>'計算シート(建設投資)'!AT27</f>
        <v>#N/A</v>
      </c>
      <c r="I88" s="189" t="e">
        <f>'計算シート(建設投資)'!AU27</f>
        <v>#N/A</v>
      </c>
      <c r="J88" s="187" t="e">
        <f>'計算シート(建設投資)'!AV27</f>
        <v>#N/A</v>
      </c>
    </row>
    <row r="89" spans="3:10" ht="13.2">
      <c r="C89" s="844" t="e">
        <f>'計算シート(建設投資)'!AP28</f>
        <v>#N/A</v>
      </c>
      <c r="D89" s="845"/>
      <c r="E89" s="190" t="e">
        <f>'計算シート(建設投資)'!AQ28</f>
        <v>#N/A</v>
      </c>
      <c r="F89" s="191" t="e">
        <f>'計算シート(建設投資)'!AR28</f>
        <v>#N/A</v>
      </c>
      <c r="G89" s="192" t="e">
        <f>'計算シート(建設投資)'!AS28</f>
        <v>#N/A</v>
      </c>
      <c r="H89" s="193" t="e">
        <f>'計算シート(建設投資)'!AT28</f>
        <v>#N/A</v>
      </c>
      <c r="I89" s="194" t="e">
        <f>'計算シート(建設投資)'!AU28</f>
        <v>#N/A</v>
      </c>
      <c r="J89" s="192" t="e">
        <f>'計算シート(建設投資)'!AV28</f>
        <v>#N/A</v>
      </c>
    </row>
    <row r="90" spans="3:10" ht="13.2">
      <c r="C90" s="840" t="e">
        <f>'計算シート(建設投資)'!AP29</f>
        <v>#N/A</v>
      </c>
      <c r="D90" s="841"/>
      <c r="E90" s="180" t="e">
        <f>'計算シート(建設投資)'!AQ29</f>
        <v>#N/A</v>
      </c>
      <c r="F90" s="181" t="e">
        <f>'計算シート(建設投資)'!AR29</f>
        <v>#N/A</v>
      </c>
      <c r="G90" s="182" t="e">
        <f>'計算シート(建設投資)'!AS29</f>
        <v>#N/A</v>
      </c>
      <c r="H90" s="183" t="e">
        <f>'計算シート(建設投資)'!AT29</f>
        <v>#N/A</v>
      </c>
      <c r="I90" s="184" t="e">
        <f>'計算シート(建設投資)'!AU29</f>
        <v>#N/A</v>
      </c>
      <c r="J90" s="182" t="e">
        <f>'計算シート(建設投資)'!AV29</f>
        <v>#N/A</v>
      </c>
    </row>
    <row r="91" spans="3:10" ht="13.2">
      <c r="C91" s="840" t="e">
        <f>'計算シート(建設投資)'!AP30</f>
        <v>#N/A</v>
      </c>
      <c r="D91" s="841"/>
      <c r="E91" s="180" t="e">
        <f>'計算シート(建設投資)'!AQ30</f>
        <v>#N/A</v>
      </c>
      <c r="F91" s="181" t="e">
        <f>'計算シート(建設投資)'!AR30</f>
        <v>#N/A</v>
      </c>
      <c r="G91" s="182" t="e">
        <f>'計算シート(建設投資)'!AS30</f>
        <v>#N/A</v>
      </c>
      <c r="H91" s="183" t="e">
        <f>'計算シート(建設投資)'!AT30</f>
        <v>#N/A</v>
      </c>
      <c r="I91" s="184" t="e">
        <f>'計算シート(建設投資)'!AU30</f>
        <v>#N/A</v>
      </c>
      <c r="J91" s="182" t="e">
        <f>'計算シート(建設投資)'!AV30</f>
        <v>#N/A</v>
      </c>
    </row>
    <row r="92" spans="3:10" ht="13.2">
      <c r="C92" s="840" t="e">
        <f>'計算シート(建設投資)'!AP31</f>
        <v>#N/A</v>
      </c>
      <c r="D92" s="841"/>
      <c r="E92" s="180" t="e">
        <f>'計算シート(建設投資)'!AQ31</f>
        <v>#N/A</v>
      </c>
      <c r="F92" s="181" t="e">
        <f>'計算シート(建設投資)'!AR31</f>
        <v>#N/A</v>
      </c>
      <c r="G92" s="182" t="e">
        <f>'計算シート(建設投資)'!AS31</f>
        <v>#N/A</v>
      </c>
      <c r="H92" s="183" t="e">
        <f>'計算シート(建設投資)'!AT31</f>
        <v>#N/A</v>
      </c>
      <c r="I92" s="184" t="e">
        <f>'計算シート(建設投資)'!AU31</f>
        <v>#N/A</v>
      </c>
      <c r="J92" s="182" t="e">
        <f>'計算シート(建設投資)'!AV31</f>
        <v>#N/A</v>
      </c>
    </row>
    <row r="93" spans="3:10" ht="13.2">
      <c r="C93" s="842" t="e">
        <f>'計算シート(建設投資)'!AP32</f>
        <v>#N/A</v>
      </c>
      <c r="D93" s="843"/>
      <c r="E93" s="185" t="e">
        <f>'計算シート(建設投資)'!AQ32</f>
        <v>#N/A</v>
      </c>
      <c r="F93" s="186" t="e">
        <f>'計算シート(建設投資)'!AR32</f>
        <v>#N/A</v>
      </c>
      <c r="G93" s="187" t="e">
        <f>'計算シート(建設投資)'!AS32</f>
        <v>#N/A</v>
      </c>
      <c r="H93" s="188" t="e">
        <f>'計算シート(建設投資)'!AT32</f>
        <v>#N/A</v>
      </c>
      <c r="I93" s="189" t="e">
        <f>'計算シート(建設投資)'!AU32</f>
        <v>#N/A</v>
      </c>
      <c r="J93" s="187" t="e">
        <f>'計算シート(建設投資)'!AV32</f>
        <v>#N/A</v>
      </c>
    </row>
    <row r="94" spans="3:10" ht="13.2">
      <c r="C94" s="844" t="e">
        <f>'計算シート(建設投資)'!AP33</f>
        <v>#N/A</v>
      </c>
      <c r="D94" s="845"/>
      <c r="E94" s="190" t="e">
        <f>'計算シート(建設投資)'!AQ33</f>
        <v>#N/A</v>
      </c>
      <c r="F94" s="191" t="e">
        <f>'計算シート(建設投資)'!AR33</f>
        <v>#N/A</v>
      </c>
      <c r="G94" s="192" t="e">
        <f>'計算シート(建設投資)'!AS33</f>
        <v>#N/A</v>
      </c>
      <c r="H94" s="193" t="e">
        <f>'計算シート(建設投資)'!AT33</f>
        <v>#N/A</v>
      </c>
      <c r="I94" s="194" t="e">
        <f>'計算シート(建設投資)'!AU33</f>
        <v>#N/A</v>
      </c>
      <c r="J94" s="192" t="e">
        <f>'計算シート(建設投資)'!AV33</f>
        <v>#N/A</v>
      </c>
    </row>
    <row r="95" spans="3:10" ht="13.2">
      <c r="C95" s="840" t="e">
        <f>'計算シート(建設投資)'!AP34</f>
        <v>#N/A</v>
      </c>
      <c r="D95" s="841"/>
      <c r="E95" s="180" t="e">
        <f>'計算シート(建設投資)'!AQ34</f>
        <v>#N/A</v>
      </c>
      <c r="F95" s="181" t="e">
        <f>'計算シート(建設投資)'!AR34</f>
        <v>#N/A</v>
      </c>
      <c r="G95" s="182" t="e">
        <f>'計算シート(建設投資)'!AS34</f>
        <v>#N/A</v>
      </c>
      <c r="H95" s="183" t="e">
        <f>'計算シート(建設投資)'!AT34</f>
        <v>#N/A</v>
      </c>
      <c r="I95" s="184" t="e">
        <f>'計算シート(建設投資)'!AU34</f>
        <v>#N/A</v>
      </c>
      <c r="J95" s="182" t="e">
        <f>'計算シート(建設投資)'!AV34</f>
        <v>#N/A</v>
      </c>
    </row>
    <row r="96" spans="3:10" ht="13.2">
      <c r="C96" s="840" t="e">
        <f>'計算シート(建設投資)'!AP35</f>
        <v>#N/A</v>
      </c>
      <c r="D96" s="841"/>
      <c r="E96" s="180" t="e">
        <f>'計算シート(建設投資)'!AQ35</f>
        <v>#N/A</v>
      </c>
      <c r="F96" s="181" t="e">
        <f>'計算シート(建設投資)'!AR35</f>
        <v>#N/A</v>
      </c>
      <c r="G96" s="182" t="e">
        <f>'計算シート(建設投資)'!AS35</f>
        <v>#N/A</v>
      </c>
      <c r="H96" s="183" t="e">
        <f>'計算シート(建設投資)'!AT35</f>
        <v>#N/A</v>
      </c>
      <c r="I96" s="184" t="e">
        <f>'計算シート(建設投資)'!AU35</f>
        <v>#N/A</v>
      </c>
      <c r="J96" s="182" t="e">
        <f>'計算シート(建設投資)'!AV35</f>
        <v>#N/A</v>
      </c>
    </row>
    <row r="97" spans="3:10" ht="13.2">
      <c r="C97" s="840" t="e">
        <f>'計算シート(建設投資)'!AP36</f>
        <v>#N/A</v>
      </c>
      <c r="D97" s="841"/>
      <c r="E97" s="180" t="e">
        <f>'計算シート(建設投資)'!AQ36</f>
        <v>#N/A</v>
      </c>
      <c r="F97" s="181" t="e">
        <f>'計算シート(建設投資)'!AR36</f>
        <v>#N/A</v>
      </c>
      <c r="G97" s="182" t="e">
        <f>'計算シート(建設投資)'!AS36</f>
        <v>#N/A</v>
      </c>
      <c r="H97" s="183" t="e">
        <f>'計算シート(建設投資)'!AT36</f>
        <v>#N/A</v>
      </c>
      <c r="I97" s="184" t="e">
        <f>'計算シート(建設投資)'!AU36</f>
        <v>#N/A</v>
      </c>
      <c r="J97" s="182" t="e">
        <f>'計算シート(建設投資)'!AV36</f>
        <v>#N/A</v>
      </c>
    </row>
    <row r="98" spans="3:10" ht="13.2">
      <c r="C98" s="842" t="e">
        <f>'計算シート(建設投資)'!AP37</f>
        <v>#N/A</v>
      </c>
      <c r="D98" s="843"/>
      <c r="E98" s="185" t="e">
        <f>'計算シート(建設投資)'!AQ37</f>
        <v>#N/A</v>
      </c>
      <c r="F98" s="186" t="e">
        <f>'計算シート(建設投資)'!AR37</f>
        <v>#N/A</v>
      </c>
      <c r="G98" s="187" t="e">
        <f>'計算シート(建設投資)'!AS37</f>
        <v>#N/A</v>
      </c>
      <c r="H98" s="188" t="e">
        <f>'計算シート(建設投資)'!AT37</f>
        <v>#N/A</v>
      </c>
      <c r="I98" s="189" t="e">
        <f>'計算シート(建設投資)'!AU37</f>
        <v>#N/A</v>
      </c>
      <c r="J98" s="187" t="e">
        <f>'計算シート(建設投資)'!AV37</f>
        <v>#N/A</v>
      </c>
    </row>
    <row r="99" spans="3:10" ht="13.2">
      <c r="C99" s="844" t="e">
        <f>'計算シート(建設投資)'!AP38</f>
        <v>#N/A</v>
      </c>
      <c r="D99" s="845"/>
      <c r="E99" s="190" t="e">
        <f>'計算シート(建設投資)'!AQ38</f>
        <v>#N/A</v>
      </c>
      <c r="F99" s="191" t="e">
        <f>'計算シート(建設投資)'!AR38</f>
        <v>#N/A</v>
      </c>
      <c r="G99" s="192" t="e">
        <f>'計算シート(建設投資)'!AS38</f>
        <v>#N/A</v>
      </c>
      <c r="H99" s="193" t="e">
        <f>'計算シート(建設投資)'!AT38</f>
        <v>#N/A</v>
      </c>
      <c r="I99" s="194" t="e">
        <f>'計算シート(建設投資)'!AU38</f>
        <v>#N/A</v>
      </c>
      <c r="J99" s="192" t="e">
        <f>'計算シート(建設投資)'!AV38</f>
        <v>#N/A</v>
      </c>
    </row>
    <row r="100" spans="3:10" ht="13.2">
      <c r="C100" s="840" t="e">
        <f>'計算シート(建設投資)'!AP39</f>
        <v>#N/A</v>
      </c>
      <c r="D100" s="841"/>
      <c r="E100" s="180" t="e">
        <f>'計算シート(建設投資)'!AQ39</f>
        <v>#N/A</v>
      </c>
      <c r="F100" s="181" t="e">
        <f>'計算シート(建設投資)'!AR39</f>
        <v>#N/A</v>
      </c>
      <c r="G100" s="182" t="e">
        <f>'計算シート(建設投資)'!AS39</f>
        <v>#N/A</v>
      </c>
      <c r="H100" s="183" t="e">
        <f>'計算シート(建設投資)'!AT39</f>
        <v>#N/A</v>
      </c>
      <c r="I100" s="184" t="e">
        <f>'計算シート(建設投資)'!AU39</f>
        <v>#N/A</v>
      </c>
      <c r="J100" s="182" t="e">
        <f>'計算シート(建設投資)'!AV39</f>
        <v>#N/A</v>
      </c>
    </row>
    <row r="101" spans="3:10" ht="13.2">
      <c r="C101" s="840" t="e">
        <f>'計算シート(建設投資)'!AP40</f>
        <v>#N/A</v>
      </c>
      <c r="D101" s="841"/>
      <c r="E101" s="180" t="e">
        <f>'計算シート(建設投資)'!AQ40</f>
        <v>#N/A</v>
      </c>
      <c r="F101" s="181" t="e">
        <f>'計算シート(建設投資)'!AR40</f>
        <v>#N/A</v>
      </c>
      <c r="G101" s="182" t="e">
        <f>'計算シート(建設投資)'!AS40</f>
        <v>#N/A</v>
      </c>
      <c r="H101" s="183" t="e">
        <f>'計算シート(建設投資)'!AT40</f>
        <v>#N/A</v>
      </c>
      <c r="I101" s="184" t="e">
        <f>'計算シート(建設投資)'!AU40</f>
        <v>#N/A</v>
      </c>
      <c r="J101" s="182" t="e">
        <f>'計算シート(建設投資)'!AV40</f>
        <v>#N/A</v>
      </c>
    </row>
    <row r="102" spans="3:10" ht="13.2">
      <c r="C102" s="840" t="e">
        <f>'計算シート(建設投資)'!AP41</f>
        <v>#N/A</v>
      </c>
      <c r="D102" s="841"/>
      <c r="E102" s="180" t="e">
        <f>'計算シート(建設投資)'!AQ41</f>
        <v>#N/A</v>
      </c>
      <c r="F102" s="181" t="e">
        <f>'計算シート(建設投資)'!AR41</f>
        <v>#N/A</v>
      </c>
      <c r="G102" s="182" t="e">
        <f>'計算シート(建設投資)'!AS41</f>
        <v>#N/A</v>
      </c>
      <c r="H102" s="183" t="e">
        <f>'計算シート(建設投資)'!AT41</f>
        <v>#N/A</v>
      </c>
      <c r="I102" s="184" t="e">
        <f>'計算シート(建設投資)'!AU41</f>
        <v>#N/A</v>
      </c>
      <c r="J102" s="182" t="e">
        <f>'計算シート(建設投資)'!AV41</f>
        <v>#N/A</v>
      </c>
    </row>
    <row r="103" spans="3:10" ht="13.2">
      <c r="C103" s="842" t="e">
        <f>'計算シート(建設投資)'!AP42</f>
        <v>#N/A</v>
      </c>
      <c r="D103" s="843"/>
      <c r="E103" s="185" t="e">
        <f>'計算シート(建設投資)'!AQ42</f>
        <v>#N/A</v>
      </c>
      <c r="F103" s="186" t="e">
        <f>'計算シート(建設投資)'!AR42</f>
        <v>#N/A</v>
      </c>
      <c r="G103" s="187" t="e">
        <f>'計算シート(建設投資)'!AS42</f>
        <v>#N/A</v>
      </c>
      <c r="H103" s="188" t="e">
        <f>'計算シート(建設投資)'!AT42</f>
        <v>#N/A</v>
      </c>
      <c r="I103" s="189" t="e">
        <f>'計算シート(建設投資)'!AU42</f>
        <v>#N/A</v>
      </c>
      <c r="J103" s="187" t="e">
        <f>'計算シート(建設投資)'!AV42</f>
        <v>#N/A</v>
      </c>
    </row>
    <row r="104" spans="3:10" ht="13.2">
      <c r="C104" s="844" t="e">
        <f>'計算シート(建設投資)'!AP43</f>
        <v>#N/A</v>
      </c>
      <c r="D104" s="845"/>
      <c r="E104" s="190" t="e">
        <f>'計算シート(建設投資)'!AQ43</f>
        <v>#N/A</v>
      </c>
      <c r="F104" s="191" t="e">
        <f>'計算シート(建設投資)'!AR43</f>
        <v>#N/A</v>
      </c>
      <c r="G104" s="192" t="e">
        <f>'計算シート(建設投資)'!AS43</f>
        <v>#N/A</v>
      </c>
      <c r="H104" s="193" t="e">
        <f>'計算シート(建設投資)'!AT43</f>
        <v>#N/A</v>
      </c>
      <c r="I104" s="194" t="e">
        <f>'計算シート(建設投資)'!AU43</f>
        <v>#N/A</v>
      </c>
      <c r="J104" s="192" t="e">
        <f>'計算シート(建設投資)'!AV43</f>
        <v>#N/A</v>
      </c>
    </row>
    <row r="105" spans="3:10" ht="13.8" thickBot="1">
      <c r="C105" s="890" t="e">
        <f>'計算シート(建設投資)'!AP44</f>
        <v>#N/A</v>
      </c>
      <c r="D105" s="891"/>
      <c r="E105" s="195" t="e">
        <f>'計算シート(建設投資)'!AQ44</f>
        <v>#N/A</v>
      </c>
      <c r="F105" s="196" t="e">
        <f>'計算シート(建設投資)'!AR44</f>
        <v>#N/A</v>
      </c>
      <c r="G105" s="197" t="e">
        <f>'計算シート(建設投資)'!AS44</f>
        <v>#N/A</v>
      </c>
      <c r="H105" s="198" t="e">
        <f>'計算シート(建設投資)'!AT44</f>
        <v>#N/A</v>
      </c>
      <c r="I105" s="199" t="e">
        <f>'計算シート(建設投資)'!AU44</f>
        <v>#N/A</v>
      </c>
      <c r="J105" s="197" t="e">
        <f>'計算シート(建設投資)'!AV44</f>
        <v>#N/A</v>
      </c>
    </row>
    <row r="106" spans="3:10" ht="13.8" thickBot="1">
      <c r="C106" s="882" t="s">
        <v>62</v>
      </c>
      <c r="D106" s="883"/>
      <c r="E106" s="161" t="e">
        <f>'計算シート(建設投資)'!AQ45</f>
        <v>#N/A</v>
      </c>
      <c r="F106" s="162" t="e">
        <f>'計算シート(建設投資)'!AR45</f>
        <v>#N/A</v>
      </c>
      <c r="G106" s="163" t="e">
        <f>'計算シート(建設投資)'!AS45</f>
        <v>#N/A</v>
      </c>
      <c r="H106" s="148"/>
      <c r="I106" s="164" t="e">
        <f>'計算シート(建設投資)'!AU45</f>
        <v>#N/A</v>
      </c>
      <c r="J106" s="163" t="e">
        <f>'計算シート(建設投資)'!AV45</f>
        <v>#N/A</v>
      </c>
    </row>
    <row r="107" spans="3:10" ht="13.2">
      <c r="C107" s="152" t="s">
        <v>211</v>
      </c>
    </row>
    <row r="108" spans="3:10" ht="12.75" customHeight="1"/>
    <row r="109" spans="3:10" ht="16.2">
      <c r="C109" s="823" t="s">
        <v>237</v>
      </c>
      <c r="D109" s="823"/>
      <c r="E109" s="823"/>
      <c r="F109" s="823"/>
      <c r="G109" s="823"/>
      <c r="H109" s="823"/>
      <c r="I109" s="823"/>
      <c r="J109" s="823"/>
    </row>
    <row r="110" spans="3:10" ht="12.75" customHeight="1">
      <c r="C110" s="23"/>
      <c r="D110" s="23"/>
      <c r="E110" s="23"/>
      <c r="F110" s="23"/>
      <c r="G110" s="23"/>
      <c r="H110" s="23"/>
      <c r="I110" s="23"/>
      <c r="J110" s="23"/>
    </row>
    <row r="111" spans="3:10" ht="12.75" customHeight="1">
      <c r="C111" s="824" t="s">
        <v>232</v>
      </c>
      <c r="D111" s="881" t="s">
        <v>233</v>
      </c>
      <c r="E111" s="881"/>
      <c r="F111" s="881"/>
      <c r="G111" s="881"/>
      <c r="H111" s="881"/>
      <c r="I111" s="881"/>
      <c r="J111" s="881"/>
    </row>
    <row r="112" spans="3:10" ht="12.75" customHeight="1">
      <c r="C112" s="824"/>
      <c r="D112" s="881"/>
      <c r="E112" s="881"/>
      <c r="F112" s="881"/>
      <c r="G112" s="881"/>
      <c r="H112" s="881"/>
      <c r="I112" s="881"/>
      <c r="J112" s="881"/>
    </row>
    <row r="113" spans="3:10" ht="12.75" customHeight="1">
      <c r="C113" s="824"/>
      <c r="D113" s="881"/>
      <c r="E113" s="881"/>
      <c r="F113" s="881"/>
      <c r="G113" s="881"/>
      <c r="H113" s="881"/>
      <c r="I113" s="881"/>
      <c r="J113" s="881"/>
    </row>
    <row r="114" spans="3:10" ht="12.75" customHeight="1">
      <c r="C114" s="23"/>
      <c r="D114" s="825" t="s">
        <v>238</v>
      </c>
      <c r="E114" s="826"/>
      <c r="F114" s="242"/>
      <c r="G114" s="242"/>
      <c r="H114" s="242"/>
      <c r="I114" s="242"/>
      <c r="J114" s="243"/>
    </row>
    <row r="115" spans="3:10" ht="12.75" customHeight="1">
      <c r="C115" s="23"/>
      <c r="D115" s="884" t="s">
        <v>239</v>
      </c>
      <c r="E115" s="885"/>
      <c r="F115" s="885"/>
      <c r="G115" s="885"/>
      <c r="H115" s="885"/>
      <c r="I115" s="885"/>
      <c r="J115" s="886"/>
    </row>
    <row r="116" spans="3:10" ht="12.75" customHeight="1">
      <c r="C116" s="23"/>
      <c r="D116" s="884"/>
      <c r="E116" s="885"/>
      <c r="F116" s="885"/>
      <c r="G116" s="885"/>
      <c r="H116" s="885"/>
      <c r="I116" s="885"/>
      <c r="J116" s="886"/>
    </row>
    <row r="117" spans="3:10" ht="12.75" customHeight="1">
      <c r="C117" s="23"/>
      <c r="D117" s="884"/>
      <c r="E117" s="885"/>
      <c r="F117" s="885"/>
      <c r="G117" s="885"/>
      <c r="H117" s="885"/>
      <c r="I117" s="885"/>
      <c r="J117" s="886"/>
    </row>
    <row r="118" spans="3:10" ht="12.75" customHeight="1">
      <c r="C118" s="23"/>
      <c r="D118" s="884"/>
      <c r="E118" s="885"/>
      <c r="F118" s="885"/>
      <c r="G118" s="885"/>
      <c r="H118" s="885"/>
      <c r="I118" s="885"/>
      <c r="J118" s="886"/>
    </row>
    <row r="119" spans="3:10" ht="12.75" customHeight="1">
      <c r="C119" s="23"/>
      <c r="D119" s="884"/>
      <c r="E119" s="885"/>
      <c r="F119" s="885"/>
      <c r="G119" s="885"/>
      <c r="H119" s="885"/>
      <c r="I119" s="885"/>
      <c r="J119" s="886"/>
    </row>
    <row r="120" spans="3:10" ht="12.75" customHeight="1">
      <c r="C120" s="23"/>
      <c r="D120" s="884"/>
      <c r="E120" s="885"/>
      <c r="F120" s="885"/>
      <c r="G120" s="885"/>
      <c r="H120" s="885"/>
      <c r="I120" s="885"/>
      <c r="J120" s="886"/>
    </row>
    <row r="121" spans="3:10" ht="12.75" customHeight="1">
      <c r="C121" s="23"/>
      <c r="D121" s="884"/>
      <c r="E121" s="885"/>
      <c r="F121" s="885"/>
      <c r="G121" s="885"/>
      <c r="H121" s="885"/>
      <c r="I121" s="885"/>
      <c r="J121" s="886"/>
    </row>
    <row r="122" spans="3:10" ht="12.75" customHeight="1">
      <c r="C122" s="23"/>
      <c r="D122" s="884"/>
      <c r="E122" s="885"/>
      <c r="F122" s="885"/>
      <c r="G122" s="885"/>
      <c r="H122" s="885"/>
      <c r="I122" s="885"/>
      <c r="J122" s="886"/>
    </row>
    <row r="123" spans="3:10" ht="12.75" customHeight="1">
      <c r="C123" s="23"/>
      <c r="D123" s="887"/>
      <c r="E123" s="888"/>
      <c r="F123" s="888"/>
      <c r="G123" s="888"/>
      <c r="H123" s="888"/>
      <c r="I123" s="888"/>
      <c r="J123" s="889"/>
    </row>
    <row r="124" spans="3:10" ht="12.75" customHeight="1">
      <c r="C124" s="23"/>
      <c r="D124" s="244"/>
      <c r="E124" s="244"/>
      <c r="F124" s="244"/>
      <c r="G124" s="244"/>
      <c r="H124" s="244"/>
      <c r="I124" s="244"/>
      <c r="J124" s="244"/>
    </row>
    <row r="125" spans="3:10" ht="12.75" customHeight="1">
      <c r="C125" s="824" t="s">
        <v>240</v>
      </c>
      <c r="D125" s="881" t="s">
        <v>242</v>
      </c>
      <c r="E125" s="881"/>
      <c r="F125" s="881"/>
      <c r="G125" s="881"/>
      <c r="H125" s="881"/>
      <c r="I125" s="881"/>
      <c r="J125" s="881"/>
    </row>
    <row r="126" spans="3:10" ht="12.75" customHeight="1">
      <c r="C126" s="824"/>
      <c r="D126" s="881"/>
      <c r="E126" s="881"/>
      <c r="F126" s="881"/>
      <c r="G126" s="881"/>
      <c r="H126" s="881"/>
      <c r="I126" s="881"/>
      <c r="J126" s="881"/>
    </row>
    <row r="127" spans="3:10" ht="12.75" customHeight="1">
      <c r="C127" s="824"/>
      <c r="D127" s="881"/>
      <c r="E127" s="881"/>
      <c r="F127" s="881"/>
      <c r="G127" s="881"/>
      <c r="H127" s="881"/>
      <c r="I127" s="881"/>
      <c r="J127" s="881"/>
    </row>
    <row r="128" spans="3:10" ht="12.75" customHeight="1">
      <c r="D128" s="228"/>
      <c r="E128" s="228"/>
      <c r="F128" s="228"/>
      <c r="G128" s="228"/>
      <c r="H128" s="228"/>
      <c r="I128" s="228"/>
      <c r="J128" s="228"/>
    </row>
    <row r="129" spans="4:10" ht="12.75" customHeight="1">
      <c r="D129" s="228"/>
      <c r="E129" s="228"/>
      <c r="F129" s="228"/>
      <c r="G129" s="228"/>
      <c r="H129" s="228"/>
      <c r="I129" s="228"/>
      <c r="J129" s="228"/>
    </row>
    <row r="130" spans="4:10" ht="12.75" customHeight="1">
      <c r="D130" s="228"/>
      <c r="E130" s="228"/>
      <c r="F130" s="228"/>
      <c r="G130" s="228"/>
      <c r="H130" s="228"/>
      <c r="I130" s="228"/>
      <c r="J130" s="228"/>
    </row>
    <row r="131" spans="4:10" ht="12.75" customHeight="1">
      <c r="D131" s="228"/>
      <c r="E131" s="228"/>
      <c r="F131" s="228"/>
      <c r="G131" s="228"/>
      <c r="H131" s="228"/>
      <c r="I131" s="228"/>
      <c r="J131" s="228"/>
    </row>
    <row r="132" spans="4:10" ht="12.75" customHeight="1">
      <c r="D132" s="228"/>
      <c r="E132" s="228"/>
      <c r="F132" s="228"/>
      <c r="G132" s="228"/>
      <c r="H132" s="228"/>
      <c r="I132" s="228"/>
      <c r="J132" s="228"/>
    </row>
    <row r="133" spans="4:10" ht="12.75" customHeight="1">
      <c r="D133" s="228"/>
      <c r="E133" s="228"/>
      <c r="F133" s="228"/>
      <c r="G133" s="228"/>
      <c r="H133" s="228"/>
      <c r="I133" s="228"/>
      <c r="J133" s="228"/>
    </row>
    <row r="134" spans="4:10" ht="12.75" customHeight="1">
      <c r="D134" s="228"/>
      <c r="E134" s="228"/>
      <c r="F134" s="228"/>
      <c r="G134" s="228"/>
      <c r="H134" s="228"/>
      <c r="I134" s="228"/>
      <c r="J134" s="228"/>
    </row>
    <row r="135" spans="4:10" ht="12.75" customHeight="1"/>
    <row r="136" spans="4:10" ht="13.05" customHeight="1">
      <c r="D136" s="878"/>
      <c r="E136" s="878"/>
      <c r="F136" s="878"/>
      <c r="G136" s="878"/>
      <c r="H136" s="878"/>
      <c r="I136" s="878"/>
      <c r="J136" s="878"/>
    </row>
    <row r="137" spans="4:10" ht="13.05" customHeight="1">
      <c r="D137" s="878"/>
      <c r="E137" s="878"/>
      <c r="F137" s="878"/>
      <c r="G137" s="878"/>
      <c r="H137" s="878"/>
      <c r="I137" s="878"/>
      <c r="J137" s="878"/>
    </row>
    <row r="138" spans="4:10" ht="13.05" customHeight="1">
      <c r="D138" s="878"/>
      <c r="E138" s="878"/>
      <c r="F138" s="878"/>
      <c r="G138" s="878"/>
      <c r="H138" s="878"/>
      <c r="I138" s="878"/>
      <c r="J138" s="878"/>
    </row>
  </sheetData>
  <customSheetViews>
    <customSheetView guid="{2653BBE6-F91C-4430-938D-D5344182049A}" fitToPage="1">
      <rowBreaks count="1" manualBreakCount="1">
        <brk id="63" min="1" max="10" man="1"/>
      </rowBreaks>
      <pageMargins left="0.43307086614173229" right="0.31496062992125984" top="0.62992125984251968" bottom="0.39370078740157483" header="0.39370078740157483" footer="0.51181102362204722"/>
      <pageSetup paperSize="9" scale="86" fitToHeight="2" orientation="portrait" r:id="rId1"/>
      <headerFooter alignWithMargins="0"/>
    </customSheetView>
  </customSheetViews>
  <mergeCells count="68">
    <mergeCell ref="D115:J123"/>
    <mergeCell ref="C125:C127"/>
    <mergeCell ref="D125:J127"/>
    <mergeCell ref="D136:J138"/>
    <mergeCell ref="C105:D105"/>
    <mergeCell ref="C106:D106"/>
    <mergeCell ref="C109:J109"/>
    <mergeCell ref="C111:C113"/>
    <mergeCell ref="D111:J113"/>
    <mergeCell ref="D114:E114"/>
    <mergeCell ref="C104:D104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92:D92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80:D80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D28:E28"/>
    <mergeCell ref="D29:E29"/>
    <mergeCell ref="C34:J34"/>
    <mergeCell ref="C63:J63"/>
    <mergeCell ref="C66:D68"/>
    <mergeCell ref="E66:E68"/>
    <mergeCell ref="H66:H68"/>
    <mergeCell ref="I66:I68"/>
    <mergeCell ref="F67:F68"/>
    <mergeCell ref="J67:J68"/>
    <mergeCell ref="D25:D27"/>
    <mergeCell ref="D2:J3"/>
    <mergeCell ref="D4:J4"/>
    <mergeCell ref="D7:J9"/>
    <mergeCell ref="D13:J14"/>
    <mergeCell ref="D16:J17"/>
    <mergeCell ref="C19:J19"/>
    <mergeCell ref="D22:E24"/>
    <mergeCell ref="F22:F24"/>
    <mergeCell ref="I22:I24"/>
    <mergeCell ref="G23:G24"/>
    <mergeCell ref="J23:J24"/>
  </mergeCells>
  <phoneticPr fontId="2"/>
  <pageMargins left="0.51181102362204722" right="0.47244094488188981" top="0.51181102362204722" bottom="0.35433070866141736" header="0.27559055118110237" footer="0.19685039370078741"/>
  <pageSetup paperSize="9" scale="85" fitToHeight="2" orientation="portrait" r:id="rId2"/>
  <headerFooter alignWithMargins="0"/>
  <rowBreaks count="1" manualBreakCount="1">
    <brk id="62" min="1" max="10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00FF"/>
    <pageSetUpPr fitToPage="1"/>
  </sheetPr>
  <dimension ref="B1:K134"/>
  <sheetViews>
    <sheetView showGridLines="0" zoomScaleNormal="100" zoomScaleSheetLayoutView="115" workbookViewId="0"/>
  </sheetViews>
  <sheetFormatPr defaultColWidth="18.6640625" defaultRowHeight="12.75" customHeight="1"/>
  <cols>
    <col min="1" max="1" width="4.44140625" style="22" customWidth="1"/>
    <col min="2" max="2" width="1.21875" style="22" customWidth="1"/>
    <col min="3" max="3" width="4.21875" style="22" customWidth="1"/>
    <col min="4" max="4" width="15.6640625" style="22" customWidth="1"/>
    <col min="5" max="10" width="14.6640625" style="22" customWidth="1"/>
    <col min="11" max="11" width="1.44140625" style="22" customWidth="1"/>
    <col min="12" max="16384" width="18.6640625" style="22"/>
  </cols>
  <sheetData>
    <row r="1" spans="2:11" s="23" customFormat="1" ht="18.75" customHeight="1">
      <c r="J1" s="229" t="s">
        <v>208</v>
      </c>
    </row>
    <row r="2" spans="2:11" s="97" customFormat="1" ht="25.05" customHeight="1">
      <c r="B2" s="23"/>
      <c r="C2" s="171"/>
      <c r="D2" s="846" t="s">
        <v>209</v>
      </c>
      <c r="E2" s="847"/>
      <c r="F2" s="847"/>
      <c r="G2" s="847"/>
      <c r="H2" s="847"/>
      <c r="I2" s="847"/>
      <c r="J2" s="847"/>
    </row>
    <row r="3" spans="2:11" s="97" customFormat="1" ht="25.05" customHeight="1" thickBot="1">
      <c r="B3" s="23"/>
      <c r="C3" s="171"/>
      <c r="D3" s="848"/>
      <c r="E3" s="849"/>
      <c r="F3" s="849"/>
      <c r="G3" s="849"/>
      <c r="H3" s="849"/>
      <c r="I3" s="849"/>
      <c r="J3" s="849"/>
      <c r="K3" s="99"/>
    </row>
    <row r="4" spans="2:11" s="97" customFormat="1" ht="10.050000000000001" customHeight="1" thickTop="1">
      <c r="B4" s="23"/>
      <c r="C4" s="230"/>
      <c r="D4" s="850"/>
      <c r="E4" s="850"/>
      <c r="F4" s="850"/>
      <c r="G4" s="850"/>
      <c r="H4" s="850"/>
      <c r="I4" s="850"/>
      <c r="J4" s="850"/>
      <c r="K4" s="99"/>
    </row>
    <row r="5" spans="2:11" s="96" customFormat="1" ht="6.75" customHeight="1">
      <c r="C5" s="98"/>
      <c r="D5" s="98"/>
      <c r="E5" s="99"/>
      <c r="F5" s="99"/>
      <c r="G5" s="99"/>
      <c r="H5" s="99"/>
      <c r="I5" s="99"/>
      <c r="J5" s="99"/>
      <c r="K5" s="99"/>
    </row>
    <row r="6" spans="2:11" s="96" customFormat="1" ht="18.75" customHeight="1" thickBot="1">
      <c r="C6" s="172" t="s">
        <v>210</v>
      </c>
      <c r="D6" s="173"/>
      <c r="E6" s="173"/>
      <c r="F6" s="173"/>
      <c r="G6" s="173"/>
      <c r="H6" s="173"/>
      <c r="I6" s="173"/>
      <c r="J6" s="173"/>
      <c r="K6" s="99"/>
    </row>
    <row r="7" spans="2:11" s="96" customFormat="1" ht="25.05" customHeight="1">
      <c r="C7" s="23"/>
      <c r="D7" s="851"/>
      <c r="E7" s="852"/>
      <c r="F7" s="852"/>
      <c r="G7" s="852"/>
      <c r="H7" s="852"/>
      <c r="I7" s="852"/>
      <c r="J7" s="853"/>
      <c r="K7" s="99"/>
    </row>
    <row r="8" spans="2:11" s="96" customFormat="1" ht="25.05" customHeight="1">
      <c r="C8" s="23"/>
      <c r="D8" s="854"/>
      <c r="E8" s="855"/>
      <c r="F8" s="855"/>
      <c r="G8" s="855"/>
      <c r="H8" s="855"/>
      <c r="I8" s="855"/>
      <c r="J8" s="856"/>
      <c r="K8" s="99"/>
    </row>
    <row r="9" spans="2:11" s="96" customFormat="1" ht="25.05" customHeight="1" thickBot="1">
      <c r="C9" s="23"/>
      <c r="D9" s="857"/>
      <c r="E9" s="858"/>
      <c r="F9" s="858"/>
      <c r="G9" s="858"/>
      <c r="H9" s="858"/>
      <c r="I9" s="858"/>
      <c r="J9" s="859"/>
      <c r="K9" s="99"/>
    </row>
    <row r="10" spans="2:11" s="96" customFormat="1" ht="6" customHeight="1">
      <c r="C10" s="23"/>
      <c r="D10" s="173"/>
      <c r="E10" s="173"/>
      <c r="F10" s="173"/>
      <c r="G10" s="173"/>
      <c r="H10" s="173"/>
      <c r="I10" s="173"/>
      <c r="J10" s="173"/>
      <c r="K10" s="99"/>
    </row>
    <row r="11" spans="2:11" s="96" customFormat="1" ht="18.75" customHeight="1" thickBot="1">
      <c r="C11" s="172" t="s">
        <v>234</v>
      </c>
      <c r="D11" s="173"/>
      <c r="E11" s="173"/>
      <c r="F11" s="173"/>
      <c r="G11" s="173"/>
      <c r="H11" s="173"/>
      <c r="I11" s="173"/>
      <c r="J11" s="173"/>
      <c r="K11" s="99"/>
    </row>
    <row r="12" spans="2:11" s="96" customFormat="1" ht="18.75" customHeight="1">
      <c r="C12" s="23"/>
      <c r="D12" s="231" t="s">
        <v>235</v>
      </c>
      <c r="E12" s="232"/>
      <c r="F12" s="232"/>
      <c r="G12" s="232"/>
      <c r="H12" s="232"/>
      <c r="I12" s="232"/>
      <c r="J12" s="233"/>
      <c r="K12" s="99"/>
    </row>
    <row r="13" spans="2:11" s="96" customFormat="1" ht="25.05" customHeight="1">
      <c r="C13" s="23"/>
      <c r="D13" s="854"/>
      <c r="E13" s="855"/>
      <c r="F13" s="855"/>
      <c r="G13" s="855"/>
      <c r="H13" s="855"/>
      <c r="I13" s="855"/>
      <c r="J13" s="856"/>
      <c r="K13" s="99"/>
    </row>
    <row r="14" spans="2:11" s="96" customFormat="1" ht="25.05" customHeight="1">
      <c r="C14" s="23"/>
      <c r="D14" s="854"/>
      <c r="E14" s="855"/>
      <c r="F14" s="855"/>
      <c r="G14" s="855"/>
      <c r="H14" s="855"/>
      <c r="I14" s="855"/>
      <c r="J14" s="856"/>
      <c r="K14" s="99"/>
    </row>
    <row r="15" spans="2:11" s="96" customFormat="1" ht="18.75" customHeight="1">
      <c r="C15" s="23"/>
      <c r="D15" s="234" t="s">
        <v>241</v>
      </c>
      <c r="E15" s="235"/>
      <c r="F15" s="235"/>
      <c r="G15" s="235"/>
      <c r="H15" s="235"/>
      <c r="I15" s="235"/>
      <c r="J15" s="236"/>
      <c r="K15" s="99"/>
    </row>
    <row r="16" spans="2:11" s="96" customFormat="1" ht="25.05" customHeight="1">
      <c r="C16" s="23"/>
      <c r="D16" s="854"/>
      <c r="E16" s="855"/>
      <c r="F16" s="855"/>
      <c r="G16" s="855"/>
      <c r="H16" s="855"/>
      <c r="I16" s="855"/>
      <c r="J16" s="856"/>
      <c r="K16" s="99"/>
    </row>
    <row r="17" spans="2:11" s="96" customFormat="1" ht="25.05" customHeight="1" thickBot="1">
      <c r="C17" s="23"/>
      <c r="D17" s="857"/>
      <c r="E17" s="858"/>
      <c r="F17" s="858"/>
      <c r="G17" s="858"/>
      <c r="H17" s="858"/>
      <c r="I17" s="858"/>
      <c r="J17" s="859"/>
      <c r="K17" s="99"/>
    </row>
    <row r="18" spans="2:11" s="96" customFormat="1" ht="10.5" customHeight="1">
      <c r="C18" s="23"/>
      <c r="D18" s="23"/>
      <c r="E18" s="23"/>
      <c r="F18" s="23"/>
      <c r="G18" s="23"/>
      <c r="H18" s="23"/>
      <c r="I18" s="23"/>
      <c r="J18" s="23"/>
      <c r="K18" s="99"/>
    </row>
    <row r="19" spans="2:11" s="97" customFormat="1" ht="22.5" customHeight="1">
      <c r="B19" s="108"/>
      <c r="C19" s="823" t="s">
        <v>236</v>
      </c>
      <c r="D19" s="823"/>
      <c r="E19" s="823"/>
      <c r="F19" s="823"/>
      <c r="G19" s="823"/>
      <c r="H19" s="823"/>
      <c r="I19" s="823"/>
      <c r="J19" s="823"/>
      <c r="K19" s="108"/>
    </row>
    <row r="20" spans="2:11" s="237" customFormat="1" ht="9.75" customHeight="1">
      <c r="B20" s="238"/>
      <c r="C20" s="239"/>
      <c r="D20" s="239"/>
      <c r="E20" s="239"/>
      <c r="F20" s="239"/>
      <c r="G20" s="239"/>
      <c r="H20" s="239"/>
      <c r="I20" s="239"/>
      <c r="J20" s="239"/>
      <c r="K20" s="238"/>
    </row>
    <row r="21" spans="2:11" s="96" customFormat="1" ht="13.5" customHeight="1" thickBot="1">
      <c r="B21" s="100"/>
      <c r="C21" s="100"/>
      <c r="D21" s="100"/>
      <c r="E21" s="100"/>
      <c r="F21" s="100"/>
      <c r="G21" s="100"/>
      <c r="H21" s="101" t="s">
        <v>128</v>
      </c>
      <c r="I21" s="100"/>
      <c r="J21" s="101" t="s">
        <v>157</v>
      </c>
      <c r="K21" s="100"/>
    </row>
    <row r="22" spans="2:11" s="96" customFormat="1" ht="6" customHeight="1">
      <c r="B22" s="100"/>
      <c r="C22" s="100"/>
      <c r="D22" s="892"/>
      <c r="E22" s="893"/>
      <c r="F22" s="837" t="s">
        <v>67</v>
      </c>
      <c r="G22" s="102"/>
      <c r="H22" s="102"/>
      <c r="I22" s="837" t="s">
        <v>68</v>
      </c>
      <c r="J22" s="103"/>
      <c r="K22" s="100"/>
    </row>
    <row r="23" spans="2:11" s="96" customFormat="1" ht="6" customHeight="1">
      <c r="B23" s="100"/>
      <c r="C23" s="100"/>
      <c r="D23" s="894"/>
      <c r="E23" s="895"/>
      <c r="F23" s="838"/>
      <c r="G23" s="860" t="s">
        <v>177</v>
      </c>
      <c r="H23" s="114"/>
      <c r="I23" s="838"/>
      <c r="J23" s="862" t="s">
        <v>69</v>
      </c>
      <c r="K23" s="100"/>
    </row>
    <row r="24" spans="2:11" s="105" customFormat="1" ht="30" customHeight="1" thickBot="1">
      <c r="B24" s="104"/>
      <c r="C24" s="104"/>
      <c r="D24" s="896"/>
      <c r="E24" s="897"/>
      <c r="F24" s="839"/>
      <c r="G24" s="861"/>
      <c r="H24" s="115" t="s">
        <v>178</v>
      </c>
      <c r="I24" s="839"/>
      <c r="J24" s="863"/>
      <c r="K24" s="104"/>
    </row>
    <row r="25" spans="2:11" s="96" customFormat="1" ht="20.100000000000001" customHeight="1">
      <c r="B25" s="100"/>
      <c r="C25" s="100"/>
      <c r="D25" s="875" t="s">
        <v>179</v>
      </c>
      <c r="E25" s="174"/>
      <c r="F25" s="131">
        <f>'計算シート（設備投資）'!N45</f>
        <v>0</v>
      </c>
      <c r="G25" s="118">
        <f>'計算シート（設備投資）'!O45</f>
        <v>0</v>
      </c>
      <c r="H25" s="119">
        <f>'計算シート（設備投資）'!P45</f>
        <v>0</v>
      </c>
      <c r="I25" s="120">
        <f>'計算シート（設備投資）'!AB45</f>
        <v>0</v>
      </c>
      <c r="J25" s="121">
        <f>'計算シート（設備投資）'!AF45</f>
        <v>0</v>
      </c>
      <c r="K25" s="100"/>
    </row>
    <row r="26" spans="2:11" s="96" customFormat="1" ht="20.100000000000001" customHeight="1">
      <c r="B26" s="100"/>
      <c r="C26" s="100"/>
      <c r="D26" s="876"/>
      <c r="E26" s="155" t="s">
        <v>333</v>
      </c>
      <c r="F26" s="132">
        <f>'計算シート（設備投資）'!F45</f>
        <v>0</v>
      </c>
      <c r="G26" s="122">
        <f>'計算シート（設備投資）'!G45</f>
        <v>0</v>
      </c>
      <c r="H26" s="123">
        <f>'計算シート（設備投資）'!H45</f>
        <v>0</v>
      </c>
      <c r="I26" s="124">
        <f>'計算シート（設備投資）'!Z45</f>
        <v>0</v>
      </c>
      <c r="J26" s="125">
        <f>'計算シート（設備投資）'!AD45</f>
        <v>0</v>
      </c>
      <c r="K26" s="100"/>
    </row>
    <row r="27" spans="2:11" s="96" customFormat="1" ht="20.100000000000001" customHeight="1">
      <c r="B27" s="100"/>
      <c r="C27" s="100"/>
      <c r="D27" s="877"/>
      <c r="E27" s="156" t="s">
        <v>213</v>
      </c>
      <c r="F27" s="134">
        <f>'計算シート（設備投資）'!K45</f>
        <v>0</v>
      </c>
      <c r="G27" s="135">
        <f>'計算シート（設備投資）'!L45</f>
        <v>0</v>
      </c>
      <c r="H27" s="136">
        <f>'計算シート（設備投資）'!M45</f>
        <v>0</v>
      </c>
      <c r="I27" s="137">
        <f>'計算シート（設備投資）'!AA45</f>
        <v>0</v>
      </c>
      <c r="J27" s="138">
        <f>'計算シート（設備投資）'!AE45</f>
        <v>0</v>
      </c>
      <c r="K27" s="100"/>
    </row>
    <row r="28" spans="2:11" s="96" customFormat="1" ht="20.100000000000001" customHeight="1" thickBot="1">
      <c r="B28" s="100"/>
      <c r="C28" s="100"/>
      <c r="D28" s="829" t="s">
        <v>180</v>
      </c>
      <c r="E28" s="830"/>
      <c r="F28" s="133">
        <f>'計算シート（設備投資）'!V45</f>
        <v>0</v>
      </c>
      <c r="G28" s="127">
        <f>'計算シート（設備投資）'!W45</f>
        <v>0</v>
      </c>
      <c r="H28" s="128">
        <f>'計算シート（設備投資）'!X45</f>
        <v>0</v>
      </c>
      <c r="I28" s="129">
        <f>'計算シート（設備投資）'!AC45</f>
        <v>0</v>
      </c>
      <c r="J28" s="130">
        <f>'計算シート（設備投資）'!AG45</f>
        <v>0</v>
      </c>
      <c r="K28" s="100"/>
    </row>
    <row r="29" spans="2:11" s="96" customFormat="1" ht="20.100000000000001" customHeight="1" thickBot="1">
      <c r="B29" s="100"/>
      <c r="C29" s="100"/>
      <c r="D29" s="827" t="s">
        <v>62</v>
      </c>
      <c r="E29" s="828"/>
      <c r="F29" s="117">
        <f>F25+F28</f>
        <v>0</v>
      </c>
      <c r="G29" s="112">
        <f>G25+G28</f>
        <v>0</v>
      </c>
      <c r="H29" s="116">
        <f t="shared" ref="H29:J29" si="0">H25+H28</f>
        <v>0</v>
      </c>
      <c r="I29" s="117">
        <f t="shared" si="0"/>
        <v>0</v>
      </c>
      <c r="J29" s="113">
        <f t="shared" si="0"/>
        <v>0</v>
      </c>
      <c r="K29" s="100"/>
    </row>
    <row r="30" spans="2:11" s="96" customFormat="1" ht="15.75" customHeight="1">
      <c r="B30" s="100"/>
      <c r="C30" s="100"/>
      <c r="D30" s="152" t="s">
        <v>211</v>
      </c>
      <c r="E30" s="107"/>
      <c r="F30" s="106"/>
      <c r="G30" s="106"/>
      <c r="H30" s="106"/>
      <c r="I30" s="100"/>
      <c r="J30" s="100"/>
      <c r="K30" s="100"/>
    </row>
    <row r="31" spans="2:11" s="96" customFormat="1" ht="13.8" thickBot="1">
      <c r="B31" s="100"/>
      <c r="C31" s="100"/>
      <c r="D31" s="152"/>
      <c r="E31" s="107"/>
      <c r="F31" s="106"/>
      <c r="G31" s="106"/>
      <c r="H31" s="106"/>
      <c r="I31" s="100"/>
      <c r="J31" s="100"/>
      <c r="K31" s="100"/>
    </row>
    <row r="32" spans="2:11" s="97" customFormat="1" ht="20.100000000000001" customHeight="1" thickTop="1" thickBot="1">
      <c r="B32" s="108"/>
      <c r="C32" s="108"/>
      <c r="D32" s="240" t="s">
        <v>75</v>
      </c>
      <c r="E32" s="241">
        <f>'計算シート（設備投資）'!V47</f>
        <v>0</v>
      </c>
      <c r="F32" s="109" t="s">
        <v>181</v>
      </c>
      <c r="G32" s="108"/>
      <c r="H32" s="108"/>
      <c r="I32" s="108"/>
    </row>
    <row r="33" spans="2:11" s="96" customFormat="1" ht="16.5" customHeight="1" thickTop="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 s="97" customFormat="1" ht="22.5" customHeight="1">
      <c r="B34" s="108"/>
      <c r="C34" s="823" t="s">
        <v>283</v>
      </c>
      <c r="D34" s="823"/>
      <c r="E34" s="823"/>
      <c r="F34" s="823"/>
      <c r="G34" s="823"/>
      <c r="H34" s="823"/>
      <c r="I34" s="823"/>
      <c r="J34" s="823"/>
    </row>
    <row r="35" spans="2:11" s="96" customFormat="1" ht="13.5" customHeight="1">
      <c r="C35" s="110"/>
      <c r="D35" s="110"/>
      <c r="E35" s="110"/>
      <c r="F35" s="110"/>
    </row>
    <row r="36" spans="2:11" s="96" customFormat="1" ht="13.5" customHeight="1">
      <c r="C36" s="111"/>
      <c r="D36" s="111"/>
      <c r="E36" s="111"/>
      <c r="F36" s="111"/>
    </row>
    <row r="37" spans="2:11" s="96" customFormat="1" ht="13.5" customHeight="1"/>
    <row r="38" spans="2:11" s="96" customFormat="1" ht="13.2"/>
    <row r="39" spans="2:11" s="96" customFormat="1" ht="13.2"/>
    <row r="40" spans="2:11" s="96" customFormat="1" ht="13.2"/>
    <row r="41" spans="2:11" s="96" customFormat="1" ht="13.2"/>
    <row r="42" spans="2:11" s="96" customFormat="1" ht="13.2"/>
    <row r="43" spans="2:11" ht="13.2"/>
    <row r="44" spans="2:11" ht="13.2"/>
    <row r="45" spans="2:11" ht="13.2"/>
    <row r="46" spans="2:11" ht="13.2"/>
    <row r="47" spans="2:11" ht="13.2"/>
    <row r="48" spans="2:11" ht="13.2"/>
    <row r="49" spans="3:10" ht="13.2"/>
    <row r="50" spans="3:10" ht="13.2"/>
    <row r="51" spans="3:10" ht="13.2"/>
    <row r="52" spans="3:10" ht="13.2"/>
    <row r="53" spans="3:10" ht="13.2"/>
    <row r="54" spans="3:10" ht="13.2"/>
    <row r="55" spans="3:10" ht="13.2"/>
    <row r="56" spans="3:10" ht="13.2"/>
    <row r="57" spans="3:10" ht="13.2"/>
    <row r="58" spans="3:10" ht="13.2"/>
    <row r="59" spans="3:10" ht="13.2"/>
    <row r="60" spans="3:10" ht="13.2"/>
    <row r="61" spans="3:10" ht="13.2"/>
    <row r="62" spans="3:10" ht="13.2"/>
    <row r="63" spans="3:10" s="23" customFormat="1" ht="22.5" customHeight="1">
      <c r="C63" s="823" t="s">
        <v>284</v>
      </c>
      <c r="D63" s="823"/>
      <c r="E63" s="823"/>
      <c r="F63" s="823"/>
      <c r="G63" s="823"/>
      <c r="H63" s="823"/>
      <c r="I63" s="823"/>
      <c r="J63" s="823"/>
    </row>
    <row r="64" spans="3:10" ht="12.75" customHeight="1">
      <c r="G64" s="151"/>
      <c r="H64" s="151"/>
      <c r="I64" s="151"/>
      <c r="J64" s="151"/>
    </row>
    <row r="65" spans="3:10" ht="12.75" customHeight="1" thickBot="1">
      <c r="G65" s="151" t="s">
        <v>128</v>
      </c>
      <c r="H65" s="151" t="s">
        <v>202</v>
      </c>
      <c r="I65" s="151"/>
      <c r="J65" s="151" t="s">
        <v>157</v>
      </c>
    </row>
    <row r="66" spans="3:10" ht="6.75" customHeight="1">
      <c r="C66" s="864" t="s">
        <v>285</v>
      </c>
      <c r="D66" s="865"/>
      <c r="E66" s="837" t="s">
        <v>67</v>
      </c>
      <c r="F66" s="102"/>
      <c r="G66" s="102"/>
      <c r="H66" s="898" t="s">
        <v>201</v>
      </c>
      <c r="I66" s="837" t="s">
        <v>68</v>
      </c>
      <c r="J66" s="103"/>
    </row>
    <row r="67" spans="3:10" ht="6.75" customHeight="1">
      <c r="C67" s="866"/>
      <c r="D67" s="867"/>
      <c r="E67" s="838"/>
      <c r="F67" s="860" t="s">
        <v>177</v>
      </c>
      <c r="G67" s="114"/>
      <c r="H67" s="899"/>
      <c r="I67" s="879"/>
      <c r="J67" s="862" t="s">
        <v>69</v>
      </c>
    </row>
    <row r="68" spans="3:10" ht="24.6" thickBot="1">
      <c r="C68" s="868"/>
      <c r="D68" s="869"/>
      <c r="E68" s="839"/>
      <c r="F68" s="861"/>
      <c r="G68" s="115" t="s">
        <v>178</v>
      </c>
      <c r="H68" s="900"/>
      <c r="I68" s="880"/>
      <c r="J68" s="863"/>
    </row>
    <row r="69" spans="3:10" ht="13.2">
      <c r="C69" s="870" t="str">
        <f>'計算シート（設備投資）'!AQ8</f>
        <v>農林漁業</v>
      </c>
      <c r="D69" s="871"/>
      <c r="E69" s="175">
        <f>'計算シート（設備投資）'!AR8</f>
        <v>0</v>
      </c>
      <c r="F69" s="176">
        <f>'計算シート（設備投資）'!AS8</f>
        <v>0</v>
      </c>
      <c r="G69" s="177">
        <f>'計算シート（設備投資）'!AT8</f>
        <v>0</v>
      </c>
      <c r="H69" s="178" t="e">
        <f>'計算シート（設備投資）'!AU8</f>
        <v>#N/A</v>
      </c>
      <c r="I69" s="179">
        <f>'計算シート（設備投資）'!AV8</f>
        <v>0</v>
      </c>
      <c r="J69" s="177">
        <f>'計算シート（設備投資）'!AW8</f>
        <v>0</v>
      </c>
    </row>
    <row r="70" spans="3:10" ht="13.2">
      <c r="C70" s="840" t="e">
        <f>'計算シート（設備投資）'!AQ9</f>
        <v>#N/A</v>
      </c>
      <c r="D70" s="841"/>
      <c r="E70" s="180" t="e">
        <f>'計算シート（設備投資）'!AR9</f>
        <v>#N/A</v>
      </c>
      <c r="F70" s="181" t="e">
        <f>'計算シート（設備投資）'!AS9</f>
        <v>#N/A</v>
      </c>
      <c r="G70" s="182" t="e">
        <f>'計算シート（設備投資）'!AT9</f>
        <v>#N/A</v>
      </c>
      <c r="H70" s="183" t="e">
        <f>'計算シート（設備投資）'!AU9</f>
        <v>#N/A</v>
      </c>
      <c r="I70" s="184" t="e">
        <f>'計算シート（設備投資）'!AV9</f>
        <v>#N/A</v>
      </c>
      <c r="J70" s="182" t="e">
        <f>'計算シート（設備投資）'!AW9</f>
        <v>#N/A</v>
      </c>
    </row>
    <row r="71" spans="3:10" ht="13.2">
      <c r="C71" s="840" t="e">
        <f>'計算シート（設備投資）'!AQ10</f>
        <v>#N/A</v>
      </c>
      <c r="D71" s="841"/>
      <c r="E71" s="180" t="e">
        <f>'計算シート（設備投資）'!AR10</f>
        <v>#N/A</v>
      </c>
      <c r="F71" s="181" t="e">
        <f>'計算シート（設備投資）'!AS10</f>
        <v>#N/A</v>
      </c>
      <c r="G71" s="182" t="e">
        <f>'計算シート（設備投資）'!AT10</f>
        <v>#N/A</v>
      </c>
      <c r="H71" s="183" t="e">
        <f>'計算シート（設備投資）'!AU10</f>
        <v>#N/A</v>
      </c>
      <c r="I71" s="184" t="e">
        <f>'計算シート（設備投資）'!AV10</f>
        <v>#N/A</v>
      </c>
      <c r="J71" s="182" t="e">
        <f>'計算シート（設備投資）'!AW10</f>
        <v>#N/A</v>
      </c>
    </row>
    <row r="72" spans="3:10" ht="13.2">
      <c r="C72" s="840" t="e">
        <f>'計算シート（設備投資）'!AQ11</f>
        <v>#N/A</v>
      </c>
      <c r="D72" s="841"/>
      <c r="E72" s="180" t="e">
        <f>'計算シート（設備投資）'!AR11</f>
        <v>#N/A</v>
      </c>
      <c r="F72" s="181" t="e">
        <f>'計算シート（設備投資）'!AS11</f>
        <v>#N/A</v>
      </c>
      <c r="G72" s="182" t="e">
        <f>'計算シート（設備投資）'!AT11</f>
        <v>#N/A</v>
      </c>
      <c r="H72" s="183" t="e">
        <f>'計算シート（設備投資）'!AU11</f>
        <v>#N/A</v>
      </c>
      <c r="I72" s="184" t="e">
        <f>'計算シート（設備投資）'!AV11</f>
        <v>#N/A</v>
      </c>
      <c r="J72" s="182" t="e">
        <f>'計算シート（設備投資）'!AW11</f>
        <v>#N/A</v>
      </c>
    </row>
    <row r="73" spans="3:10" ht="13.2">
      <c r="C73" s="842" t="e">
        <f>'計算シート（設備投資）'!AQ12</f>
        <v>#N/A</v>
      </c>
      <c r="D73" s="843"/>
      <c r="E73" s="185" t="e">
        <f>'計算シート（設備投資）'!AR12</f>
        <v>#N/A</v>
      </c>
      <c r="F73" s="186" t="e">
        <f>'計算シート（設備投資）'!AS12</f>
        <v>#N/A</v>
      </c>
      <c r="G73" s="187" t="e">
        <f>'計算シート（設備投資）'!AT12</f>
        <v>#N/A</v>
      </c>
      <c r="H73" s="188" t="e">
        <f>'計算シート（設備投資）'!AU12</f>
        <v>#N/A</v>
      </c>
      <c r="I73" s="189" t="e">
        <f>'計算シート（設備投資）'!AV12</f>
        <v>#N/A</v>
      </c>
      <c r="J73" s="187" t="e">
        <f>'計算シート（設備投資）'!AW12</f>
        <v>#N/A</v>
      </c>
    </row>
    <row r="74" spans="3:10" ht="13.2">
      <c r="C74" s="844" t="e">
        <f>'計算シート（設備投資）'!AQ13</f>
        <v>#N/A</v>
      </c>
      <c r="D74" s="845"/>
      <c r="E74" s="190" t="e">
        <f>'計算シート（設備投資）'!AR13</f>
        <v>#N/A</v>
      </c>
      <c r="F74" s="191" t="e">
        <f>'計算シート（設備投資）'!AS13</f>
        <v>#N/A</v>
      </c>
      <c r="G74" s="192" t="e">
        <f>'計算シート（設備投資）'!AT13</f>
        <v>#N/A</v>
      </c>
      <c r="H74" s="193" t="e">
        <f>'計算シート（設備投資）'!AU13</f>
        <v>#N/A</v>
      </c>
      <c r="I74" s="194" t="e">
        <f>'計算シート（設備投資）'!AV13</f>
        <v>#N/A</v>
      </c>
      <c r="J74" s="192" t="e">
        <f>'計算シート（設備投資）'!AW13</f>
        <v>#N/A</v>
      </c>
    </row>
    <row r="75" spans="3:10" ht="13.2">
      <c r="C75" s="840" t="e">
        <f>'計算シート（設備投資）'!AQ14</f>
        <v>#N/A</v>
      </c>
      <c r="D75" s="841"/>
      <c r="E75" s="180" t="e">
        <f>'計算シート（設備投資）'!AR14</f>
        <v>#N/A</v>
      </c>
      <c r="F75" s="181" t="e">
        <f>'計算シート（設備投資）'!AS14</f>
        <v>#N/A</v>
      </c>
      <c r="G75" s="182" t="e">
        <f>'計算シート（設備投資）'!AT14</f>
        <v>#N/A</v>
      </c>
      <c r="H75" s="183" t="e">
        <f>'計算シート（設備投資）'!AU14</f>
        <v>#N/A</v>
      </c>
      <c r="I75" s="184" t="e">
        <f>'計算シート（設備投資）'!AV14</f>
        <v>#N/A</v>
      </c>
      <c r="J75" s="182" t="e">
        <f>'計算シート（設備投資）'!AW14</f>
        <v>#N/A</v>
      </c>
    </row>
    <row r="76" spans="3:10" ht="13.2">
      <c r="C76" s="840" t="e">
        <f>'計算シート（設備投資）'!AQ15</f>
        <v>#N/A</v>
      </c>
      <c r="D76" s="841"/>
      <c r="E76" s="180" t="e">
        <f>'計算シート（設備投資）'!AR15</f>
        <v>#N/A</v>
      </c>
      <c r="F76" s="181" t="e">
        <f>'計算シート（設備投資）'!AS15</f>
        <v>#N/A</v>
      </c>
      <c r="G76" s="182" t="e">
        <f>'計算シート（設備投資）'!AT15</f>
        <v>#N/A</v>
      </c>
      <c r="H76" s="183" t="e">
        <f>'計算シート（設備投資）'!AU15</f>
        <v>#N/A</v>
      </c>
      <c r="I76" s="184" t="e">
        <f>'計算シート（設備投資）'!AV15</f>
        <v>#N/A</v>
      </c>
      <c r="J76" s="182" t="e">
        <f>'計算シート（設備投資）'!AW15</f>
        <v>#N/A</v>
      </c>
    </row>
    <row r="77" spans="3:10" ht="13.2">
      <c r="C77" s="840" t="e">
        <f>'計算シート（設備投資）'!AQ16</f>
        <v>#N/A</v>
      </c>
      <c r="D77" s="841"/>
      <c r="E77" s="180" t="e">
        <f>'計算シート（設備投資）'!AR16</f>
        <v>#N/A</v>
      </c>
      <c r="F77" s="181" t="e">
        <f>'計算シート（設備投資）'!AS16</f>
        <v>#N/A</v>
      </c>
      <c r="G77" s="182" t="e">
        <f>'計算シート（設備投資）'!AT16</f>
        <v>#N/A</v>
      </c>
      <c r="H77" s="183" t="e">
        <f>'計算シート（設備投資）'!AU16</f>
        <v>#N/A</v>
      </c>
      <c r="I77" s="184" t="e">
        <f>'計算シート（設備投資）'!AV16</f>
        <v>#N/A</v>
      </c>
      <c r="J77" s="182" t="e">
        <f>'計算シート（設備投資）'!AW16</f>
        <v>#N/A</v>
      </c>
    </row>
    <row r="78" spans="3:10" ht="13.2">
      <c r="C78" s="842" t="e">
        <f>'計算シート（設備投資）'!AQ17</f>
        <v>#N/A</v>
      </c>
      <c r="D78" s="843"/>
      <c r="E78" s="185" t="e">
        <f>'計算シート（設備投資）'!AR17</f>
        <v>#N/A</v>
      </c>
      <c r="F78" s="186" t="e">
        <f>'計算シート（設備投資）'!AS17</f>
        <v>#N/A</v>
      </c>
      <c r="G78" s="187" t="e">
        <f>'計算シート（設備投資）'!AT17</f>
        <v>#N/A</v>
      </c>
      <c r="H78" s="188" t="e">
        <f>'計算シート（設備投資）'!AU17</f>
        <v>#N/A</v>
      </c>
      <c r="I78" s="189" t="e">
        <f>'計算シート（設備投資）'!AV17</f>
        <v>#N/A</v>
      </c>
      <c r="J78" s="187" t="e">
        <f>'計算シート（設備投資）'!AW17</f>
        <v>#N/A</v>
      </c>
    </row>
    <row r="79" spans="3:10" ht="13.2">
      <c r="C79" s="844" t="e">
        <f>'計算シート（設備投資）'!AQ18</f>
        <v>#N/A</v>
      </c>
      <c r="D79" s="845"/>
      <c r="E79" s="190" t="e">
        <f>'計算シート（設備投資）'!AR18</f>
        <v>#N/A</v>
      </c>
      <c r="F79" s="191" t="e">
        <f>'計算シート（設備投資）'!AS18</f>
        <v>#N/A</v>
      </c>
      <c r="G79" s="192" t="e">
        <f>'計算シート（設備投資）'!AT18</f>
        <v>#N/A</v>
      </c>
      <c r="H79" s="193" t="e">
        <f>'計算シート（設備投資）'!AU18</f>
        <v>#N/A</v>
      </c>
      <c r="I79" s="194" t="e">
        <f>'計算シート（設備投資）'!AV18</f>
        <v>#N/A</v>
      </c>
      <c r="J79" s="192" t="e">
        <f>'計算シート（設備投資）'!AW18</f>
        <v>#N/A</v>
      </c>
    </row>
    <row r="80" spans="3:10" ht="13.2">
      <c r="C80" s="840" t="e">
        <f>'計算シート（設備投資）'!AQ19</f>
        <v>#N/A</v>
      </c>
      <c r="D80" s="841"/>
      <c r="E80" s="180" t="e">
        <f>'計算シート（設備投資）'!AR19</f>
        <v>#N/A</v>
      </c>
      <c r="F80" s="181" t="e">
        <f>'計算シート（設備投資）'!AS19</f>
        <v>#N/A</v>
      </c>
      <c r="G80" s="182" t="e">
        <f>'計算シート（設備投資）'!AT19</f>
        <v>#N/A</v>
      </c>
      <c r="H80" s="183" t="e">
        <f>'計算シート（設備投資）'!AU19</f>
        <v>#N/A</v>
      </c>
      <c r="I80" s="184" t="e">
        <f>'計算シート（設備投資）'!AV19</f>
        <v>#N/A</v>
      </c>
      <c r="J80" s="182" t="e">
        <f>'計算シート（設備投資）'!AW19</f>
        <v>#N/A</v>
      </c>
    </row>
    <row r="81" spans="3:10" ht="13.2">
      <c r="C81" s="840" t="e">
        <f>'計算シート（設備投資）'!AQ20</f>
        <v>#N/A</v>
      </c>
      <c r="D81" s="841"/>
      <c r="E81" s="180" t="e">
        <f>'計算シート（設備投資）'!AR20</f>
        <v>#N/A</v>
      </c>
      <c r="F81" s="181" t="e">
        <f>'計算シート（設備投資）'!AS20</f>
        <v>#N/A</v>
      </c>
      <c r="G81" s="182" t="e">
        <f>'計算シート（設備投資）'!AT20</f>
        <v>#N/A</v>
      </c>
      <c r="H81" s="183" t="e">
        <f>'計算シート（設備投資）'!AU20</f>
        <v>#N/A</v>
      </c>
      <c r="I81" s="184" t="e">
        <f>'計算シート（設備投資）'!AV20</f>
        <v>#N/A</v>
      </c>
      <c r="J81" s="182" t="e">
        <f>'計算シート（設備投資）'!AW20</f>
        <v>#N/A</v>
      </c>
    </row>
    <row r="82" spans="3:10" ht="13.2">
      <c r="C82" s="840" t="e">
        <f>'計算シート（設備投資）'!AQ21</f>
        <v>#N/A</v>
      </c>
      <c r="D82" s="841"/>
      <c r="E82" s="180" t="e">
        <f>'計算シート（設備投資）'!AR21</f>
        <v>#N/A</v>
      </c>
      <c r="F82" s="181" t="e">
        <f>'計算シート（設備投資）'!AS21</f>
        <v>#N/A</v>
      </c>
      <c r="G82" s="182" t="e">
        <f>'計算シート（設備投資）'!AT21</f>
        <v>#N/A</v>
      </c>
      <c r="H82" s="183" t="e">
        <f>'計算シート（設備投資）'!AU21</f>
        <v>#N/A</v>
      </c>
      <c r="I82" s="184" t="e">
        <f>'計算シート（設備投資）'!AV21</f>
        <v>#N/A</v>
      </c>
      <c r="J82" s="182" t="e">
        <f>'計算シート（設備投資）'!AW21</f>
        <v>#N/A</v>
      </c>
    </row>
    <row r="83" spans="3:10" ht="13.2">
      <c r="C83" s="842" t="e">
        <f>'計算シート（設備投資）'!AQ22</f>
        <v>#N/A</v>
      </c>
      <c r="D83" s="843"/>
      <c r="E83" s="185" t="e">
        <f>'計算シート（設備投資）'!AR22</f>
        <v>#N/A</v>
      </c>
      <c r="F83" s="186" t="e">
        <f>'計算シート（設備投資）'!AS22</f>
        <v>#N/A</v>
      </c>
      <c r="G83" s="187" t="e">
        <f>'計算シート（設備投資）'!AT22</f>
        <v>#N/A</v>
      </c>
      <c r="H83" s="188" t="e">
        <f>'計算シート（設備投資）'!AU22</f>
        <v>#N/A</v>
      </c>
      <c r="I83" s="189" t="e">
        <f>'計算シート（設備投資）'!AV22</f>
        <v>#N/A</v>
      </c>
      <c r="J83" s="187" t="e">
        <f>'計算シート（設備投資）'!AW22</f>
        <v>#N/A</v>
      </c>
    </row>
    <row r="84" spans="3:10" ht="13.2">
      <c r="C84" s="844" t="e">
        <f>'計算シート（設備投資）'!AQ23</f>
        <v>#N/A</v>
      </c>
      <c r="D84" s="845"/>
      <c r="E84" s="190" t="e">
        <f>'計算シート（設備投資）'!AR23</f>
        <v>#N/A</v>
      </c>
      <c r="F84" s="191" t="e">
        <f>'計算シート（設備投資）'!AS23</f>
        <v>#N/A</v>
      </c>
      <c r="G84" s="192" t="e">
        <f>'計算シート（設備投資）'!AT23</f>
        <v>#N/A</v>
      </c>
      <c r="H84" s="193" t="e">
        <f>'計算シート（設備投資）'!AU23</f>
        <v>#N/A</v>
      </c>
      <c r="I84" s="194" t="e">
        <f>'計算シート（設備投資）'!AV23</f>
        <v>#N/A</v>
      </c>
      <c r="J84" s="192" t="e">
        <f>'計算シート（設備投資）'!AW23</f>
        <v>#N/A</v>
      </c>
    </row>
    <row r="85" spans="3:10" ht="13.2">
      <c r="C85" s="840" t="e">
        <f>'計算シート（設備投資）'!AQ24</f>
        <v>#N/A</v>
      </c>
      <c r="D85" s="841"/>
      <c r="E85" s="180" t="e">
        <f>'計算シート（設備投資）'!AR24</f>
        <v>#N/A</v>
      </c>
      <c r="F85" s="181" t="e">
        <f>'計算シート（設備投資）'!AS24</f>
        <v>#N/A</v>
      </c>
      <c r="G85" s="182" t="e">
        <f>'計算シート（設備投資）'!AT24</f>
        <v>#N/A</v>
      </c>
      <c r="H85" s="183" t="e">
        <f>'計算シート（設備投資）'!AU24</f>
        <v>#N/A</v>
      </c>
      <c r="I85" s="184" t="e">
        <f>'計算シート（設備投資）'!AV24</f>
        <v>#N/A</v>
      </c>
      <c r="J85" s="182" t="e">
        <f>'計算シート（設備投資）'!AW24</f>
        <v>#N/A</v>
      </c>
    </row>
    <row r="86" spans="3:10" ht="13.2">
      <c r="C86" s="840" t="e">
        <f>'計算シート（設備投資）'!AQ25</f>
        <v>#N/A</v>
      </c>
      <c r="D86" s="841"/>
      <c r="E86" s="180" t="e">
        <f>'計算シート（設備投資）'!AR25</f>
        <v>#N/A</v>
      </c>
      <c r="F86" s="181" t="e">
        <f>'計算シート（設備投資）'!AS25</f>
        <v>#N/A</v>
      </c>
      <c r="G86" s="182" t="e">
        <f>'計算シート（設備投資）'!AT25</f>
        <v>#N/A</v>
      </c>
      <c r="H86" s="183" t="e">
        <f>'計算シート（設備投資）'!AU25</f>
        <v>#N/A</v>
      </c>
      <c r="I86" s="184" t="e">
        <f>'計算シート（設備投資）'!AV25</f>
        <v>#N/A</v>
      </c>
      <c r="J86" s="182" t="e">
        <f>'計算シート（設備投資）'!AW25</f>
        <v>#N/A</v>
      </c>
    </row>
    <row r="87" spans="3:10" ht="13.2">
      <c r="C87" s="840" t="e">
        <f>'計算シート（設備投資）'!AQ26</f>
        <v>#N/A</v>
      </c>
      <c r="D87" s="841"/>
      <c r="E87" s="180" t="e">
        <f>'計算シート（設備投資）'!AR26</f>
        <v>#N/A</v>
      </c>
      <c r="F87" s="181" t="e">
        <f>'計算シート（設備投資）'!AS26</f>
        <v>#N/A</v>
      </c>
      <c r="G87" s="182" t="e">
        <f>'計算シート（設備投資）'!AT26</f>
        <v>#N/A</v>
      </c>
      <c r="H87" s="183" t="e">
        <f>'計算シート（設備投資）'!AU26</f>
        <v>#N/A</v>
      </c>
      <c r="I87" s="184" t="e">
        <f>'計算シート（設備投資）'!AV26</f>
        <v>#N/A</v>
      </c>
      <c r="J87" s="182" t="e">
        <f>'計算シート（設備投資）'!AW26</f>
        <v>#N/A</v>
      </c>
    </row>
    <row r="88" spans="3:10" ht="13.2">
      <c r="C88" s="842" t="e">
        <f>'計算シート（設備投資）'!AQ27</f>
        <v>#N/A</v>
      </c>
      <c r="D88" s="843"/>
      <c r="E88" s="185" t="e">
        <f>'計算シート（設備投資）'!AR27</f>
        <v>#N/A</v>
      </c>
      <c r="F88" s="186" t="e">
        <f>'計算シート（設備投資）'!AS27</f>
        <v>#N/A</v>
      </c>
      <c r="G88" s="187" t="e">
        <f>'計算シート（設備投資）'!AT27</f>
        <v>#N/A</v>
      </c>
      <c r="H88" s="188" t="e">
        <f>'計算シート（設備投資）'!AU27</f>
        <v>#N/A</v>
      </c>
      <c r="I88" s="189" t="e">
        <f>'計算シート（設備投資）'!AV27</f>
        <v>#N/A</v>
      </c>
      <c r="J88" s="187" t="e">
        <f>'計算シート（設備投資）'!AW27</f>
        <v>#N/A</v>
      </c>
    </row>
    <row r="89" spans="3:10" ht="13.2">
      <c r="C89" s="844" t="e">
        <f>'計算シート（設備投資）'!AQ28</f>
        <v>#N/A</v>
      </c>
      <c r="D89" s="845"/>
      <c r="E89" s="190" t="e">
        <f>'計算シート（設備投資）'!AR28</f>
        <v>#N/A</v>
      </c>
      <c r="F89" s="191" t="e">
        <f>'計算シート（設備投資）'!AS28</f>
        <v>#N/A</v>
      </c>
      <c r="G89" s="192" t="e">
        <f>'計算シート（設備投資）'!AT28</f>
        <v>#N/A</v>
      </c>
      <c r="H89" s="193" t="e">
        <f>'計算シート（設備投資）'!AU28</f>
        <v>#N/A</v>
      </c>
      <c r="I89" s="194" t="e">
        <f>'計算シート（設備投資）'!AV28</f>
        <v>#N/A</v>
      </c>
      <c r="J89" s="192" t="e">
        <f>'計算シート（設備投資）'!AW28</f>
        <v>#N/A</v>
      </c>
    </row>
    <row r="90" spans="3:10" ht="13.2">
      <c r="C90" s="840" t="e">
        <f>'計算シート（設備投資）'!AQ29</f>
        <v>#N/A</v>
      </c>
      <c r="D90" s="841"/>
      <c r="E90" s="180" t="e">
        <f>'計算シート（設備投資）'!AR29</f>
        <v>#N/A</v>
      </c>
      <c r="F90" s="181" t="e">
        <f>'計算シート（設備投資）'!AS29</f>
        <v>#N/A</v>
      </c>
      <c r="G90" s="182" t="e">
        <f>'計算シート（設備投資）'!AT29</f>
        <v>#N/A</v>
      </c>
      <c r="H90" s="183" t="e">
        <f>'計算シート（設備投資）'!AU29</f>
        <v>#N/A</v>
      </c>
      <c r="I90" s="184" t="e">
        <f>'計算シート（設備投資）'!AV29</f>
        <v>#N/A</v>
      </c>
      <c r="J90" s="182" t="e">
        <f>'計算シート（設備投資）'!AW29</f>
        <v>#N/A</v>
      </c>
    </row>
    <row r="91" spans="3:10" ht="13.2">
      <c r="C91" s="840" t="e">
        <f>'計算シート（設備投資）'!AQ30</f>
        <v>#N/A</v>
      </c>
      <c r="D91" s="841"/>
      <c r="E91" s="180" t="e">
        <f>'計算シート（設備投資）'!AR30</f>
        <v>#N/A</v>
      </c>
      <c r="F91" s="181" t="e">
        <f>'計算シート（設備投資）'!AS30</f>
        <v>#N/A</v>
      </c>
      <c r="G91" s="182" t="e">
        <f>'計算シート（設備投資）'!AT30</f>
        <v>#N/A</v>
      </c>
      <c r="H91" s="183" t="e">
        <f>'計算シート（設備投資）'!AU30</f>
        <v>#N/A</v>
      </c>
      <c r="I91" s="184" t="e">
        <f>'計算シート（設備投資）'!AV30</f>
        <v>#N/A</v>
      </c>
      <c r="J91" s="182" t="e">
        <f>'計算シート（設備投資）'!AW30</f>
        <v>#N/A</v>
      </c>
    </row>
    <row r="92" spans="3:10" ht="13.2">
      <c r="C92" s="840" t="e">
        <f>'計算シート（設備投資）'!AQ31</f>
        <v>#N/A</v>
      </c>
      <c r="D92" s="841"/>
      <c r="E92" s="180" t="e">
        <f>'計算シート（設備投資）'!AR31</f>
        <v>#N/A</v>
      </c>
      <c r="F92" s="181" t="e">
        <f>'計算シート（設備投資）'!AS31</f>
        <v>#N/A</v>
      </c>
      <c r="G92" s="182" t="e">
        <f>'計算シート（設備投資）'!AT31</f>
        <v>#N/A</v>
      </c>
      <c r="H92" s="183" t="e">
        <f>'計算シート（設備投資）'!AU31</f>
        <v>#N/A</v>
      </c>
      <c r="I92" s="184" t="e">
        <f>'計算シート（設備投資）'!AV31</f>
        <v>#N/A</v>
      </c>
      <c r="J92" s="182" t="e">
        <f>'計算シート（設備投資）'!AW31</f>
        <v>#N/A</v>
      </c>
    </row>
    <row r="93" spans="3:10" ht="13.2">
      <c r="C93" s="842" t="e">
        <f>'計算シート（設備投資）'!AQ32</f>
        <v>#N/A</v>
      </c>
      <c r="D93" s="843"/>
      <c r="E93" s="185" t="e">
        <f>'計算シート（設備投資）'!AR32</f>
        <v>#N/A</v>
      </c>
      <c r="F93" s="186" t="e">
        <f>'計算シート（設備投資）'!AS32</f>
        <v>#N/A</v>
      </c>
      <c r="G93" s="187" t="e">
        <f>'計算シート（設備投資）'!AT32</f>
        <v>#N/A</v>
      </c>
      <c r="H93" s="188" t="e">
        <f>'計算シート（設備投資）'!AU32</f>
        <v>#N/A</v>
      </c>
      <c r="I93" s="189" t="e">
        <f>'計算シート（設備投資）'!AV32</f>
        <v>#N/A</v>
      </c>
      <c r="J93" s="187" t="e">
        <f>'計算シート（設備投資）'!AW32</f>
        <v>#N/A</v>
      </c>
    </row>
    <row r="94" spans="3:10" ht="13.2">
      <c r="C94" s="844" t="e">
        <f>'計算シート（設備投資）'!AQ33</f>
        <v>#N/A</v>
      </c>
      <c r="D94" s="845"/>
      <c r="E94" s="190" t="e">
        <f>'計算シート（設備投資）'!AR33</f>
        <v>#N/A</v>
      </c>
      <c r="F94" s="191" t="e">
        <f>'計算シート（設備投資）'!AS33</f>
        <v>#N/A</v>
      </c>
      <c r="G94" s="192" t="e">
        <f>'計算シート（設備投資）'!AT33</f>
        <v>#N/A</v>
      </c>
      <c r="H94" s="193" t="e">
        <f>'計算シート（設備投資）'!AU33</f>
        <v>#N/A</v>
      </c>
      <c r="I94" s="194" t="e">
        <f>'計算シート（設備投資）'!AV33</f>
        <v>#N/A</v>
      </c>
      <c r="J94" s="192" t="e">
        <f>'計算シート（設備投資）'!AW33</f>
        <v>#N/A</v>
      </c>
    </row>
    <row r="95" spans="3:10" ht="13.2">
      <c r="C95" s="840" t="e">
        <f>'計算シート（設備投資）'!AQ34</f>
        <v>#N/A</v>
      </c>
      <c r="D95" s="841"/>
      <c r="E95" s="180" t="e">
        <f>'計算シート（設備投資）'!AR34</f>
        <v>#N/A</v>
      </c>
      <c r="F95" s="181" t="e">
        <f>'計算シート（設備投資）'!AS34</f>
        <v>#N/A</v>
      </c>
      <c r="G95" s="182" t="e">
        <f>'計算シート（設備投資）'!AT34</f>
        <v>#N/A</v>
      </c>
      <c r="H95" s="183" t="e">
        <f>'計算シート（設備投資）'!AU34</f>
        <v>#N/A</v>
      </c>
      <c r="I95" s="184" t="e">
        <f>'計算シート（設備投資）'!AV34</f>
        <v>#N/A</v>
      </c>
      <c r="J95" s="182" t="e">
        <f>'計算シート（設備投資）'!AW34</f>
        <v>#N/A</v>
      </c>
    </row>
    <row r="96" spans="3:10" ht="13.2">
      <c r="C96" s="840" t="e">
        <f>'計算シート（設備投資）'!AQ35</f>
        <v>#N/A</v>
      </c>
      <c r="D96" s="841"/>
      <c r="E96" s="180" t="e">
        <f>'計算シート（設備投資）'!AR35</f>
        <v>#N/A</v>
      </c>
      <c r="F96" s="181" t="e">
        <f>'計算シート（設備投資）'!AS35</f>
        <v>#N/A</v>
      </c>
      <c r="G96" s="182" t="e">
        <f>'計算シート（設備投資）'!AT35</f>
        <v>#N/A</v>
      </c>
      <c r="H96" s="183" t="e">
        <f>'計算シート（設備投資）'!AU35</f>
        <v>#N/A</v>
      </c>
      <c r="I96" s="184" t="e">
        <f>'計算シート（設備投資）'!AV35</f>
        <v>#N/A</v>
      </c>
      <c r="J96" s="182" t="e">
        <f>'計算シート（設備投資）'!AW35</f>
        <v>#N/A</v>
      </c>
    </row>
    <row r="97" spans="3:10" ht="13.2">
      <c r="C97" s="840" t="e">
        <f>'計算シート（設備投資）'!AQ36</f>
        <v>#N/A</v>
      </c>
      <c r="D97" s="841"/>
      <c r="E97" s="180" t="e">
        <f>'計算シート（設備投資）'!AR36</f>
        <v>#N/A</v>
      </c>
      <c r="F97" s="181" t="e">
        <f>'計算シート（設備投資）'!AS36</f>
        <v>#N/A</v>
      </c>
      <c r="G97" s="182" t="e">
        <f>'計算シート（設備投資）'!AT36</f>
        <v>#N/A</v>
      </c>
      <c r="H97" s="183" t="e">
        <f>'計算シート（設備投資）'!AU36</f>
        <v>#N/A</v>
      </c>
      <c r="I97" s="184" t="e">
        <f>'計算シート（設備投資）'!AV36</f>
        <v>#N/A</v>
      </c>
      <c r="J97" s="182" t="e">
        <f>'計算シート（設備投資）'!AW36</f>
        <v>#N/A</v>
      </c>
    </row>
    <row r="98" spans="3:10" ht="13.2">
      <c r="C98" s="842" t="e">
        <f>'計算シート（設備投資）'!AQ37</f>
        <v>#N/A</v>
      </c>
      <c r="D98" s="843"/>
      <c r="E98" s="185" t="e">
        <f>'計算シート（設備投資）'!AR37</f>
        <v>#N/A</v>
      </c>
      <c r="F98" s="186" t="e">
        <f>'計算シート（設備投資）'!AS37</f>
        <v>#N/A</v>
      </c>
      <c r="G98" s="187" t="e">
        <f>'計算シート（設備投資）'!AT37</f>
        <v>#N/A</v>
      </c>
      <c r="H98" s="188" t="e">
        <f>'計算シート（設備投資）'!AU37</f>
        <v>#N/A</v>
      </c>
      <c r="I98" s="189" t="e">
        <f>'計算シート（設備投資）'!AV37</f>
        <v>#N/A</v>
      </c>
      <c r="J98" s="187" t="e">
        <f>'計算シート（設備投資）'!AW37</f>
        <v>#N/A</v>
      </c>
    </row>
    <row r="99" spans="3:10" ht="13.2">
      <c r="C99" s="844" t="e">
        <f>'計算シート（設備投資）'!AQ38</f>
        <v>#N/A</v>
      </c>
      <c r="D99" s="845"/>
      <c r="E99" s="190" t="e">
        <f>'計算シート（設備投資）'!AR38</f>
        <v>#N/A</v>
      </c>
      <c r="F99" s="191" t="e">
        <f>'計算シート（設備投資）'!AS38</f>
        <v>#N/A</v>
      </c>
      <c r="G99" s="192" t="e">
        <f>'計算シート（設備投資）'!AT38</f>
        <v>#N/A</v>
      </c>
      <c r="H99" s="193" t="e">
        <f>'計算シート（設備投資）'!AU38</f>
        <v>#N/A</v>
      </c>
      <c r="I99" s="194" t="e">
        <f>'計算シート（設備投資）'!AV38</f>
        <v>#N/A</v>
      </c>
      <c r="J99" s="192" t="e">
        <f>'計算シート（設備投資）'!AW38</f>
        <v>#N/A</v>
      </c>
    </row>
    <row r="100" spans="3:10" ht="13.2">
      <c r="C100" s="840" t="e">
        <f>'計算シート（設備投資）'!AQ39</f>
        <v>#N/A</v>
      </c>
      <c r="D100" s="841"/>
      <c r="E100" s="180" t="e">
        <f>'計算シート（設備投資）'!AR39</f>
        <v>#N/A</v>
      </c>
      <c r="F100" s="181" t="e">
        <f>'計算シート（設備投資）'!AS39</f>
        <v>#N/A</v>
      </c>
      <c r="G100" s="182" t="e">
        <f>'計算シート（設備投資）'!AT39</f>
        <v>#N/A</v>
      </c>
      <c r="H100" s="183" t="e">
        <f>'計算シート（設備投資）'!AU39</f>
        <v>#N/A</v>
      </c>
      <c r="I100" s="184" t="e">
        <f>'計算シート（設備投資）'!AV39</f>
        <v>#N/A</v>
      </c>
      <c r="J100" s="182" t="e">
        <f>'計算シート（設備投資）'!AW39</f>
        <v>#N/A</v>
      </c>
    </row>
    <row r="101" spans="3:10" ht="13.2">
      <c r="C101" s="840" t="e">
        <f>'計算シート（設備投資）'!AQ40</f>
        <v>#N/A</v>
      </c>
      <c r="D101" s="841"/>
      <c r="E101" s="180" t="e">
        <f>'計算シート（設備投資）'!AR40</f>
        <v>#N/A</v>
      </c>
      <c r="F101" s="181" t="e">
        <f>'計算シート（設備投資）'!AS40</f>
        <v>#N/A</v>
      </c>
      <c r="G101" s="182" t="e">
        <f>'計算シート（設備投資）'!AT40</f>
        <v>#N/A</v>
      </c>
      <c r="H101" s="183" t="e">
        <f>'計算シート（設備投資）'!AU40</f>
        <v>#N/A</v>
      </c>
      <c r="I101" s="184" t="e">
        <f>'計算シート（設備投資）'!AV40</f>
        <v>#N/A</v>
      </c>
      <c r="J101" s="182" t="e">
        <f>'計算シート（設備投資）'!AW40</f>
        <v>#N/A</v>
      </c>
    </row>
    <row r="102" spans="3:10" ht="13.2">
      <c r="C102" s="840" t="e">
        <f>'計算シート（設備投資）'!AQ41</f>
        <v>#N/A</v>
      </c>
      <c r="D102" s="841"/>
      <c r="E102" s="180" t="e">
        <f>'計算シート（設備投資）'!AR41</f>
        <v>#N/A</v>
      </c>
      <c r="F102" s="181" t="e">
        <f>'計算シート（設備投資）'!AS41</f>
        <v>#N/A</v>
      </c>
      <c r="G102" s="182" t="e">
        <f>'計算シート（設備投資）'!AT41</f>
        <v>#N/A</v>
      </c>
      <c r="H102" s="183" t="e">
        <f>'計算シート（設備投資）'!AU41</f>
        <v>#N/A</v>
      </c>
      <c r="I102" s="184" t="e">
        <f>'計算シート（設備投資）'!AV41</f>
        <v>#N/A</v>
      </c>
      <c r="J102" s="182" t="e">
        <f>'計算シート（設備投資）'!AW41</f>
        <v>#N/A</v>
      </c>
    </row>
    <row r="103" spans="3:10" ht="13.2">
      <c r="C103" s="842" t="e">
        <f>'計算シート（設備投資）'!AQ42</f>
        <v>#N/A</v>
      </c>
      <c r="D103" s="843"/>
      <c r="E103" s="185" t="e">
        <f>'計算シート（設備投資）'!AR42</f>
        <v>#N/A</v>
      </c>
      <c r="F103" s="186" t="e">
        <f>'計算シート（設備投資）'!AS42</f>
        <v>#N/A</v>
      </c>
      <c r="G103" s="187" t="e">
        <f>'計算シート（設備投資）'!AT42</f>
        <v>#N/A</v>
      </c>
      <c r="H103" s="188" t="e">
        <f>'計算シート（設備投資）'!AU42</f>
        <v>#N/A</v>
      </c>
      <c r="I103" s="189" t="e">
        <f>'計算シート（設備投資）'!AV42</f>
        <v>#N/A</v>
      </c>
      <c r="J103" s="187" t="e">
        <f>'計算シート（設備投資）'!AW42</f>
        <v>#N/A</v>
      </c>
    </row>
    <row r="104" spans="3:10" ht="13.2">
      <c r="C104" s="844" t="e">
        <f>'計算シート（設備投資）'!AQ43</f>
        <v>#N/A</v>
      </c>
      <c r="D104" s="845"/>
      <c r="E104" s="190" t="e">
        <f>'計算シート（設備投資）'!AR43</f>
        <v>#N/A</v>
      </c>
      <c r="F104" s="191" t="e">
        <f>'計算シート（設備投資）'!AS43</f>
        <v>#N/A</v>
      </c>
      <c r="G104" s="192" t="e">
        <f>'計算シート（設備投資）'!AT43</f>
        <v>#N/A</v>
      </c>
      <c r="H104" s="193" t="e">
        <f>'計算シート（設備投資）'!AU43</f>
        <v>#N/A</v>
      </c>
      <c r="I104" s="194" t="e">
        <f>'計算シート（設備投資）'!AV43</f>
        <v>#N/A</v>
      </c>
      <c r="J104" s="192" t="e">
        <f>'計算シート（設備投資）'!AW43</f>
        <v>#N/A</v>
      </c>
    </row>
    <row r="105" spans="3:10" ht="13.8" thickBot="1">
      <c r="C105" s="890" t="e">
        <f>'計算シート（設備投資）'!AQ44</f>
        <v>#N/A</v>
      </c>
      <c r="D105" s="891"/>
      <c r="E105" s="195" t="e">
        <f>'計算シート（設備投資）'!AR44</f>
        <v>#N/A</v>
      </c>
      <c r="F105" s="196" t="e">
        <f>'計算シート（設備投資）'!AS44</f>
        <v>#N/A</v>
      </c>
      <c r="G105" s="197" t="e">
        <f>'計算シート（設備投資）'!AT44</f>
        <v>#N/A</v>
      </c>
      <c r="H105" s="198" t="e">
        <f>'計算シート（設備投資）'!AU44</f>
        <v>#N/A</v>
      </c>
      <c r="I105" s="199" t="e">
        <f>'計算シート（設備投資）'!AV44</f>
        <v>#N/A</v>
      </c>
      <c r="J105" s="197" t="e">
        <f>'計算シート（設備投資）'!AW44</f>
        <v>#N/A</v>
      </c>
    </row>
    <row r="106" spans="3:10" ht="13.8" thickBot="1">
      <c r="C106" s="882" t="s">
        <v>62</v>
      </c>
      <c r="D106" s="883"/>
      <c r="E106" s="161" t="e">
        <f>'計算シート（設備投資）'!AR45</f>
        <v>#N/A</v>
      </c>
      <c r="F106" s="162" t="e">
        <f>'計算シート（設備投資）'!AS45</f>
        <v>#N/A</v>
      </c>
      <c r="G106" s="163" t="e">
        <f>'計算シート（設備投資）'!AT45</f>
        <v>#N/A</v>
      </c>
      <c r="H106" s="148"/>
      <c r="I106" s="164" t="e">
        <f>'計算シート（設備投資）'!AV45</f>
        <v>#N/A</v>
      </c>
      <c r="J106" s="163" t="e">
        <f>'計算シート（設備投資）'!AW45</f>
        <v>#N/A</v>
      </c>
    </row>
    <row r="107" spans="3:10" ht="13.2">
      <c r="C107" s="152" t="s">
        <v>211</v>
      </c>
    </row>
    <row r="109" spans="3:10" ht="16.2">
      <c r="C109" s="823" t="s">
        <v>237</v>
      </c>
      <c r="D109" s="823"/>
      <c r="E109" s="823"/>
      <c r="F109" s="823"/>
      <c r="G109" s="823"/>
      <c r="H109" s="823"/>
      <c r="I109" s="823"/>
      <c r="J109" s="823"/>
    </row>
    <row r="110" spans="3:10" ht="12.75" customHeight="1">
      <c r="C110" s="23"/>
      <c r="D110" s="23"/>
      <c r="E110" s="23"/>
      <c r="F110" s="23"/>
      <c r="G110" s="23"/>
      <c r="H110" s="23"/>
      <c r="I110" s="23"/>
      <c r="J110" s="23"/>
    </row>
    <row r="111" spans="3:10" ht="12.75" customHeight="1">
      <c r="C111" s="824" t="s">
        <v>334</v>
      </c>
      <c r="D111" s="881" t="s">
        <v>233</v>
      </c>
      <c r="E111" s="881"/>
      <c r="F111" s="881"/>
      <c r="G111" s="881"/>
      <c r="H111" s="881"/>
      <c r="I111" s="881"/>
      <c r="J111" s="881"/>
    </row>
    <row r="112" spans="3:10" ht="12.75" customHeight="1">
      <c r="C112" s="824"/>
      <c r="D112" s="881"/>
      <c r="E112" s="881"/>
      <c r="F112" s="881"/>
      <c r="G112" s="881"/>
      <c r="H112" s="881"/>
      <c r="I112" s="881"/>
      <c r="J112" s="881"/>
    </row>
    <row r="113" spans="3:10" ht="12.75" customHeight="1">
      <c r="C113" s="824"/>
      <c r="D113" s="881"/>
      <c r="E113" s="881"/>
      <c r="F113" s="881"/>
      <c r="G113" s="881"/>
      <c r="H113" s="881"/>
      <c r="I113" s="881"/>
      <c r="J113" s="881"/>
    </row>
    <row r="114" spans="3:10" ht="12.75" customHeight="1">
      <c r="C114" s="23"/>
      <c r="D114" s="825" t="s">
        <v>238</v>
      </c>
      <c r="E114" s="826"/>
      <c r="F114" s="242"/>
      <c r="G114" s="242"/>
      <c r="H114" s="242"/>
      <c r="I114" s="242"/>
      <c r="J114" s="243"/>
    </row>
    <row r="115" spans="3:10" ht="12.75" customHeight="1">
      <c r="C115" s="23"/>
      <c r="D115" s="884" t="s">
        <v>239</v>
      </c>
      <c r="E115" s="885"/>
      <c r="F115" s="885"/>
      <c r="G115" s="885"/>
      <c r="H115" s="885"/>
      <c r="I115" s="885"/>
      <c r="J115" s="886"/>
    </row>
    <row r="116" spans="3:10" ht="12.75" customHeight="1">
      <c r="C116" s="23"/>
      <c r="D116" s="884"/>
      <c r="E116" s="885"/>
      <c r="F116" s="885"/>
      <c r="G116" s="885"/>
      <c r="H116" s="885"/>
      <c r="I116" s="885"/>
      <c r="J116" s="886"/>
    </row>
    <row r="117" spans="3:10" ht="12.75" customHeight="1">
      <c r="C117" s="23"/>
      <c r="D117" s="884"/>
      <c r="E117" s="885"/>
      <c r="F117" s="885"/>
      <c r="G117" s="885"/>
      <c r="H117" s="885"/>
      <c r="I117" s="885"/>
      <c r="J117" s="886"/>
    </row>
    <row r="118" spans="3:10" ht="12.75" customHeight="1">
      <c r="C118" s="23"/>
      <c r="D118" s="884"/>
      <c r="E118" s="885"/>
      <c r="F118" s="885"/>
      <c r="G118" s="885"/>
      <c r="H118" s="885"/>
      <c r="I118" s="885"/>
      <c r="J118" s="886"/>
    </row>
    <row r="119" spans="3:10" ht="12.75" customHeight="1">
      <c r="C119" s="23"/>
      <c r="D119" s="884"/>
      <c r="E119" s="885"/>
      <c r="F119" s="885"/>
      <c r="G119" s="885"/>
      <c r="H119" s="885"/>
      <c r="I119" s="885"/>
      <c r="J119" s="886"/>
    </row>
    <row r="120" spans="3:10" ht="12.75" customHeight="1">
      <c r="C120" s="23"/>
      <c r="D120" s="884"/>
      <c r="E120" s="885"/>
      <c r="F120" s="885"/>
      <c r="G120" s="885"/>
      <c r="H120" s="885"/>
      <c r="I120" s="885"/>
      <c r="J120" s="886"/>
    </row>
    <row r="121" spans="3:10" ht="12.75" customHeight="1">
      <c r="C121" s="23"/>
      <c r="D121" s="884"/>
      <c r="E121" s="885"/>
      <c r="F121" s="885"/>
      <c r="G121" s="885"/>
      <c r="H121" s="885"/>
      <c r="I121" s="885"/>
      <c r="J121" s="886"/>
    </row>
    <row r="122" spans="3:10" ht="12.75" customHeight="1">
      <c r="C122" s="23"/>
      <c r="D122" s="884"/>
      <c r="E122" s="885"/>
      <c r="F122" s="885"/>
      <c r="G122" s="885"/>
      <c r="H122" s="885"/>
      <c r="I122" s="885"/>
      <c r="J122" s="886"/>
    </row>
    <row r="123" spans="3:10" ht="12.75" customHeight="1">
      <c r="C123" s="23"/>
      <c r="D123" s="887"/>
      <c r="E123" s="888"/>
      <c r="F123" s="888"/>
      <c r="G123" s="888"/>
      <c r="H123" s="888"/>
      <c r="I123" s="888"/>
      <c r="J123" s="889"/>
    </row>
    <row r="124" spans="3:10" ht="12.75" customHeight="1">
      <c r="C124" s="23"/>
      <c r="D124" s="244"/>
      <c r="E124" s="244"/>
      <c r="F124" s="244"/>
      <c r="G124" s="244"/>
      <c r="H124" s="244"/>
      <c r="I124" s="244"/>
      <c r="J124" s="244"/>
    </row>
    <row r="125" spans="3:10" ht="12.75" customHeight="1">
      <c r="C125" s="824" t="s">
        <v>240</v>
      </c>
      <c r="D125" s="881" t="s">
        <v>242</v>
      </c>
      <c r="E125" s="881"/>
      <c r="F125" s="881"/>
      <c r="G125" s="881"/>
      <c r="H125" s="881"/>
      <c r="I125" s="881"/>
      <c r="J125" s="881"/>
    </row>
    <row r="126" spans="3:10" ht="12.75" customHeight="1">
      <c r="C126" s="824"/>
      <c r="D126" s="881"/>
      <c r="E126" s="881"/>
      <c r="F126" s="881"/>
      <c r="G126" s="881"/>
      <c r="H126" s="881"/>
      <c r="I126" s="881"/>
      <c r="J126" s="881"/>
    </row>
    <row r="127" spans="3:10" ht="12.75" customHeight="1">
      <c r="C127" s="824"/>
      <c r="D127" s="881"/>
      <c r="E127" s="881"/>
      <c r="F127" s="881"/>
      <c r="G127" s="881"/>
      <c r="H127" s="881"/>
      <c r="I127" s="881"/>
      <c r="J127" s="881"/>
    </row>
    <row r="128" spans="3:10" ht="12.75" customHeight="1">
      <c r="D128" s="228"/>
      <c r="E128" s="228"/>
      <c r="F128" s="228"/>
      <c r="G128" s="228"/>
      <c r="H128" s="228"/>
      <c r="I128" s="228"/>
      <c r="J128" s="228"/>
    </row>
    <row r="129" spans="4:10" ht="12.75" customHeight="1">
      <c r="D129" s="228"/>
      <c r="E129" s="228"/>
      <c r="F129" s="228"/>
      <c r="G129" s="228"/>
      <c r="H129" s="228"/>
      <c r="I129" s="228"/>
      <c r="J129" s="228"/>
    </row>
    <row r="130" spans="4:10" ht="12.75" customHeight="1">
      <c r="D130" s="228"/>
      <c r="E130" s="228"/>
      <c r="F130" s="228"/>
      <c r="G130" s="228"/>
      <c r="H130" s="228"/>
      <c r="I130" s="228"/>
      <c r="J130" s="228"/>
    </row>
    <row r="131" spans="4:10" ht="12.75" customHeight="1">
      <c r="D131" s="228"/>
      <c r="E131" s="228"/>
      <c r="F131" s="228"/>
      <c r="G131" s="228"/>
      <c r="H131" s="228"/>
      <c r="I131" s="228"/>
      <c r="J131" s="228"/>
    </row>
    <row r="132" spans="4:10" ht="12.75" customHeight="1">
      <c r="D132" s="228"/>
      <c r="E132" s="228"/>
      <c r="F132" s="228"/>
      <c r="G132" s="228"/>
      <c r="H132" s="228"/>
      <c r="I132" s="228"/>
      <c r="J132" s="228"/>
    </row>
    <row r="133" spans="4:10" ht="12.75" customHeight="1">
      <c r="D133" s="228"/>
      <c r="E133" s="228"/>
      <c r="F133" s="228"/>
      <c r="G133" s="228"/>
      <c r="H133" s="228"/>
      <c r="I133" s="228"/>
      <c r="J133" s="228"/>
    </row>
    <row r="134" spans="4:10" ht="12.75" customHeight="1">
      <c r="D134" s="228"/>
      <c r="E134" s="228"/>
      <c r="F134" s="228"/>
      <c r="G134" s="228"/>
      <c r="H134" s="228"/>
      <c r="I134" s="228"/>
      <c r="J134" s="228"/>
    </row>
  </sheetData>
  <customSheetViews>
    <customSheetView guid="{2653BBE6-F91C-4430-938D-D5344182049A}" fitToPage="1">
      <rowBreaks count="1" manualBreakCount="1">
        <brk id="62" min="1" max="10" man="1"/>
      </rowBreaks>
      <pageMargins left="0.5" right="0.49" top="0.5" bottom="0.37" header="0.28999999999999998" footer="0.2"/>
      <pageSetup paperSize="9" scale="85" fitToHeight="2" orientation="portrait" r:id="rId1"/>
      <headerFooter alignWithMargins="0"/>
    </customSheetView>
  </customSheetViews>
  <mergeCells count="67">
    <mergeCell ref="D115:J123"/>
    <mergeCell ref="C125:C127"/>
    <mergeCell ref="D125:J127"/>
    <mergeCell ref="C105:D105"/>
    <mergeCell ref="C106:D106"/>
    <mergeCell ref="C109:J109"/>
    <mergeCell ref="C111:C113"/>
    <mergeCell ref="D111:J113"/>
    <mergeCell ref="D114:E114"/>
    <mergeCell ref="C104:D104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92:D92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80:D80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D28:E28"/>
    <mergeCell ref="D29:E29"/>
    <mergeCell ref="C34:J34"/>
    <mergeCell ref="C63:J63"/>
    <mergeCell ref="C66:D68"/>
    <mergeCell ref="E66:E68"/>
    <mergeCell ref="H66:H68"/>
    <mergeCell ref="I66:I68"/>
    <mergeCell ref="F67:F68"/>
    <mergeCell ref="J67:J68"/>
    <mergeCell ref="D25:D27"/>
    <mergeCell ref="D2:J3"/>
    <mergeCell ref="D4:J4"/>
    <mergeCell ref="D7:J9"/>
    <mergeCell ref="D13:J14"/>
    <mergeCell ref="D16:J17"/>
    <mergeCell ref="C19:J19"/>
    <mergeCell ref="D22:E24"/>
    <mergeCell ref="F22:F24"/>
    <mergeCell ref="I22:I24"/>
    <mergeCell ref="G23:G24"/>
    <mergeCell ref="J23:J24"/>
  </mergeCells>
  <phoneticPr fontId="2"/>
  <pageMargins left="0.51181102362204722" right="0.47244094488188981" top="0.51181102362204722" bottom="0.35433070866141736" header="0.27559055118110237" footer="0.19685039370078741"/>
  <pageSetup paperSize="9" scale="85" fitToHeight="2" orientation="portrait" r:id="rId2"/>
  <headerFooter alignWithMargins="0"/>
  <rowBreaks count="1" manualBreakCount="1">
    <brk id="62" min="1" max="10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00FF"/>
    <pageSetUpPr fitToPage="1"/>
  </sheetPr>
  <dimension ref="A1:AI70"/>
  <sheetViews>
    <sheetView showGridLines="0" zoomScale="70" zoomScaleNormal="70" workbookViewId="0">
      <selection sqref="A1:AH2"/>
    </sheetView>
  </sheetViews>
  <sheetFormatPr defaultRowHeight="13.2"/>
  <cols>
    <col min="3" max="3" width="3.33203125" customWidth="1"/>
    <col min="6" max="6" width="3.77734375" customWidth="1"/>
    <col min="9" max="9" width="3.33203125" customWidth="1"/>
    <col min="11" max="11" width="3.21875" customWidth="1"/>
    <col min="12" max="12" width="5.88671875" customWidth="1"/>
    <col min="13" max="13" width="4" customWidth="1"/>
    <col min="16" max="16" width="4" customWidth="1"/>
    <col min="17" max="19" width="9.6640625" customWidth="1"/>
    <col min="20" max="20" width="2.109375" customWidth="1"/>
    <col min="21" max="21" width="9.6640625" customWidth="1"/>
    <col min="22" max="22" width="3" customWidth="1"/>
    <col min="23" max="23" width="6.44140625" customWidth="1"/>
    <col min="24" max="25" width="9.6640625" customWidth="1"/>
    <col min="26" max="26" width="2.33203125" customWidth="1"/>
    <col min="27" max="28" width="9.6640625" customWidth="1"/>
    <col min="29" max="29" width="4.109375" customWidth="1"/>
    <col min="30" max="31" width="9.6640625" customWidth="1"/>
    <col min="32" max="32" width="4.88671875" customWidth="1"/>
    <col min="33" max="34" width="4.6640625" customWidth="1"/>
  </cols>
  <sheetData>
    <row r="1" spans="1:34" ht="13.5" customHeight="1">
      <c r="A1" s="901" t="s">
        <v>410</v>
      </c>
      <c r="B1" s="901"/>
      <c r="C1" s="901"/>
      <c r="D1" s="901"/>
      <c r="E1" s="901"/>
      <c r="F1" s="901"/>
      <c r="G1" s="901"/>
      <c r="H1" s="901"/>
      <c r="I1" s="901"/>
      <c r="J1" s="901"/>
      <c r="K1" s="901"/>
      <c r="L1" s="901"/>
      <c r="M1" s="901"/>
      <c r="N1" s="901"/>
      <c r="O1" s="901"/>
      <c r="P1" s="901"/>
      <c r="Q1" s="901"/>
      <c r="R1" s="901"/>
      <c r="S1" s="901"/>
      <c r="T1" s="901"/>
      <c r="U1" s="901"/>
      <c r="V1" s="901"/>
      <c r="W1" s="901"/>
      <c r="X1" s="901"/>
      <c r="Y1" s="901"/>
      <c r="Z1" s="901"/>
      <c r="AA1" s="901"/>
      <c r="AB1" s="901"/>
      <c r="AC1" s="901"/>
      <c r="AD1" s="901"/>
      <c r="AE1" s="901"/>
      <c r="AF1" s="901"/>
      <c r="AG1" s="901"/>
      <c r="AH1" s="901"/>
    </row>
    <row r="2" spans="1:34" ht="13.5" customHeight="1">
      <c r="A2" s="901"/>
      <c r="B2" s="901"/>
      <c r="C2" s="901"/>
      <c r="D2" s="901"/>
      <c r="E2" s="901"/>
      <c r="F2" s="901"/>
      <c r="G2" s="901"/>
      <c r="H2" s="901"/>
      <c r="I2" s="901"/>
      <c r="J2" s="901"/>
      <c r="K2" s="901"/>
      <c r="L2" s="901"/>
      <c r="M2" s="901"/>
      <c r="N2" s="901"/>
      <c r="O2" s="901"/>
      <c r="P2" s="901"/>
      <c r="Q2" s="901"/>
      <c r="R2" s="901"/>
      <c r="S2" s="901"/>
      <c r="T2" s="901"/>
      <c r="U2" s="901"/>
      <c r="V2" s="901"/>
      <c r="W2" s="901"/>
      <c r="X2" s="901"/>
      <c r="Y2" s="901"/>
      <c r="Z2" s="901"/>
      <c r="AA2" s="901"/>
      <c r="AB2" s="901"/>
      <c r="AC2" s="901"/>
      <c r="AD2" s="901"/>
      <c r="AE2" s="901"/>
      <c r="AF2" s="901"/>
      <c r="AG2" s="901"/>
      <c r="AH2" s="901"/>
    </row>
    <row r="3" spans="1:34" ht="13.5" customHeight="1">
      <c r="A3" s="200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</row>
    <row r="4" spans="1:34" ht="13.5" customHeight="1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</row>
    <row r="5" spans="1:34" ht="13.5" customHeight="1">
      <c r="A5" s="200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</row>
    <row r="7" spans="1:34" ht="14.4">
      <c r="R7" s="223"/>
      <c r="S7" s="223"/>
      <c r="T7" s="201"/>
    </row>
    <row r="8" spans="1:34" ht="10.5" customHeight="1">
      <c r="R8" s="223"/>
      <c r="S8" s="223"/>
      <c r="T8" s="201"/>
      <c r="U8" s="201"/>
      <c r="V8" s="201"/>
    </row>
    <row r="9" spans="1:34" ht="6.75" customHeight="1">
      <c r="R9" s="223"/>
      <c r="S9" s="223"/>
      <c r="T9" s="201"/>
      <c r="U9" s="201"/>
      <c r="V9" s="201"/>
    </row>
    <row r="10" spans="1:34" ht="16.5" customHeight="1">
      <c r="R10" s="224"/>
      <c r="S10" s="224"/>
      <c r="T10" s="201"/>
      <c r="U10" s="201"/>
      <c r="V10" s="201"/>
    </row>
    <row r="11" spans="1:34" ht="13.5" customHeight="1">
      <c r="G11" s="902" t="s">
        <v>64</v>
      </c>
      <c r="S11" s="165"/>
      <c r="T11" s="165"/>
      <c r="U11" s="165"/>
      <c r="V11" s="165"/>
      <c r="AA11" s="904" t="s">
        <v>214</v>
      </c>
      <c r="AB11" s="905"/>
    </row>
    <row r="12" spans="1:34" ht="13.5" customHeight="1">
      <c r="G12" s="903"/>
      <c r="Q12" s="908" t="s">
        <v>243</v>
      </c>
      <c r="R12" s="908"/>
      <c r="S12" s="11"/>
      <c r="AA12" s="906"/>
      <c r="AB12" s="907"/>
    </row>
    <row r="13" spans="1:34" ht="13.5" customHeight="1">
      <c r="G13" s="201"/>
      <c r="Q13" s="908"/>
      <c r="R13" s="908"/>
      <c r="S13" s="11"/>
      <c r="AA13" s="201"/>
      <c r="AB13" s="201"/>
    </row>
    <row r="14" spans="1:34" ht="13.5" customHeight="1">
      <c r="Q14" s="908"/>
      <c r="R14" s="908"/>
      <c r="S14" s="11"/>
      <c r="T14" s="201"/>
      <c r="V14" s="166"/>
    </row>
    <row r="15" spans="1:34" ht="13.5" customHeight="1">
      <c r="G15" s="904" t="s">
        <v>215</v>
      </c>
      <c r="H15" s="905"/>
      <c r="I15" s="141"/>
      <c r="J15" s="141"/>
      <c r="N15" s="225"/>
      <c r="O15" s="225"/>
      <c r="Q15" s="908"/>
      <c r="R15" s="908"/>
      <c r="S15" s="11"/>
      <c r="T15" s="201"/>
      <c r="U15" s="201"/>
      <c r="AA15" s="904" t="s">
        <v>216</v>
      </c>
      <c r="AB15" s="905"/>
      <c r="AC15" s="165"/>
    </row>
    <row r="16" spans="1:34" ht="13.5" customHeight="1">
      <c r="D16" s="904" t="s">
        <v>217</v>
      </c>
      <c r="E16" s="905"/>
      <c r="G16" s="909"/>
      <c r="H16" s="910"/>
      <c r="I16" s="141"/>
      <c r="J16" s="141"/>
      <c r="N16" s="225"/>
      <c r="O16" s="225"/>
      <c r="Q16" s="908"/>
      <c r="R16" s="908"/>
      <c r="S16" s="11"/>
      <c r="AA16" s="909"/>
      <c r="AB16" s="910"/>
      <c r="AC16" s="165"/>
      <c r="AD16" s="911" t="s">
        <v>218</v>
      </c>
      <c r="AE16" s="912"/>
    </row>
    <row r="17" spans="4:31" ht="13.5" customHeight="1">
      <c r="D17" s="909"/>
      <c r="E17" s="910"/>
      <c r="G17" s="909"/>
      <c r="H17" s="910"/>
      <c r="I17" s="141"/>
      <c r="J17" s="141"/>
      <c r="N17" s="225"/>
      <c r="O17" s="225"/>
      <c r="Q17" s="915">
        <f>'計算シート(土地造成)'!E45</f>
        <v>0</v>
      </c>
      <c r="R17" s="915"/>
      <c r="AA17" s="909"/>
      <c r="AB17" s="910"/>
      <c r="AC17" s="165"/>
      <c r="AD17" s="913"/>
      <c r="AE17" s="914"/>
    </row>
    <row r="18" spans="4:31" ht="16.2">
      <c r="D18" s="916">
        <f>'計算シート(土地造成)'!AC45</f>
        <v>0</v>
      </c>
      <c r="E18" s="917"/>
      <c r="G18" s="916">
        <f>'計算シート(土地造成)'!Y45</f>
        <v>0</v>
      </c>
      <c r="H18" s="917"/>
      <c r="I18" s="165"/>
      <c r="N18" s="224"/>
      <c r="O18" s="224"/>
      <c r="Q18" s="915"/>
      <c r="R18" s="915"/>
      <c r="AA18" s="918">
        <f>'計算シート(土地造成)'!F45</f>
        <v>0</v>
      </c>
      <c r="AB18" s="919"/>
      <c r="AC18" s="165"/>
      <c r="AD18" s="918">
        <f>'計算シート(土地造成)'!G45</f>
        <v>0</v>
      </c>
      <c r="AE18" s="919"/>
    </row>
    <row r="19" spans="4:31" ht="15" customHeight="1">
      <c r="J19" s="902" t="s">
        <v>63</v>
      </c>
      <c r="N19" s="920" t="s">
        <v>231</v>
      </c>
      <c r="O19" s="921"/>
      <c r="R19" s="223"/>
      <c r="T19" s="201"/>
      <c r="U19" s="201"/>
      <c r="V19" s="165"/>
      <c r="X19" s="904" t="s">
        <v>206</v>
      </c>
      <c r="Y19" s="905"/>
    </row>
    <row r="20" spans="4:31" ht="13.5" customHeight="1">
      <c r="J20" s="903"/>
      <c r="N20" s="922"/>
      <c r="O20" s="923"/>
      <c r="R20" s="223"/>
      <c r="T20" s="201"/>
      <c r="U20" s="201"/>
      <c r="X20" s="906"/>
      <c r="Y20" s="907"/>
      <c r="Z20" s="201"/>
    </row>
    <row r="21" spans="4:31" ht="13.5" customHeight="1">
      <c r="J21" s="201"/>
      <c r="N21" s="924"/>
      <c r="O21" s="925"/>
      <c r="R21" s="201"/>
      <c r="T21" s="201"/>
      <c r="U21" s="201"/>
      <c r="X21" s="201"/>
      <c r="Y21" s="201"/>
      <c r="Z21" s="201"/>
    </row>
    <row r="23" spans="4:31" ht="14.4">
      <c r="R23" s="904" t="s">
        <v>207</v>
      </c>
      <c r="S23" s="905"/>
      <c r="T23" s="201"/>
      <c r="U23" s="201"/>
      <c r="V23" s="201"/>
      <c r="W23" s="168"/>
      <c r="X23" s="168"/>
      <c r="Y23" s="168"/>
      <c r="Z23" s="168"/>
      <c r="AD23" s="167"/>
      <c r="AE23" s="167"/>
    </row>
    <row r="24" spans="4:31" ht="13.5" customHeight="1">
      <c r="R24" s="909"/>
      <c r="S24" s="910"/>
      <c r="T24" s="201"/>
      <c r="U24" s="201"/>
      <c r="V24" s="201"/>
    </row>
    <row r="25" spans="4:31" ht="13.5" customHeight="1">
      <c r="R25" s="926">
        <f>'計算シート(土地造成)'!H45</f>
        <v>0</v>
      </c>
      <c r="S25" s="927"/>
      <c r="T25" s="202"/>
      <c r="U25" s="202"/>
      <c r="V25" s="202"/>
    </row>
    <row r="26" spans="4:31">
      <c r="U26" s="902" t="s">
        <v>56</v>
      </c>
      <c r="V26" s="141"/>
    </row>
    <row r="27" spans="4:31">
      <c r="U27" s="903"/>
      <c r="V27" s="141"/>
    </row>
    <row r="28" spans="4:31" ht="14.4">
      <c r="F28" s="167"/>
      <c r="R28" s="928" t="s">
        <v>219</v>
      </c>
      <c r="S28" s="905"/>
      <c r="T28" s="201"/>
      <c r="U28" s="201"/>
      <c r="V28" s="201"/>
    </row>
    <row r="29" spans="4:31" ht="14.4">
      <c r="F29" s="167"/>
      <c r="G29" s="902" t="s">
        <v>64</v>
      </c>
      <c r="R29" s="909"/>
      <c r="S29" s="910"/>
      <c r="T29" s="201"/>
      <c r="U29" s="201"/>
      <c r="V29" s="201"/>
      <c r="AA29" s="904" t="s">
        <v>214</v>
      </c>
      <c r="AB29" s="905"/>
    </row>
    <row r="30" spans="4:31" ht="16.2">
      <c r="G30" s="903"/>
      <c r="R30" s="926">
        <f>'計算シート(土地造成)'!I45</f>
        <v>0</v>
      </c>
      <c r="S30" s="927"/>
      <c r="T30" s="202"/>
      <c r="U30" s="202"/>
      <c r="V30" s="202"/>
      <c r="AA30" s="906"/>
      <c r="AB30" s="907"/>
    </row>
    <row r="32" spans="4:31" ht="13.8" thickBot="1"/>
    <row r="33" spans="1:35" ht="13.5" customHeight="1">
      <c r="G33" s="904" t="s">
        <v>215</v>
      </c>
      <c r="H33" s="905"/>
      <c r="I33" s="141"/>
      <c r="J33" s="141"/>
      <c r="N33" s="929" t="s">
        <v>220</v>
      </c>
      <c r="O33" s="930"/>
      <c r="S33" s="904" t="s">
        <v>221</v>
      </c>
      <c r="T33" s="933"/>
      <c r="U33" s="905"/>
      <c r="AA33" s="904" t="s">
        <v>216</v>
      </c>
      <c r="AB33" s="905"/>
      <c r="AC33" s="165"/>
    </row>
    <row r="34" spans="1:35" ht="14.25" customHeight="1">
      <c r="D34" s="904" t="s">
        <v>217</v>
      </c>
      <c r="E34" s="905"/>
      <c r="G34" s="909"/>
      <c r="H34" s="910"/>
      <c r="I34" s="141"/>
      <c r="J34" s="141"/>
      <c r="N34" s="931"/>
      <c r="O34" s="932"/>
      <c r="S34" s="906"/>
      <c r="T34" s="934"/>
      <c r="U34" s="907"/>
      <c r="AA34" s="909"/>
      <c r="AB34" s="910"/>
      <c r="AC34" s="165"/>
      <c r="AD34" s="911" t="s">
        <v>218</v>
      </c>
      <c r="AE34" s="912"/>
    </row>
    <row r="35" spans="1:35" ht="13.5" customHeight="1">
      <c r="D35" s="909"/>
      <c r="E35" s="910"/>
      <c r="G35" s="909"/>
      <c r="H35" s="910"/>
      <c r="I35" s="141"/>
      <c r="J35" s="141"/>
      <c r="N35" s="931"/>
      <c r="O35" s="932"/>
      <c r="AA35" s="909"/>
      <c r="AB35" s="910"/>
      <c r="AC35" s="165"/>
      <c r="AD35" s="913"/>
      <c r="AE35" s="914"/>
    </row>
    <row r="36" spans="1:35" ht="16.8" thickBot="1">
      <c r="D36" s="916">
        <f>'計算シート(土地造成)'!AD45</f>
        <v>0</v>
      </c>
      <c r="E36" s="917"/>
      <c r="G36" s="916">
        <f>'計算シート(土地造成)'!Z45</f>
        <v>0</v>
      </c>
      <c r="H36" s="917"/>
      <c r="I36" s="165"/>
      <c r="N36" s="935">
        <f>'計算シート(土地造成)'!J45</f>
        <v>0</v>
      </c>
      <c r="O36" s="936"/>
      <c r="AA36" s="918">
        <f>'計算シート(土地造成)'!K45</f>
        <v>0</v>
      </c>
      <c r="AB36" s="919"/>
      <c r="AC36" s="165"/>
      <c r="AD36" s="918">
        <f>'計算シート(土地造成)'!L45</f>
        <v>0</v>
      </c>
      <c r="AE36" s="919"/>
    </row>
    <row r="37" spans="1:35" ht="16.2">
      <c r="D37" s="165"/>
      <c r="E37" s="165"/>
      <c r="G37" s="165"/>
      <c r="H37" s="165"/>
      <c r="J37" s="902" t="s">
        <v>63</v>
      </c>
      <c r="N37" s="202"/>
      <c r="O37" s="202"/>
      <c r="X37" s="904" t="s">
        <v>206</v>
      </c>
      <c r="Y37" s="905"/>
      <c r="Z37" s="165"/>
      <c r="AA37" s="165"/>
      <c r="AB37" s="165"/>
      <c r="AC37" s="165"/>
    </row>
    <row r="38" spans="1:35" ht="16.2">
      <c r="D38" s="165"/>
      <c r="E38" s="165"/>
      <c r="G38" s="165"/>
      <c r="H38" s="165"/>
      <c r="J38" s="903"/>
      <c r="N38" s="202"/>
      <c r="O38" s="202"/>
      <c r="W38" s="201"/>
      <c r="X38" s="906"/>
      <c r="Y38" s="907"/>
      <c r="Z38" s="165"/>
      <c r="AA38" s="165"/>
      <c r="AB38" s="165"/>
      <c r="AC38" s="165"/>
    </row>
    <row r="39" spans="1:35" ht="9" customHeight="1">
      <c r="D39" s="165"/>
      <c r="E39" s="165"/>
      <c r="G39" s="165"/>
      <c r="H39" s="165"/>
      <c r="I39" s="165"/>
      <c r="J39" s="165"/>
      <c r="N39" s="202"/>
      <c r="O39" s="202"/>
      <c r="AA39" s="165"/>
      <c r="AB39" s="165"/>
      <c r="AC39" s="165"/>
      <c r="AD39" s="165"/>
      <c r="AE39" s="165"/>
      <c r="AH39" s="4"/>
    </row>
    <row r="40" spans="1:35">
      <c r="A40" s="203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</row>
    <row r="41" spans="1:35" ht="14.4">
      <c r="R41" s="928" t="s">
        <v>222</v>
      </c>
      <c r="S41" s="905"/>
      <c r="T41" s="201"/>
      <c r="U41" s="201"/>
      <c r="V41" s="201"/>
      <c r="AH41" s="11"/>
    </row>
    <row r="42" spans="1:35" ht="14.4">
      <c r="R42" s="909"/>
      <c r="S42" s="910"/>
      <c r="T42" s="201"/>
      <c r="U42" s="201"/>
      <c r="V42" s="201"/>
      <c r="AH42" s="11"/>
    </row>
    <row r="43" spans="1:35" ht="16.2">
      <c r="R43" s="926">
        <f>'計算シート(土地造成)'!R45</f>
        <v>0</v>
      </c>
      <c r="S43" s="927"/>
      <c r="T43" s="202"/>
      <c r="U43" s="202"/>
      <c r="V43" s="202"/>
      <c r="AH43" s="11"/>
    </row>
    <row r="44" spans="1:35">
      <c r="U44" s="902" t="s">
        <v>56</v>
      </c>
      <c r="V44" s="141"/>
      <c r="X44" s="904" t="s">
        <v>163</v>
      </c>
      <c r="Y44" s="905"/>
      <c r="AH44" s="11"/>
      <c r="AI44" s="11"/>
    </row>
    <row r="45" spans="1:35">
      <c r="U45" s="903"/>
      <c r="V45" s="141"/>
      <c r="X45" s="906"/>
      <c r="Y45" s="907"/>
      <c r="AH45" s="11"/>
      <c r="AI45" s="11"/>
    </row>
    <row r="46" spans="1:35" ht="13.5" customHeight="1">
      <c r="F46" s="167"/>
      <c r="R46" s="928" t="s">
        <v>223</v>
      </c>
      <c r="S46" s="905"/>
      <c r="T46" s="201"/>
      <c r="U46" s="201"/>
      <c r="V46" s="201"/>
      <c r="AB46" s="167"/>
      <c r="AH46" s="11"/>
    </row>
    <row r="47" spans="1:35" ht="13.5" customHeight="1">
      <c r="F47" s="167"/>
      <c r="G47" s="902" t="s">
        <v>64</v>
      </c>
      <c r="R47" s="909"/>
      <c r="S47" s="910"/>
      <c r="T47" s="201"/>
      <c r="U47" s="201"/>
      <c r="V47" s="201"/>
      <c r="AA47" s="904" t="s">
        <v>214</v>
      </c>
      <c r="AB47" s="905"/>
      <c r="AH47" s="11"/>
    </row>
    <row r="48" spans="1:35" ht="16.2">
      <c r="G48" s="903"/>
      <c r="R48" s="926">
        <f>'計算シート(土地造成)'!T45</f>
        <v>0</v>
      </c>
      <c r="S48" s="927"/>
      <c r="T48" s="202"/>
      <c r="U48" s="202"/>
      <c r="V48" s="202"/>
      <c r="AA48" s="906"/>
      <c r="AB48" s="907"/>
      <c r="AH48" s="11"/>
    </row>
    <row r="49" spans="1:34">
      <c r="AH49" s="11"/>
    </row>
    <row r="50" spans="1:34" ht="13.8" thickBot="1">
      <c r="W50" s="141"/>
      <c r="X50" s="141"/>
      <c r="Y50" s="141"/>
      <c r="Z50" s="141"/>
      <c r="AA50" s="141"/>
      <c r="AH50" s="11"/>
    </row>
    <row r="51" spans="1:34" ht="14.25" customHeight="1">
      <c r="G51" s="904" t="s">
        <v>215</v>
      </c>
      <c r="H51" s="905"/>
      <c r="I51" s="141"/>
      <c r="J51" s="141"/>
      <c r="N51" s="929" t="s">
        <v>224</v>
      </c>
      <c r="O51" s="930"/>
      <c r="S51" s="904" t="s">
        <v>221</v>
      </c>
      <c r="T51" s="933"/>
      <c r="U51" s="905"/>
      <c r="AA51" s="904" t="s">
        <v>216</v>
      </c>
      <c r="AB51" s="905"/>
      <c r="AC51" s="165"/>
      <c r="AH51" s="11"/>
    </row>
    <row r="52" spans="1:34" ht="14.25" customHeight="1">
      <c r="D52" s="904" t="s">
        <v>217</v>
      </c>
      <c r="E52" s="905"/>
      <c r="G52" s="909"/>
      <c r="H52" s="910"/>
      <c r="I52" s="141"/>
      <c r="J52" s="141"/>
      <c r="N52" s="931"/>
      <c r="O52" s="932"/>
      <c r="S52" s="906"/>
      <c r="T52" s="934"/>
      <c r="U52" s="907"/>
      <c r="AA52" s="909"/>
      <c r="AB52" s="910"/>
      <c r="AC52" s="165"/>
      <c r="AD52" s="911" t="s">
        <v>218</v>
      </c>
      <c r="AE52" s="912"/>
      <c r="AH52" s="11"/>
    </row>
    <row r="53" spans="1:34" ht="13.5" customHeight="1">
      <c r="D53" s="909"/>
      <c r="E53" s="910"/>
      <c r="G53" s="909"/>
      <c r="H53" s="910"/>
      <c r="I53" s="141"/>
      <c r="J53" s="141"/>
      <c r="N53" s="931"/>
      <c r="O53" s="932"/>
      <c r="AA53" s="909"/>
      <c r="AB53" s="910"/>
      <c r="AC53" s="165"/>
      <c r="AD53" s="913"/>
      <c r="AE53" s="914"/>
      <c r="AH53" s="11"/>
    </row>
    <row r="54" spans="1:34" ht="16.8" thickBot="1">
      <c r="D54" s="916">
        <f>'計算シート(土地造成)'!AF45</f>
        <v>0</v>
      </c>
      <c r="E54" s="917"/>
      <c r="G54" s="916">
        <f>'計算シート(土地造成)'!AB45</f>
        <v>0</v>
      </c>
      <c r="H54" s="917"/>
      <c r="I54" s="165"/>
      <c r="N54" s="937">
        <f>'計算シート(土地造成)'!U45</f>
        <v>0</v>
      </c>
      <c r="O54" s="938"/>
      <c r="AA54" s="918">
        <f>'計算シート(土地造成)'!V45</f>
        <v>0</v>
      </c>
      <c r="AB54" s="919"/>
      <c r="AC54" s="165"/>
      <c r="AD54" s="918">
        <f>'計算シート(土地造成)'!W45</f>
        <v>0</v>
      </c>
      <c r="AE54" s="919"/>
      <c r="AH54" s="11"/>
    </row>
    <row r="55" spans="1:34" ht="14.25" customHeight="1">
      <c r="J55" s="902" t="s">
        <v>63</v>
      </c>
      <c r="X55" s="904" t="s">
        <v>206</v>
      </c>
      <c r="Y55" s="905"/>
      <c r="AF55" s="11"/>
      <c r="AH55" s="11"/>
    </row>
    <row r="56" spans="1:34" ht="14.4">
      <c r="J56" s="903"/>
      <c r="W56" s="201"/>
      <c r="X56" s="906"/>
      <c r="Y56" s="907"/>
      <c r="AF56" s="11"/>
      <c r="AH56" s="11"/>
    </row>
    <row r="57" spans="1:34" ht="14.4">
      <c r="J57" s="201"/>
      <c r="W57" s="201"/>
      <c r="X57" s="201"/>
      <c r="Y57" s="201"/>
      <c r="AF57" s="11"/>
      <c r="AH57" s="11"/>
    </row>
    <row r="58" spans="1:34" ht="13.5" customHeight="1">
      <c r="AH58" s="11"/>
    </row>
    <row r="59" spans="1:34">
      <c r="AH59" s="249"/>
    </row>
    <row r="60" spans="1:34">
      <c r="A60" s="203"/>
      <c r="B60" s="203"/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</row>
    <row r="61" spans="1:34" ht="13.8" thickBo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</row>
    <row r="62" spans="1:34" ht="14.25" customHeight="1" thickBot="1">
      <c r="B62" s="11"/>
      <c r="C62" s="11"/>
      <c r="D62" s="11"/>
      <c r="E62" s="11"/>
      <c r="F62" s="11"/>
      <c r="G62" s="929" t="s">
        <v>215</v>
      </c>
      <c r="H62" s="930"/>
      <c r="I62" s="141"/>
      <c r="J62" s="141"/>
      <c r="K62" s="11"/>
      <c r="L62" s="11"/>
      <c r="M62" s="11"/>
      <c r="N62" s="939" t="s">
        <v>244</v>
      </c>
      <c r="O62" s="940"/>
      <c r="P62" s="11"/>
      <c r="Q62" s="11"/>
      <c r="R62" s="939" t="s">
        <v>245</v>
      </c>
      <c r="S62" s="943"/>
      <c r="T62" s="940"/>
      <c r="U62" s="11"/>
      <c r="V62" s="11"/>
      <c r="W62" s="11"/>
      <c r="X62" s="11"/>
      <c r="Y62" s="11"/>
      <c r="Z62" s="11"/>
      <c r="AA62" s="929" t="s">
        <v>216</v>
      </c>
      <c r="AB62" s="930"/>
      <c r="AC62" s="165"/>
      <c r="AD62" s="11"/>
      <c r="AE62" s="11"/>
      <c r="AF62" s="11"/>
      <c r="AG62" s="11"/>
      <c r="AH62" s="11"/>
    </row>
    <row r="63" spans="1:34" ht="14.25" customHeight="1" thickTop="1">
      <c r="B63" s="11"/>
      <c r="C63" s="11"/>
      <c r="D63" s="945" t="s">
        <v>217</v>
      </c>
      <c r="E63" s="946"/>
      <c r="F63" s="11"/>
      <c r="G63" s="931"/>
      <c r="H63" s="932"/>
      <c r="I63" s="141"/>
      <c r="J63" s="141"/>
      <c r="K63" s="11"/>
      <c r="L63" s="11"/>
      <c r="M63" s="11"/>
      <c r="N63" s="941"/>
      <c r="O63" s="942"/>
      <c r="P63" s="11"/>
      <c r="Q63" s="11"/>
      <c r="R63" s="941"/>
      <c r="S63" s="944"/>
      <c r="T63" s="942"/>
      <c r="U63" s="11"/>
      <c r="V63" s="11"/>
      <c r="W63" s="11"/>
      <c r="X63" s="11"/>
      <c r="Y63" s="11"/>
      <c r="Z63" s="11"/>
      <c r="AA63" s="931"/>
      <c r="AB63" s="932"/>
      <c r="AC63" s="165"/>
      <c r="AD63" s="949" t="s">
        <v>218</v>
      </c>
      <c r="AE63" s="950"/>
      <c r="AF63" s="11"/>
      <c r="AG63" s="11"/>
      <c r="AH63" s="11"/>
    </row>
    <row r="64" spans="1:34" ht="13.5" customHeight="1">
      <c r="B64" s="11"/>
      <c r="C64" s="11"/>
      <c r="D64" s="947"/>
      <c r="E64" s="948"/>
      <c r="F64" s="11"/>
      <c r="G64" s="931"/>
      <c r="H64" s="932"/>
      <c r="I64" s="141"/>
      <c r="J64" s="141"/>
      <c r="K64" s="11"/>
      <c r="L64" s="11"/>
      <c r="M64" s="11"/>
      <c r="N64" s="941"/>
      <c r="O64" s="942"/>
      <c r="P64" s="11"/>
      <c r="Q64" s="11"/>
      <c r="R64" s="941"/>
      <c r="S64" s="944"/>
      <c r="T64" s="942"/>
      <c r="U64" s="11"/>
      <c r="V64" s="11"/>
      <c r="W64" s="11"/>
      <c r="X64" s="11"/>
      <c r="Y64" s="11"/>
      <c r="Z64" s="11"/>
      <c r="AA64" s="931"/>
      <c r="AB64" s="932"/>
      <c r="AC64" s="165"/>
      <c r="AD64" s="951"/>
      <c r="AE64" s="952"/>
      <c r="AF64" s="11"/>
      <c r="AG64" s="11"/>
      <c r="AH64" s="11"/>
    </row>
    <row r="65" spans="1:34" ht="16.8" thickBot="1">
      <c r="B65" s="11"/>
      <c r="C65" s="11"/>
      <c r="D65" s="953">
        <f>'計算シート(土地造成)'!AL45</f>
        <v>0</v>
      </c>
      <c r="E65" s="954"/>
      <c r="F65" s="11"/>
      <c r="G65" s="955">
        <f>'計算シート(土地造成)'!AK45</f>
        <v>0</v>
      </c>
      <c r="H65" s="956"/>
      <c r="I65" s="165"/>
      <c r="J65" s="165"/>
      <c r="K65" s="11"/>
      <c r="L65" s="11"/>
      <c r="M65" s="11"/>
      <c r="N65" s="937">
        <f>'計算シート(土地造成)'!AH45</f>
        <v>0</v>
      </c>
      <c r="O65" s="938"/>
      <c r="P65" s="11"/>
      <c r="Q65" s="11"/>
      <c r="R65" s="957">
        <f>IFERROR(N65/Q17,0)</f>
        <v>0</v>
      </c>
      <c r="S65" s="958"/>
      <c r="T65" s="959"/>
      <c r="U65" s="11"/>
      <c r="V65" s="11"/>
      <c r="W65" s="11"/>
      <c r="X65" s="11"/>
      <c r="Y65" s="11"/>
      <c r="Z65" s="11"/>
      <c r="AA65" s="937">
        <f>'計算シート(土地造成)'!AI45</f>
        <v>0</v>
      </c>
      <c r="AB65" s="938"/>
      <c r="AC65" s="165"/>
      <c r="AD65" s="960">
        <f>'計算シート(土地造成)'!AJ45</f>
        <v>0</v>
      </c>
      <c r="AE65" s="961"/>
      <c r="AF65" s="11"/>
      <c r="AG65" s="11"/>
      <c r="AH65" s="11"/>
    </row>
    <row r="66" spans="1:34" ht="13.8" thickTop="1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</row>
    <row r="67" spans="1:34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1:34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1:34">
      <c r="A69" s="204"/>
      <c r="B69" s="204"/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</row>
    <row r="70" spans="1:34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</sheetData>
  <customSheetViews>
    <customSheetView guid="{2653BBE6-F91C-4430-938D-D5344182049A}" scale="70" showGridLines="0" fitToPage="1">
      <selection sqref="A1:AH2"/>
      <pageMargins left="0.43307086614173229" right="0.31496062992125984" top="0.62992125984251968" bottom="0.39370078740157483" header="0.39370078740157483" footer="0.51181102362204722"/>
      <pageSetup paperSize="9" scale="60" fitToHeight="2" orientation="landscape" r:id="rId1"/>
      <headerFooter alignWithMargins="0"/>
    </customSheetView>
  </customSheetViews>
  <mergeCells count="69">
    <mergeCell ref="D63:E64"/>
    <mergeCell ref="AD63:AE64"/>
    <mergeCell ref="D65:E65"/>
    <mergeCell ref="G65:H65"/>
    <mergeCell ref="N65:O65"/>
    <mergeCell ref="R65:T65"/>
    <mergeCell ref="AA65:AB65"/>
    <mergeCell ref="AD65:AE65"/>
    <mergeCell ref="AA62:AB64"/>
    <mergeCell ref="J55:J56"/>
    <mergeCell ref="X55:Y56"/>
    <mergeCell ref="G62:H64"/>
    <mergeCell ref="N62:O64"/>
    <mergeCell ref="R62:T64"/>
    <mergeCell ref="D52:E53"/>
    <mergeCell ref="AD52:AE53"/>
    <mergeCell ref="D54:E54"/>
    <mergeCell ref="G54:H54"/>
    <mergeCell ref="N54:O54"/>
    <mergeCell ref="AA54:AB54"/>
    <mergeCell ref="AD54:AE54"/>
    <mergeCell ref="AA47:AB48"/>
    <mergeCell ref="R48:S48"/>
    <mergeCell ref="G51:H53"/>
    <mergeCell ref="N51:O53"/>
    <mergeCell ref="S51:U52"/>
    <mergeCell ref="AA51:AB53"/>
    <mergeCell ref="G47:G48"/>
    <mergeCell ref="R41:S42"/>
    <mergeCell ref="R43:S43"/>
    <mergeCell ref="U44:U45"/>
    <mergeCell ref="X44:Y45"/>
    <mergeCell ref="R46:S47"/>
    <mergeCell ref="D36:E36"/>
    <mergeCell ref="G36:H36"/>
    <mergeCell ref="N36:O36"/>
    <mergeCell ref="AA36:AB36"/>
    <mergeCell ref="AD36:AE36"/>
    <mergeCell ref="J37:J38"/>
    <mergeCell ref="X37:Y38"/>
    <mergeCell ref="G33:H35"/>
    <mergeCell ref="N33:O35"/>
    <mergeCell ref="S33:U34"/>
    <mergeCell ref="AD34:AE35"/>
    <mergeCell ref="R23:S24"/>
    <mergeCell ref="R25:S25"/>
    <mergeCell ref="U26:U27"/>
    <mergeCell ref="R28:S29"/>
    <mergeCell ref="AA29:AB30"/>
    <mergeCell ref="R30:S30"/>
    <mergeCell ref="J19:J20"/>
    <mergeCell ref="N19:O21"/>
    <mergeCell ref="X19:Y20"/>
    <mergeCell ref="AA33:AB35"/>
    <mergeCell ref="D34:E35"/>
    <mergeCell ref="G29:G30"/>
    <mergeCell ref="A1:AH2"/>
    <mergeCell ref="G11:G12"/>
    <mergeCell ref="AA11:AB12"/>
    <mergeCell ref="Q12:R16"/>
    <mergeCell ref="G15:H17"/>
    <mergeCell ref="AA15:AB17"/>
    <mergeCell ref="D16:E17"/>
    <mergeCell ref="AD16:AE17"/>
    <mergeCell ref="Q17:R18"/>
    <mergeCell ref="D18:E18"/>
    <mergeCell ref="G18:H18"/>
    <mergeCell ref="AA18:AB18"/>
    <mergeCell ref="AD18:AE18"/>
  </mergeCells>
  <phoneticPr fontId="2"/>
  <pageMargins left="0.43307086614173229" right="0.31496062992125984" top="0.62992125984251968" bottom="0.39370078740157483" header="0.39370078740157483" footer="0.51181102362204722"/>
  <pageSetup paperSize="9" scale="59" orientation="landscape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00FF"/>
    <pageSetUpPr fitToPage="1"/>
  </sheetPr>
  <dimension ref="A1:AI70"/>
  <sheetViews>
    <sheetView showGridLines="0" zoomScale="70" zoomScaleNormal="70" workbookViewId="0">
      <selection sqref="A1:AH2"/>
    </sheetView>
  </sheetViews>
  <sheetFormatPr defaultRowHeight="13.2"/>
  <cols>
    <col min="3" max="3" width="3.33203125" customWidth="1"/>
    <col min="6" max="6" width="3.77734375" customWidth="1"/>
    <col min="9" max="9" width="3.33203125" customWidth="1"/>
    <col min="11" max="11" width="3.21875" customWidth="1"/>
    <col min="12" max="12" width="5.88671875" customWidth="1"/>
    <col min="13" max="13" width="4" customWidth="1"/>
    <col min="16" max="16" width="4" customWidth="1"/>
    <col min="17" max="19" width="9.6640625" customWidth="1"/>
    <col min="20" max="20" width="2.109375" customWidth="1"/>
    <col min="21" max="21" width="9.6640625" customWidth="1"/>
    <col min="22" max="22" width="3" customWidth="1"/>
    <col min="23" max="23" width="6.44140625" customWidth="1"/>
    <col min="24" max="25" width="9.6640625" customWidth="1"/>
    <col min="26" max="26" width="2.33203125" customWidth="1"/>
    <col min="27" max="28" width="9.6640625" customWidth="1"/>
    <col min="29" max="29" width="4.109375" customWidth="1"/>
    <col min="30" max="31" width="9.6640625" customWidth="1"/>
    <col min="32" max="32" width="4.88671875" customWidth="1"/>
    <col min="33" max="34" width="4.6640625" customWidth="1"/>
  </cols>
  <sheetData>
    <row r="1" spans="1:34" ht="13.5" customHeight="1">
      <c r="A1" s="901" t="s">
        <v>409</v>
      </c>
      <c r="B1" s="901"/>
      <c r="C1" s="901"/>
      <c r="D1" s="901"/>
      <c r="E1" s="901"/>
      <c r="F1" s="901"/>
      <c r="G1" s="901"/>
      <c r="H1" s="901"/>
      <c r="I1" s="901"/>
      <c r="J1" s="901"/>
      <c r="K1" s="901"/>
      <c r="L1" s="901"/>
      <c r="M1" s="901"/>
      <c r="N1" s="901"/>
      <c r="O1" s="901"/>
      <c r="P1" s="901"/>
      <c r="Q1" s="901"/>
      <c r="R1" s="901"/>
      <c r="S1" s="901"/>
      <c r="T1" s="901"/>
      <c r="U1" s="901"/>
      <c r="V1" s="901"/>
      <c r="W1" s="901"/>
      <c r="X1" s="901"/>
      <c r="Y1" s="901"/>
      <c r="Z1" s="901"/>
      <c r="AA1" s="901"/>
      <c r="AB1" s="901"/>
      <c r="AC1" s="901"/>
      <c r="AD1" s="901"/>
      <c r="AE1" s="901"/>
      <c r="AF1" s="901"/>
      <c r="AG1" s="901"/>
      <c r="AH1" s="901"/>
    </row>
    <row r="2" spans="1:34" ht="13.5" customHeight="1">
      <c r="A2" s="901"/>
      <c r="B2" s="901"/>
      <c r="C2" s="901"/>
      <c r="D2" s="901"/>
      <c r="E2" s="901"/>
      <c r="F2" s="901"/>
      <c r="G2" s="901"/>
      <c r="H2" s="901"/>
      <c r="I2" s="901"/>
      <c r="J2" s="901"/>
      <c r="K2" s="901"/>
      <c r="L2" s="901"/>
      <c r="M2" s="901"/>
      <c r="N2" s="901"/>
      <c r="O2" s="901"/>
      <c r="P2" s="901"/>
      <c r="Q2" s="901"/>
      <c r="R2" s="901"/>
      <c r="S2" s="901"/>
      <c r="T2" s="901"/>
      <c r="U2" s="901"/>
      <c r="V2" s="901"/>
      <c r="W2" s="901"/>
      <c r="X2" s="901"/>
      <c r="Y2" s="901"/>
      <c r="Z2" s="901"/>
      <c r="AA2" s="901"/>
      <c r="AB2" s="901"/>
      <c r="AC2" s="901"/>
      <c r="AD2" s="901"/>
      <c r="AE2" s="901"/>
      <c r="AF2" s="901"/>
      <c r="AG2" s="901"/>
      <c r="AH2" s="901"/>
    </row>
    <row r="3" spans="1:34" ht="13.5" customHeight="1">
      <c r="A3" s="200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</row>
    <row r="4" spans="1:34" ht="13.5" customHeight="1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</row>
    <row r="5" spans="1:34" ht="13.5" customHeight="1">
      <c r="A5" s="200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</row>
    <row r="7" spans="1:34" ht="14.4">
      <c r="R7" s="223"/>
      <c r="S7" s="223"/>
      <c r="T7" s="201"/>
    </row>
    <row r="8" spans="1:34" ht="10.5" customHeight="1">
      <c r="R8" s="223"/>
      <c r="S8" s="223"/>
      <c r="T8" s="201"/>
      <c r="U8" s="201"/>
      <c r="V8" s="201"/>
    </row>
    <row r="9" spans="1:34" ht="6.75" customHeight="1">
      <c r="R9" s="223"/>
      <c r="S9" s="223"/>
      <c r="T9" s="201"/>
      <c r="U9" s="201"/>
      <c r="V9" s="201"/>
    </row>
    <row r="10" spans="1:34" ht="16.5" customHeight="1">
      <c r="R10" s="224"/>
      <c r="S10" s="224"/>
      <c r="T10" s="201"/>
      <c r="U10" s="201"/>
      <c r="V10" s="201"/>
    </row>
    <row r="11" spans="1:34" ht="13.5" customHeight="1">
      <c r="G11" s="902" t="s">
        <v>64</v>
      </c>
      <c r="S11" s="165"/>
      <c r="T11" s="165"/>
      <c r="U11" s="165"/>
      <c r="V11" s="165"/>
      <c r="AA11" s="904" t="s">
        <v>214</v>
      </c>
      <c r="AB11" s="905"/>
    </row>
    <row r="12" spans="1:34" ht="13.5" customHeight="1">
      <c r="G12" s="903"/>
      <c r="Q12" s="908" t="s">
        <v>243</v>
      </c>
      <c r="R12" s="908"/>
      <c r="S12" s="11"/>
      <c r="AA12" s="906"/>
      <c r="AB12" s="907"/>
    </row>
    <row r="13" spans="1:34" ht="13.5" customHeight="1">
      <c r="G13" s="201"/>
      <c r="Q13" s="908"/>
      <c r="R13" s="908"/>
      <c r="S13" s="11"/>
      <c r="AA13" s="201"/>
      <c r="AB13" s="201"/>
    </row>
    <row r="14" spans="1:34" ht="13.5" customHeight="1">
      <c r="Q14" s="908"/>
      <c r="R14" s="908"/>
      <c r="S14" s="11"/>
      <c r="T14" s="201"/>
      <c r="V14" s="166"/>
    </row>
    <row r="15" spans="1:34" ht="13.5" customHeight="1">
      <c r="G15" s="904" t="s">
        <v>215</v>
      </c>
      <c r="H15" s="905"/>
      <c r="I15" s="141"/>
      <c r="J15" s="141"/>
      <c r="N15" s="225"/>
      <c r="O15" s="225"/>
      <c r="Q15" s="908"/>
      <c r="R15" s="908"/>
      <c r="S15" s="11"/>
      <c r="T15" s="201"/>
      <c r="U15" s="201"/>
      <c r="AA15" s="904" t="s">
        <v>216</v>
      </c>
      <c r="AB15" s="905"/>
      <c r="AC15" s="165"/>
    </row>
    <row r="16" spans="1:34" ht="13.5" customHeight="1">
      <c r="D16" s="904" t="s">
        <v>217</v>
      </c>
      <c r="E16" s="905"/>
      <c r="G16" s="909"/>
      <c r="H16" s="910"/>
      <c r="I16" s="141"/>
      <c r="J16" s="141"/>
      <c r="N16" s="225"/>
      <c r="O16" s="225"/>
      <c r="Q16" s="908"/>
      <c r="R16" s="908"/>
      <c r="S16" s="11"/>
      <c r="AA16" s="909"/>
      <c r="AB16" s="910"/>
      <c r="AC16" s="165"/>
      <c r="AD16" s="911" t="s">
        <v>218</v>
      </c>
      <c r="AE16" s="912"/>
    </row>
    <row r="17" spans="4:31" ht="13.5" customHeight="1">
      <c r="D17" s="909"/>
      <c r="E17" s="910"/>
      <c r="G17" s="909"/>
      <c r="H17" s="910"/>
      <c r="I17" s="141"/>
      <c r="J17" s="141"/>
      <c r="N17" s="225"/>
      <c r="O17" s="225"/>
      <c r="Q17" s="915">
        <f>'計算シート(建設投資)'!E45</f>
        <v>0</v>
      </c>
      <c r="R17" s="915"/>
      <c r="AA17" s="909"/>
      <c r="AB17" s="910"/>
      <c r="AC17" s="165"/>
      <c r="AD17" s="913"/>
      <c r="AE17" s="914"/>
    </row>
    <row r="18" spans="4:31" ht="16.2">
      <c r="D18" s="916">
        <f>'計算シート(建設投資)'!AC45</f>
        <v>0</v>
      </c>
      <c r="E18" s="917"/>
      <c r="G18" s="916">
        <f>'計算シート(建設投資)'!Y45</f>
        <v>0</v>
      </c>
      <c r="H18" s="917"/>
      <c r="I18" s="165"/>
      <c r="N18" s="224"/>
      <c r="O18" s="224"/>
      <c r="Q18" s="915"/>
      <c r="R18" s="915"/>
      <c r="AA18" s="918">
        <f>'計算シート(建設投資)'!F45</f>
        <v>0</v>
      </c>
      <c r="AB18" s="919"/>
      <c r="AC18" s="165"/>
      <c r="AD18" s="918">
        <f>'計算シート(建設投資)'!G45</f>
        <v>0</v>
      </c>
      <c r="AE18" s="919"/>
    </row>
    <row r="19" spans="4:31" ht="15" customHeight="1">
      <c r="J19" s="902" t="s">
        <v>63</v>
      </c>
      <c r="N19" s="920" t="s">
        <v>231</v>
      </c>
      <c r="O19" s="921"/>
      <c r="R19" s="223"/>
      <c r="T19" s="201"/>
      <c r="U19" s="201"/>
      <c r="V19" s="165"/>
      <c r="X19" s="904" t="s">
        <v>206</v>
      </c>
      <c r="Y19" s="905"/>
    </row>
    <row r="20" spans="4:31" ht="13.5" customHeight="1">
      <c r="J20" s="903"/>
      <c r="N20" s="922"/>
      <c r="O20" s="923"/>
      <c r="R20" s="223"/>
      <c r="T20" s="201"/>
      <c r="U20" s="201"/>
      <c r="X20" s="906"/>
      <c r="Y20" s="907"/>
      <c r="Z20" s="201"/>
    </row>
    <row r="21" spans="4:31" ht="13.5" customHeight="1">
      <c r="J21" s="201"/>
      <c r="N21" s="924"/>
      <c r="O21" s="925"/>
      <c r="R21" s="201"/>
      <c r="T21" s="201"/>
      <c r="U21" s="201"/>
      <c r="X21" s="201"/>
      <c r="Y21" s="201"/>
      <c r="Z21" s="201"/>
    </row>
    <row r="23" spans="4:31" ht="14.4">
      <c r="R23" s="904" t="s">
        <v>207</v>
      </c>
      <c r="S23" s="905"/>
      <c r="T23" s="201"/>
      <c r="U23" s="201"/>
      <c r="V23" s="201"/>
      <c r="W23" s="168"/>
      <c r="X23" s="168"/>
      <c r="Y23" s="168"/>
      <c r="Z23" s="168"/>
      <c r="AD23" s="167"/>
      <c r="AE23" s="167"/>
    </row>
    <row r="24" spans="4:31" ht="13.5" customHeight="1">
      <c r="R24" s="909"/>
      <c r="S24" s="910"/>
      <c r="T24" s="201"/>
      <c r="U24" s="201"/>
      <c r="V24" s="201"/>
    </row>
    <row r="25" spans="4:31" ht="13.5" customHeight="1">
      <c r="R25" s="926">
        <f>'計算シート(建設投資)'!H45</f>
        <v>0</v>
      </c>
      <c r="S25" s="927"/>
      <c r="T25" s="202"/>
      <c r="U25" s="202"/>
      <c r="V25" s="202"/>
    </row>
    <row r="26" spans="4:31">
      <c r="U26" s="902" t="s">
        <v>56</v>
      </c>
      <c r="V26" s="141"/>
    </row>
    <row r="27" spans="4:31">
      <c r="U27" s="903"/>
      <c r="V27" s="141"/>
    </row>
    <row r="28" spans="4:31" ht="14.4">
      <c r="F28" s="167"/>
      <c r="R28" s="928" t="s">
        <v>219</v>
      </c>
      <c r="S28" s="905"/>
      <c r="T28" s="201"/>
      <c r="U28" s="201"/>
      <c r="V28" s="201"/>
    </row>
    <row r="29" spans="4:31" ht="14.4">
      <c r="F29" s="167"/>
      <c r="G29" s="902" t="s">
        <v>64</v>
      </c>
      <c r="R29" s="909"/>
      <c r="S29" s="910"/>
      <c r="T29" s="201"/>
      <c r="U29" s="201"/>
      <c r="V29" s="201"/>
      <c r="AA29" s="904" t="s">
        <v>214</v>
      </c>
      <c r="AB29" s="905"/>
    </row>
    <row r="30" spans="4:31" ht="16.2">
      <c r="G30" s="903"/>
      <c r="R30" s="926">
        <f>'計算シート(建設投資)'!I45</f>
        <v>0</v>
      </c>
      <c r="S30" s="927"/>
      <c r="T30" s="202"/>
      <c r="U30" s="202"/>
      <c r="V30" s="202"/>
      <c r="AA30" s="906"/>
      <c r="AB30" s="907"/>
    </row>
    <row r="32" spans="4:31" ht="13.8" thickBot="1"/>
    <row r="33" spans="1:35" ht="13.5" customHeight="1">
      <c r="G33" s="904" t="s">
        <v>215</v>
      </c>
      <c r="H33" s="905"/>
      <c r="I33" s="141"/>
      <c r="J33" s="141"/>
      <c r="N33" s="929" t="s">
        <v>220</v>
      </c>
      <c r="O33" s="930"/>
      <c r="S33" s="904" t="s">
        <v>221</v>
      </c>
      <c r="T33" s="933"/>
      <c r="U33" s="905"/>
      <c r="AA33" s="904" t="s">
        <v>216</v>
      </c>
      <c r="AB33" s="905"/>
      <c r="AC33" s="165"/>
    </row>
    <row r="34" spans="1:35" ht="14.25" customHeight="1">
      <c r="D34" s="904" t="s">
        <v>217</v>
      </c>
      <c r="E34" s="905"/>
      <c r="G34" s="909"/>
      <c r="H34" s="910"/>
      <c r="I34" s="141"/>
      <c r="J34" s="141"/>
      <c r="N34" s="931"/>
      <c r="O34" s="932"/>
      <c r="S34" s="906"/>
      <c r="T34" s="934"/>
      <c r="U34" s="907"/>
      <c r="AA34" s="909"/>
      <c r="AB34" s="910"/>
      <c r="AC34" s="165"/>
      <c r="AD34" s="911" t="s">
        <v>218</v>
      </c>
      <c r="AE34" s="912"/>
    </row>
    <row r="35" spans="1:35" ht="13.5" customHeight="1">
      <c r="D35" s="909"/>
      <c r="E35" s="910"/>
      <c r="G35" s="909"/>
      <c r="H35" s="910"/>
      <c r="I35" s="141"/>
      <c r="J35" s="141"/>
      <c r="N35" s="931"/>
      <c r="O35" s="932"/>
      <c r="AA35" s="909"/>
      <c r="AB35" s="910"/>
      <c r="AC35" s="165"/>
      <c r="AD35" s="913"/>
      <c r="AE35" s="914"/>
    </row>
    <row r="36" spans="1:35" ht="16.8" thickBot="1">
      <c r="D36" s="916">
        <f>'計算シート(建設投資)'!AD45</f>
        <v>0</v>
      </c>
      <c r="E36" s="917"/>
      <c r="G36" s="916">
        <f>'計算シート(建設投資)'!Z45</f>
        <v>0</v>
      </c>
      <c r="H36" s="917"/>
      <c r="I36" s="165"/>
      <c r="N36" s="935">
        <f>'計算シート(建設投資)'!J45</f>
        <v>0</v>
      </c>
      <c r="O36" s="936"/>
      <c r="AA36" s="918">
        <f>'計算シート(建設投資)'!K45</f>
        <v>0</v>
      </c>
      <c r="AB36" s="919"/>
      <c r="AC36" s="165"/>
      <c r="AD36" s="918">
        <f>'計算シート(建設投資)'!L45</f>
        <v>0</v>
      </c>
      <c r="AE36" s="919"/>
    </row>
    <row r="37" spans="1:35" ht="16.2">
      <c r="D37" s="165"/>
      <c r="E37" s="165"/>
      <c r="G37" s="165"/>
      <c r="H37" s="165"/>
      <c r="J37" s="902" t="s">
        <v>63</v>
      </c>
      <c r="N37" s="202"/>
      <c r="O37" s="202"/>
      <c r="X37" s="904" t="s">
        <v>206</v>
      </c>
      <c r="Y37" s="905"/>
      <c r="Z37" s="165"/>
      <c r="AA37" s="165"/>
      <c r="AB37" s="165"/>
      <c r="AC37" s="165"/>
    </row>
    <row r="38" spans="1:35" ht="16.2">
      <c r="D38" s="165"/>
      <c r="E38" s="165"/>
      <c r="G38" s="165"/>
      <c r="H38" s="165"/>
      <c r="J38" s="903"/>
      <c r="N38" s="202"/>
      <c r="O38" s="202"/>
      <c r="W38" s="201"/>
      <c r="X38" s="906"/>
      <c r="Y38" s="907"/>
      <c r="Z38" s="165"/>
      <c r="AA38" s="165"/>
      <c r="AB38" s="165"/>
      <c r="AC38" s="165"/>
    </row>
    <row r="39" spans="1:35" ht="9" customHeight="1">
      <c r="D39" s="165"/>
      <c r="E39" s="165"/>
      <c r="G39" s="165"/>
      <c r="H39" s="165"/>
      <c r="I39" s="165"/>
      <c r="J39" s="165"/>
      <c r="N39" s="202"/>
      <c r="O39" s="202"/>
      <c r="AA39" s="165"/>
      <c r="AB39" s="165"/>
      <c r="AC39" s="165"/>
      <c r="AD39" s="165"/>
      <c r="AE39" s="165"/>
      <c r="AH39" s="4"/>
    </row>
    <row r="40" spans="1:35">
      <c r="A40" s="203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</row>
    <row r="41" spans="1:35" ht="14.4">
      <c r="R41" s="928" t="s">
        <v>222</v>
      </c>
      <c r="S41" s="905"/>
      <c r="T41" s="201"/>
      <c r="U41" s="201"/>
      <c r="V41" s="201"/>
      <c r="AH41" s="11"/>
    </row>
    <row r="42" spans="1:35" ht="14.4">
      <c r="R42" s="909"/>
      <c r="S42" s="910"/>
      <c r="T42" s="201"/>
      <c r="U42" s="201"/>
      <c r="V42" s="201"/>
      <c r="AH42" s="11"/>
    </row>
    <row r="43" spans="1:35" ht="16.2">
      <c r="R43" s="926">
        <f>'計算シート(建設投資)'!R45</f>
        <v>0</v>
      </c>
      <c r="S43" s="927"/>
      <c r="T43" s="202"/>
      <c r="U43" s="202"/>
      <c r="V43" s="202"/>
      <c r="AH43" s="11"/>
    </row>
    <row r="44" spans="1:35">
      <c r="U44" s="902" t="s">
        <v>56</v>
      </c>
      <c r="V44" s="141"/>
      <c r="X44" s="904" t="s">
        <v>163</v>
      </c>
      <c r="Y44" s="905"/>
      <c r="AH44" s="11"/>
      <c r="AI44" s="11"/>
    </row>
    <row r="45" spans="1:35">
      <c r="U45" s="903"/>
      <c r="V45" s="141"/>
      <c r="X45" s="906"/>
      <c r="Y45" s="907"/>
      <c r="AH45" s="11"/>
      <c r="AI45" s="11"/>
    </row>
    <row r="46" spans="1:35" ht="13.5" customHeight="1">
      <c r="F46" s="167"/>
      <c r="R46" s="928" t="s">
        <v>223</v>
      </c>
      <c r="S46" s="905"/>
      <c r="T46" s="201"/>
      <c r="U46" s="201"/>
      <c r="V46" s="201"/>
      <c r="AB46" s="167"/>
      <c r="AH46" s="11"/>
    </row>
    <row r="47" spans="1:35" ht="13.5" customHeight="1">
      <c r="F47" s="167"/>
      <c r="G47" s="902" t="s">
        <v>64</v>
      </c>
      <c r="R47" s="909"/>
      <c r="S47" s="910"/>
      <c r="T47" s="201"/>
      <c r="U47" s="201"/>
      <c r="V47" s="201"/>
      <c r="AA47" s="904" t="s">
        <v>214</v>
      </c>
      <c r="AB47" s="905"/>
      <c r="AH47" s="11"/>
    </row>
    <row r="48" spans="1:35" ht="16.2">
      <c r="G48" s="903"/>
      <c r="R48" s="926">
        <f>'計算シート(建設投資)'!T45</f>
        <v>0</v>
      </c>
      <c r="S48" s="927"/>
      <c r="T48" s="202"/>
      <c r="U48" s="202"/>
      <c r="V48" s="202"/>
      <c r="AA48" s="906"/>
      <c r="AB48" s="907"/>
      <c r="AH48" s="11"/>
    </row>
    <row r="49" spans="1:34">
      <c r="AH49" s="11"/>
    </row>
    <row r="50" spans="1:34" ht="13.8" thickBot="1">
      <c r="W50" s="141"/>
      <c r="X50" s="141"/>
      <c r="Y50" s="141"/>
      <c r="Z50" s="141"/>
      <c r="AA50" s="141"/>
      <c r="AH50" s="11"/>
    </row>
    <row r="51" spans="1:34" ht="14.25" customHeight="1">
      <c r="G51" s="904" t="s">
        <v>215</v>
      </c>
      <c r="H51" s="905"/>
      <c r="I51" s="141"/>
      <c r="J51" s="141"/>
      <c r="N51" s="929" t="s">
        <v>224</v>
      </c>
      <c r="O51" s="930"/>
      <c r="S51" s="904" t="s">
        <v>221</v>
      </c>
      <c r="T51" s="933"/>
      <c r="U51" s="905"/>
      <c r="AA51" s="904" t="s">
        <v>216</v>
      </c>
      <c r="AB51" s="905"/>
      <c r="AC51" s="165"/>
      <c r="AH51" s="11"/>
    </row>
    <row r="52" spans="1:34" ht="14.25" customHeight="1">
      <c r="D52" s="904" t="s">
        <v>217</v>
      </c>
      <c r="E52" s="905"/>
      <c r="G52" s="909"/>
      <c r="H52" s="910"/>
      <c r="I52" s="141"/>
      <c r="J52" s="141"/>
      <c r="N52" s="931"/>
      <c r="O52" s="932"/>
      <c r="S52" s="906"/>
      <c r="T52" s="934"/>
      <c r="U52" s="907"/>
      <c r="AA52" s="909"/>
      <c r="AB52" s="910"/>
      <c r="AC52" s="165"/>
      <c r="AD52" s="911" t="s">
        <v>218</v>
      </c>
      <c r="AE52" s="912"/>
      <c r="AH52" s="11"/>
    </row>
    <row r="53" spans="1:34" ht="13.5" customHeight="1">
      <c r="D53" s="909"/>
      <c r="E53" s="910"/>
      <c r="G53" s="909"/>
      <c r="H53" s="910"/>
      <c r="I53" s="141"/>
      <c r="J53" s="141"/>
      <c r="N53" s="931"/>
      <c r="O53" s="932"/>
      <c r="AA53" s="909"/>
      <c r="AB53" s="910"/>
      <c r="AC53" s="165"/>
      <c r="AD53" s="913"/>
      <c r="AE53" s="914"/>
      <c r="AH53" s="11"/>
    </row>
    <row r="54" spans="1:34" ht="16.8" thickBot="1">
      <c r="D54" s="916">
        <f>'計算シート(建設投資)'!AF45</f>
        <v>0</v>
      </c>
      <c r="E54" s="917"/>
      <c r="G54" s="916">
        <f>'計算シート(建設投資)'!AB45</f>
        <v>0</v>
      </c>
      <c r="H54" s="917"/>
      <c r="I54" s="165"/>
      <c r="N54" s="937">
        <f>'計算シート(建設投資)'!U45</f>
        <v>0</v>
      </c>
      <c r="O54" s="938"/>
      <c r="AA54" s="918">
        <f>'計算シート(建設投資)'!V45</f>
        <v>0</v>
      </c>
      <c r="AB54" s="919"/>
      <c r="AC54" s="165"/>
      <c r="AD54" s="918">
        <f>'計算シート(建設投資)'!W45</f>
        <v>0</v>
      </c>
      <c r="AE54" s="919"/>
      <c r="AH54" s="11"/>
    </row>
    <row r="55" spans="1:34" ht="14.25" customHeight="1">
      <c r="J55" s="902" t="s">
        <v>63</v>
      </c>
      <c r="X55" s="904" t="s">
        <v>206</v>
      </c>
      <c r="Y55" s="905"/>
      <c r="AF55" s="11"/>
      <c r="AH55" s="11"/>
    </row>
    <row r="56" spans="1:34" ht="14.4">
      <c r="J56" s="903"/>
      <c r="W56" s="201"/>
      <c r="X56" s="906"/>
      <c r="Y56" s="907"/>
      <c r="AF56" s="11"/>
      <c r="AH56" s="11"/>
    </row>
    <row r="57" spans="1:34" ht="14.4">
      <c r="J57" s="201"/>
      <c r="W57" s="201"/>
      <c r="X57" s="201"/>
      <c r="Y57" s="201"/>
      <c r="AF57" s="11"/>
      <c r="AH57" s="11"/>
    </row>
    <row r="58" spans="1:34" ht="13.5" customHeight="1">
      <c r="AH58" s="11"/>
    </row>
    <row r="59" spans="1:34">
      <c r="AH59" s="249"/>
    </row>
    <row r="60" spans="1:34">
      <c r="A60" s="203"/>
      <c r="B60" s="203"/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</row>
    <row r="61" spans="1:34" ht="13.8" thickBo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</row>
    <row r="62" spans="1:34" ht="14.25" customHeight="1" thickBot="1">
      <c r="B62" s="11"/>
      <c r="C62" s="11"/>
      <c r="D62" s="11"/>
      <c r="E62" s="11"/>
      <c r="F62" s="11"/>
      <c r="G62" s="929" t="s">
        <v>215</v>
      </c>
      <c r="H62" s="930"/>
      <c r="I62" s="141"/>
      <c r="J62" s="141"/>
      <c r="K62" s="11"/>
      <c r="L62" s="11"/>
      <c r="M62" s="11"/>
      <c r="N62" s="939" t="s">
        <v>244</v>
      </c>
      <c r="O62" s="940"/>
      <c r="P62" s="11"/>
      <c r="Q62" s="11"/>
      <c r="R62" s="939" t="s">
        <v>245</v>
      </c>
      <c r="S62" s="943"/>
      <c r="T62" s="940"/>
      <c r="U62" s="11"/>
      <c r="V62" s="11"/>
      <c r="W62" s="11"/>
      <c r="X62" s="11"/>
      <c r="Y62" s="11"/>
      <c r="Z62" s="11"/>
      <c r="AA62" s="929" t="s">
        <v>216</v>
      </c>
      <c r="AB62" s="930"/>
      <c r="AC62" s="165"/>
      <c r="AD62" s="11"/>
      <c r="AE62" s="11"/>
      <c r="AF62" s="11"/>
      <c r="AG62" s="11"/>
      <c r="AH62" s="11"/>
    </row>
    <row r="63" spans="1:34" ht="14.25" customHeight="1" thickTop="1">
      <c r="B63" s="11"/>
      <c r="C63" s="11"/>
      <c r="D63" s="945" t="s">
        <v>217</v>
      </c>
      <c r="E63" s="946"/>
      <c r="F63" s="11"/>
      <c r="G63" s="931"/>
      <c r="H63" s="932"/>
      <c r="I63" s="141"/>
      <c r="J63" s="141"/>
      <c r="K63" s="11"/>
      <c r="L63" s="11"/>
      <c r="M63" s="11"/>
      <c r="N63" s="941"/>
      <c r="O63" s="942"/>
      <c r="P63" s="11"/>
      <c r="Q63" s="11"/>
      <c r="R63" s="941"/>
      <c r="S63" s="944"/>
      <c r="T63" s="942"/>
      <c r="U63" s="11"/>
      <c r="V63" s="11"/>
      <c r="W63" s="11"/>
      <c r="X63" s="11"/>
      <c r="Y63" s="11"/>
      <c r="Z63" s="11"/>
      <c r="AA63" s="931"/>
      <c r="AB63" s="932"/>
      <c r="AC63" s="165"/>
      <c r="AD63" s="949" t="s">
        <v>218</v>
      </c>
      <c r="AE63" s="950"/>
      <c r="AF63" s="11"/>
      <c r="AG63" s="11"/>
      <c r="AH63" s="11"/>
    </row>
    <row r="64" spans="1:34" ht="13.5" customHeight="1">
      <c r="B64" s="11"/>
      <c r="C64" s="11"/>
      <c r="D64" s="947"/>
      <c r="E64" s="948"/>
      <c r="F64" s="11"/>
      <c r="G64" s="931"/>
      <c r="H64" s="932"/>
      <c r="I64" s="141"/>
      <c r="J64" s="141"/>
      <c r="K64" s="11"/>
      <c r="L64" s="11"/>
      <c r="M64" s="11"/>
      <c r="N64" s="941"/>
      <c r="O64" s="942"/>
      <c r="P64" s="11"/>
      <c r="Q64" s="11"/>
      <c r="R64" s="941"/>
      <c r="S64" s="944"/>
      <c r="T64" s="942"/>
      <c r="U64" s="11"/>
      <c r="V64" s="11"/>
      <c r="W64" s="11"/>
      <c r="X64" s="11"/>
      <c r="Y64" s="11"/>
      <c r="Z64" s="11"/>
      <c r="AA64" s="931"/>
      <c r="AB64" s="932"/>
      <c r="AC64" s="165"/>
      <c r="AD64" s="951"/>
      <c r="AE64" s="952"/>
      <c r="AF64" s="11"/>
      <c r="AG64" s="11"/>
      <c r="AH64" s="11"/>
    </row>
    <row r="65" spans="1:34" ht="16.8" thickBot="1">
      <c r="B65" s="11"/>
      <c r="C65" s="11"/>
      <c r="D65" s="953">
        <f>'計算シート(建設投資)'!AL45</f>
        <v>0</v>
      </c>
      <c r="E65" s="954"/>
      <c r="F65" s="11"/>
      <c r="G65" s="955">
        <f>'計算シート(建設投資)'!AK45</f>
        <v>0</v>
      </c>
      <c r="H65" s="956"/>
      <c r="I65" s="165"/>
      <c r="J65" s="165"/>
      <c r="K65" s="11"/>
      <c r="L65" s="11"/>
      <c r="M65" s="11"/>
      <c r="N65" s="937">
        <f>'計算シート(建設投資)'!AH45</f>
        <v>0</v>
      </c>
      <c r="O65" s="938"/>
      <c r="P65" s="11"/>
      <c r="Q65" s="11"/>
      <c r="R65" s="957">
        <f>IFERROR(N65/Q17,0)</f>
        <v>0</v>
      </c>
      <c r="S65" s="958"/>
      <c r="T65" s="959"/>
      <c r="U65" s="11"/>
      <c r="V65" s="11"/>
      <c r="W65" s="11"/>
      <c r="X65" s="11"/>
      <c r="Y65" s="11"/>
      <c r="Z65" s="11"/>
      <c r="AA65" s="937">
        <f>'計算シート(建設投資)'!AI45</f>
        <v>0</v>
      </c>
      <c r="AB65" s="938"/>
      <c r="AC65" s="165"/>
      <c r="AD65" s="960">
        <f>'計算シート(建設投資)'!AJ45</f>
        <v>0</v>
      </c>
      <c r="AE65" s="961"/>
      <c r="AF65" s="11"/>
      <c r="AG65" s="11"/>
      <c r="AH65" s="11"/>
    </row>
    <row r="66" spans="1:34" ht="13.8" thickTop="1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</row>
    <row r="67" spans="1:34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1:34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1:34">
      <c r="A69" s="204"/>
      <c r="B69" s="204"/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</row>
    <row r="70" spans="1:34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</sheetData>
  <customSheetViews>
    <customSheetView guid="{2653BBE6-F91C-4430-938D-D5344182049A}" scale="70" showGridLines="0" fitToPage="1">
      <selection sqref="A1:AH2"/>
      <pageMargins left="0.43307086614173229" right="0.31496062992125984" top="0.62992125984251968" bottom="0.39370078740157483" header="0.39370078740157483" footer="0.51181102362204722"/>
      <pageSetup paperSize="9" scale="60" fitToHeight="2" orientation="landscape" r:id="rId1"/>
      <headerFooter alignWithMargins="0"/>
    </customSheetView>
  </customSheetViews>
  <mergeCells count="69">
    <mergeCell ref="D63:E64"/>
    <mergeCell ref="AD63:AE64"/>
    <mergeCell ref="D65:E65"/>
    <mergeCell ref="G65:H65"/>
    <mergeCell ref="N65:O65"/>
    <mergeCell ref="R65:T65"/>
    <mergeCell ref="AA65:AB65"/>
    <mergeCell ref="AD65:AE65"/>
    <mergeCell ref="AA62:AB64"/>
    <mergeCell ref="J55:J56"/>
    <mergeCell ref="X55:Y56"/>
    <mergeCell ref="G62:H64"/>
    <mergeCell ref="N62:O64"/>
    <mergeCell ref="R62:T64"/>
    <mergeCell ref="D52:E53"/>
    <mergeCell ref="AD52:AE53"/>
    <mergeCell ref="D54:E54"/>
    <mergeCell ref="G54:H54"/>
    <mergeCell ref="N54:O54"/>
    <mergeCell ref="AA54:AB54"/>
    <mergeCell ref="AD54:AE54"/>
    <mergeCell ref="AA47:AB48"/>
    <mergeCell ref="R48:S48"/>
    <mergeCell ref="G51:H53"/>
    <mergeCell ref="N51:O53"/>
    <mergeCell ref="S51:U52"/>
    <mergeCell ref="AA51:AB53"/>
    <mergeCell ref="G47:G48"/>
    <mergeCell ref="R41:S42"/>
    <mergeCell ref="R43:S43"/>
    <mergeCell ref="U44:U45"/>
    <mergeCell ref="X44:Y45"/>
    <mergeCell ref="R46:S47"/>
    <mergeCell ref="D36:E36"/>
    <mergeCell ref="G36:H36"/>
    <mergeCell ref="N36:O36"/>
    <mergeCell ref="AA36:AB36"/>
    <mergeCell ref="AD36:AE36"/>
    <mergeCell ref="J37:J38"/>
    <mergeCell ref="X37:Y38"/>
    <mergeCell ref="G33:H35"/>
    <mergeCell ref="N33:O35"/>
    <mergeCell ref="S33:U34"/>
    <mergeCell ref="AD34:AE35"/>
    <mergeCell ref="R23:S24"/>
    <mergeCell ref="R25:S25"/>
    <mergeCell ref="U26:U27"/>
    <mergeCell ref="R28:S29"/>
    <mergeCell ref="AA29:AB30"/>
    <mergeCell ref="R30:S30"/>
    <mergeCell ref="J19:J20"/>
    <mergeCell ref="N19:O21"/>
    <mergeCell ref="X19:Y20"/>
    <mergeCell ref="AA33:AB35"/>
    <mergeCell ref="D34:E35"/>
    <mergeCell ref="G29:G30"/>
    <mergeCell ref="A1:AH2"/>
    <mergeCell ref="G11:G12"/>
    <mergeCell ref="AA11:AB12"/>
    <mergeCell ref="Q12:R16"/>
    <mergeCell ref="G15:H17"/>
    <mergeCell ref="AA15:AB17"/>
    <mergeCell ref="D16:E17"/>
    <mergeCell ref="AD16:AE17"/>
    <mergeCell ref="Q17:R18"/>
    <mergeCell ref="D18:E18"/>
    <mergeCell ref="G18:H18"/>
    <mergeCell ref="AA18:AB18"/>
    <mergeCell ref="AD18:AE18"/>
  </mergeCells>
  <phoneticPr fontId="2"/>
  <pageMargins left="0.43307086614173229" right="0.31496062992125984" top="0.62992125984251968" bottom="0.39370078740157483" header="0.39370078740157483" footer="0.51181102362204722"/>
  <pageSetup paperSize="9" scale="59" orientation="landscape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00FF"/>
    <pageSetUpPr fitToPage="1"/>
  </sheetPr>
  <dimension ref="A1:AJ71"/>
  <sheetViews>
    <sheetView showGridLines="0" zoomScale="70" zoomScaleNormal="70" workbookViewId="0">
      <selection sqref="A1:AI2"/>
    </sheetView>
  </sheetViews>
  <sheetFormatPr defaultRowHeight="13.2"/>
  <cols>
    <col min="3" max="3" width="3.33203125" customWidth="1"/>
    <col min="6" max="6" width="3.77734375" customWidth="1"/>
    <col min="9" max="9" width="3.33203125" customWidth="1"/>
    <col min="11" max="11" width="3.21875" customWidth="1"/>
    <col min="12" max="12" width="5.88671875" customWidth="1"/>
    <col min="13" max="13" width="4" customWidth="1"/>
    <col min="16" max="16" width="4" customWidth="1"/>
    <col min="17" max="19" width="9.6640625" customWidth="1"/>
    <col min="20" max="20" width="2.109375" customWidth="1"/>
    <col min="21" max="21" width="9.6640625" customWidth="1"/>
    <col min="22" max="22" width="6.33203125" customWidth="1"/>
    <col min="23" max="23" width="3" customWidth="1"/>
    <col min="24" max="24" width="6.44140625" customWidth="1"/>
    <col min="25" max="26" width="9.6640625" customWidth="1"/>
    <col min="27" max="27" width="2.33203125" customWidth="1"/>
    <col min="28" max="29" width="9.6640625" customWidth="1"/>
    <col min="30" max="30" width="4.109375" customWidth="1"/>
    <col min="31" max="32" width="9.6640625" customWidth="1"/>
    <col min="33" max="33" width="4.88671875" customWidth="1"/>
    <col min="34" max="35" width="4.6640625" customWidth="1"/>
  </cols>
  <sheetData>
    <row r="1" spans="1:35" ht="13.5" customHeight="1">
      <c r="A1" s="901" t="s">
        <v>335</v>
      </c>
      <c r="B1" s="901"/>
      <c r="C1" s="901"/>
      <c r="D1" s="901"/>
      <c r="E1" s="901"/>
      <c r="F1" s="901"/>
      <c r="G1" s="901"/>
      <c r="H1" s="901"/>
      <c r="I1" s="901"/>
      <c r="J1" s="901"/>
      <c r="K1" s="901"/>
      <c r="L1" s="901"/>
      <c r="M1" s="901"/>
      <c r="N1" s="901"/>
      <c r="O1" s="901"/>
      <c r="P1" s="901"/>
      <c r="Q1" s="901"/>
      <c r="R1" s="901"/>
      <c r="S1" s="901"/>
      <c r="T1" s="901"/>
      <c r="U1" s="901"/>
      <c r="V1" s="901"/>
      <c r="W1" s="901"/>
      <c r="X1" s="901"/>
      <c r="Y1" s="901"/>
      <c r="Z1" s="901"/>
      <c r="AA1" s="901"/>
      <c r="AB1" s="901"/>
      <c r="AC1" s="901"/>
      <c r="AD1" s="901"/>
      <c r="AE1" s="901"/>
      <c r="AF1" s="901"/>
      <c r="AG1" s="901"/>
      <c r="AH1" s="901"/>
      <c r="AI1" s="901"/>
    </row>
    <row r="2" spans="1:35" ht="13.5" customHeight="1">
      <c r="A2" s="901"/>
      <c r="B2" s="901"/>
      <c r="C2" s="901"/>
      <c r="D2" s="901"/>
      <c r="E2" s="901"/>
      <c r="F2" s="901"/>
      <c r="G2" s="901"/>
      <c r="H2" s="901"/>
      <c r="I2" s="901"/>
      <c r="J2" s="901"/>
      <c r="K2" s="901"/>
      <c r="L2" s="901"/>
      <c r="M2" s="901"/>
      <c r="N2" s="901"/>
      <c r="O2" s="901"/>
      <c r="P2" s="901"/>
      <c r="Q2" s="901"/>
      <c r="R2" s="901"/>
      <c r="S2" s="901"/>
      <c r="T2" s="901"/>
      <c r="U2" s="901"/>
      <c r="V2" s="901"/>
      <c r="W2" s="901"/>
      <c r="X2" s="901"/>
      <c r="Y2" s="901"/>
      <c r="Z2" s="901"/>
      <c r="AA2" s="901"/>
      <c r="AB2" s="901"/>
      <c r="AC2" s="901"/>
      <c r="AD2" s="901"/>
      <c r="AE2" s="901"/>
      <c r="AF2" s="901"/>
      <c r="AG2" s="901"/>
      <c r="AH2" s="901"/>
      <c r="AI2" s="901"/>
    </row>
    <row r="3" spans="1:35" s="303" customFormat="1" ht="13.5" customHeight="1">
      <c r="A3" s="302"/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</row>
    <row r="4" spans="1:35" ht="13.5" customHeight="1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</row>
    <row r="5" spans="1:35" ht="13.5" customHeight="1">
      <c r="A5" s="200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</row>
    <row r="6" spans="1:35" ht="13.5" customHeight="1">
      <c r="A6" s="200"/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304"/>
      <c r="S6" s="304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</row>
    <row r="7" spans="1:35">
      <c r="R7" s="908" t="s">
        <v>336</v>
      </c>
      <c r="S7" s="908"/>
    </row>
    <row r="8" spans="1:35" ht="14.25" customHeight="1">
      <c r="R8" s="908"/>
      <c r="S8" s="908"/>
      <c r="T8" s="201"/>
    </row>
    <row r="9" spans="1:35" ht="10.5" customHeight="1">
      <c r="R9" s="908"/>
      <c r="S9" s="908"/>
      <c r="T9" s="201"/>
      <c r="U9" s="201"/>
      <c r="V9" s="201"/>
      <c r="W9" s="201"/>
    </row>
    <row r="10" spans="1:35" ht="6.75" customHeight="1">
      <c r="R10" s="908"/>
      <c r="S10" s="908"/>
      <c r="T10" s="201"/>
      <c r="U10" s="201"/>
      <c r="V10" s="201"/>
      <c r="W10" s="201"/>
    </row>
    <row r="11" spans="1:35" ht="16.5" customHeight="1">
      <c r="R11" s="962">
        <f>'計算シート（設備投資）'!D45</f>
        <v>0</v>
      </c>
      <c r="S11" s="962"/>
      <c r="T11" s="201"/>
      <c r="U11" s="201"/>
      <c r="V11" s="201"/>
      <c r="W11" s="201"/>
    </row>
    <row r="12" spans="1:35" ht="13.5" customHeight="1">
      <c r="G12" s="902" t="s">
        <v>64</v>
      </c>
      <c r="R12" s="305"/>
      <c r="S12" s="306"/>
      <c r="T12" s="165"/>
      <c r="U12" s="165"/>
      <c r="V12" s="165"/>
      <c r="W12" s="165"/>
      <c r="AB12" s="904" t="s">
        <v>214</v>
      </c>
      <c r="AC12" s="905"/>
    </row>
    <row r="13" spans="1:35" ht="13.5" customHeight="1">
      <c r="G13" s="903"/>
      <c r="AB13" s="906"/>
      <c r="AC13" s="907"/>
    </row>
    <row r="14" spans="1:35" ht="13.5" customHeight="1" thickBot="1">
      <c r="G14" s="201"/>
      <c r="AB14" s="201"/>
      <c r="AC14" s="201"/>
    </row>
    <row r="15" spans="1:35" ht="13.5" customHeight="1">
      <c r="N15" s="929" t="s">
        <v>337</v>
      </c>
      <c r="O15" s="930"/>
      <c r="S15" s="928" t="s">
        <v>338</v>
      </c>
      <c r="T15" s="963"/>
      <c r="U15" s="963"/>
      <c r="V15" s="964"/>
      <c r="W15" s="166"/>
    </row>
    <row r="16" spans="1:35" ht="13.5" customHeight="1">
      <c r="G16" s="904" t="s">
        <v>215</v>
      </c>
      <c r="H16" s="905"/>
      <c r="I16" s="141"/>
      <c r="J16" s="141"/>
      <c r="N16" s="931"/>
      <c r="O16" s="932"/>
      <c r="Q16" s="902" t="s">
        <v>56</v>
      </c>
      <c r="R16" s="909"/>
      <c r="S16" s="965"/>
      <c r="T16" s="966"/>
      <c r="U16" s="966"/>
      <c r="V16" s="967"/>
      <c r="AB16" s="904" t="s">
        <v>216</v>
      </c>
      <c r="AC16" s="905"/>
      <c r="AD16" s="165"/>
    </row>
    <row r="17" spans="4:32" ht="13.5" customHeight="1">
      <c r="D17" s="904" t="s">
        <v>217</v>
      </c>
      <c r="E17" s="905"/>
      <c r="G17" s="909"/>
      <c r="H17" s="910"/>
      <c r="I17" s="141"/>
      <c r="J17" s="141"/>
      <c r="N17" s="931"/>
      <c r="O17" s="932"/>
      <c r="Q17" s="903"/>
      <c r="R17" s="909"/>
      <c r="S17" s="968"/>
      <c r="T17" s="969"/>
      <c r="U17" s="969"/>
      <c r="V17" s="970"/>
      <c r="AB17" s="909"/>
      <c r="AC17" s="910"/>
      <c r="AD17" s="165"/>
      <c r="AE17" s="911" t="s">
        <v>218</v>
      </c>
      <c r="AF17" s="912"/>
    </row>
    <row r="18" spans="4:32" ht="13.5" customHeight="1">
      <c r="D18" s="909"/>
      <c r="E18" s="910"/>
      <c r="G18" s="909"/>
      <c r="H18" s="910"/>
      <c r="I18" s="141"/>
      <c r="J18" s="141"/>
      <c r="N18" s="931"/>
      <c r="O18" s="932"/>
      <c r="AB18" s="909"/>
      <c r="AC18" s="910"/>
      <c r="AD18" s="165"/>
      <c r="AE18" s="913"/>
      <c r="AF18" s="914"/>
    </row>
    <row r="19" spans="4:32" ht="16.8" thickBot="1">
      <c r="D19" s="916">
        <f>'計算シート（設備投資）'!AD45</f>
        <v>0</v>
      </c>
      <c r="E19" s="917"/>
      <c r="G19" s="916">
        <f>'計算シート（設備投資）'!Z45</f>
        <v>0</v>
      </c>
      <c r="H19" s="917"/>
      <c r="I19" s="165"/>
      <c r="N19" s="937">
        <f>'計算シート（設備投資）'!F45</f>
        <v>0</v>
      </c>
      <c r="O19" s="938"/>
      <c r="AB19" s="918">
        <f>'計算シート（設備投資）'!G45</f>
        <v>0</v>
      </c>
      <c r="AC19" s="919"/>
      <c r="AD19" s="165"/>
      <c r="AE19" s="918">
        <f>'計算シート（設備投資）'!H45</f>
        <v>0</v>
      </c>
      <c r="AF19" s="919"/>
    </row>
    <row r="20" spans="4:32" ht="14.4">
      <c r="J20" s="902" t="s">
        <v>63</v>
      </c>
      <c r="R20" s="902" t="s">
        <v>339</v>
      </c>
      <c r="T20" s="201"/>
      <c r="U20" s="201"/>
      <c r="V20" s="201"/>
      <c r="W20" s="165"/>
      <c r="Y20" s="904" t="s">
        <v>206</v>
      </c>
      <c r="Z20" s="905"/>
    </row>
    <row r="21" spans="4:32" ht="13.5" customHeight="1">
      <c r="J21" s="903"/>
      <c r="R21" s="903"/>
      <c r="T21" s="201"/>
      <c r="U21" s="201"/>
      <c r="V21" s="201"/>
      <c r="Y21" s="906"/>
      <c r="Z21" s="907"/>
      <c r="AA21" s="201"/>
    </row>
    <row r="22" spans="4:32" ht="13.5" customHeight="1">
      <c r="J22" s="201"/>
      <c r="R22" s="201"/>
      <c r="T22" s="201"/>
      <c r="U22" s="201"/>
      <c r="V22" s="201"/>
      <c r="Y22" s="201"/>
      <c r="Z22" s="201"/>
      <c r="AA22" s="201"/>
    </row>
    <row r="24" spans="4:32" ht="14.4">
      <c r="R24" s="904" t="s">
        <v>207</v>
      </c>
      <c r="S24" s="905"/>
      <c r="T24" s="201"/>
      <c r="U24" s="201"/>
      <c r="V24" s="201"/>
      <c r="W24" s="201"/>
      <c r="X24" s="168"/>
      <c r="Y24" s="168"/>
      <c r="Z24" s="168"/>
      <c r="AA24" s="168"/>
      <c r="AE24" s="167"/>
      <c r="AF24" s="167"/>
    </row>
    <row r="25" spans="4:32" ht="13.5" customHeight="1">
      <c r="R25" s="909"/>
      <c r="S25" s="910"/>
      <c r="T25" s="201"/>
      <c r="U25" s="201"/>
      <c r="V25" s="201"/>
      <c r="W25" s="201"/>
    </row>
    <row r="26" spans="4:32" ht="13.5" customHeight="1">
      <c r="R26" s="926">
        <f>'計算シート（設備投資）'!I45</f>
        <v>0</v>
      </c>
      <c r="S26" s="927"/>
      <c r="T26" s="202"/>
      <c r="U26" s="202"/>
      <c r="V26" s="202"/>
      <c r="W26" s="202"/>
    </row>
    <row r="27" spans="4:32" ht="14.4">
      <c r="U27" s="902" t="s">
        <v>56</v>
      </c>
      <c r="V27" s="201"/>
      <c r="W27" s="141"/>
    </row>
    <row r="28" spans="4:32" ht="14.4">
      <c r="U28" s="903"/>
      <c r="V28" s="201"/>
      <c r="W28" s="141"/>
    </row>
    <row r="29" spans="4:32" ht="14.4">
      <c r="F29" s="167"/>
      <c r="R29" s="928" t="s">
        <v>219</v>
      </c>
      <c r="S29" s="905"/>
      <c r="T29" s="201"/>
      <c r="U29" s="201"/>
      <c r="V29" s="201"/>
      <c r="W29" s="201"/>
    </row>
    <row r="30" spans="4:32" ht="14.4">
      <c r="F30" s="167"/>
      <c r="G30" s="902" t="s">
        <v>64</v>
      </c>
      <c r="R30" s="909"/>
      <c r="S30" s="910"/>
      <c r="T30" s="201"/>
      <c r="U30" s="201"/>
      <c r="V30" s="201"/>
      <c r="W30" s="201"/>
      <c r="AB30" s="904" t="s">
        <v>214</v>
      </c>
      <c r="AC30" s="905"/>
    </row>
    <row r="31" spans="4:32" ht="16.2">
      <c r="G31" s="903"/>
      <c r="R31" s="926">
        <f>'計算シート（設備投資）'!J45</f>
        <v>0</v>
      </c>
      <c r="S31" s="927"/>
      <c r="T31" s="202"/>
      <c r="U31" s="202"/>
      <c r="V31" s="202"/>
      <c r="W31" s="202"/>
      <c r="AB31" s="906"/>
      <c r="AC31" s="907"/>
    </row>
    <row r="33" spans="1:36" ht="13.8" thickBot="1"/>
    <row r="34" spans="1:36" ht="13.5" customHeight="1">
      <c r="G34" s="904" t="s">
        <v>215</v>
      </c>
      <c r="H34" s="905"/>
      <c r="I34" s="141"/>
      <c r="J34" s="141"/>
      <c r="N34" s="929" t="s">
        <v>220</v>
      </c>
      <c r="O34" s="930"/>
      <c r="S34" s="904" t="s">
        <v>221</v>
      </c>
      <c r="T34" s="933"/>
      <c r="U34" s="905"/>
      <c r="V34" s="201"/>
      <c r="AB34" s="904" t="s">
        <v>216</v>
      </c>
      <c r="AC34" s="905"/>
      <c r="AD34" s="165"/>
    </row>
    <row r="35" spans="1:36" ht="14.25" customHeight="1">
      <c r="D35" s="904" t="s">
        <v>217</v>
      </c>
      <c r="E35" s="905"/>
      <c r="G35" s="909"/>
      <c r="H35" s="910"/>
      <c r="I35" s="141"/>
      <c r="J35" s="141"/>
      <c r="N35" s="931"/>
      <c r="O35" s="932"/>
      <c r="S35" s="906"/>
      <c r="T35" s="934"/>
      <c r="U35" s="907"/>
      <c r="V35" s="201"/>
      <c r="AB35" s="909"/>
      <c r="AC35" s="910"/>
      <c r="AD35" s="165"/>
      <c r="AE35" s="911" t="s">
        <v>218</v>
      </c>
      <c r="AF35" s="912"/>
    </row>
    <row r="36" spans="1:36" ht="13.5" customHeight="1">
      <c r="D36" s="909"/>
      <c r="E36" s="910"/>
      <c r="G36" s="909"/>
      <c r="H36" s="910"/>
      <c r="I36" s="141"/>
      <c r="J36" s="141"/>
      <c r="N36" s="931"/>
      <c r="O36" s="932"/>
      <c r="AB36" s="909"/>
      <c r="AC36" s="910"/>
      <c r="AD36" s="165"/>
      <c r="AE36" s="913"/>
      <c r="AF36" s="914"/>
    </row>
    <row r="37" spans="1:36" ht="16.8" thickBot="1">
      <c r="D37" s="916">
        <f>'計算シート（設備投資）'!AE45</f>
        <v>0</v>
      </c>
      <c r="E37" s="917"/>
      <c r="G37" s="916">
        <f>'計算シート（設備投資）'!AA45</f>
        <v>0</v>
      </c>
      <c r="H37" s="917"/>
      <c r="I37" s="165"/>
      <c r="N37" s="937">
        <f>'計算シート（設備投資）'!K45</f>
        <v>0</v>
      </c>
      <c r="O37" s="938"/>
      <c r="AB37" s="918">
        <f>'計算シート（設備投資）'!L45</f>
        <v>0</v>
      </c>
      <c r="AC37" s="919"/>
      <c r="AD37" s="165"/>
      <c r="AE37" s="918">
        <f>'計算シート（設備投資）'!M45</f>
        <v>0</v>
      </c>
      <c r="AF37" s="919"/>
    </row>
    <row r="38" spans="1:36" ht="16.2">
      <c r="D38" s="165"/>
      <c r="E38" s="165"/>
      <c r="G38" s="165"/>
      <c r="H38" s="165"/>
      <c r="J38" s="902" t="s">
        <v>63</v>
      </c>
      <c r="N38" s="202"/>
      <c r="O38" s="202"/>
      <c r="Y38" s="904" t="s">
        <v>206</v>
      </c>
      <c r="Z38" s="905"/>
      <c r="AA38" s="165"/>
      <c r="AB38" s="165"/>
      <c r="AC38" s="165"/>
      <c r="AD38" s="165"/>
    </row>
    <row r="39" spans="1:36" ht="16.2">
      <c r="D39" s="165"/>
      <c r="E39" s="165"/>
      <c r="G39" s="165"/>
      <c r="H39" s="165"/>
      <c r="J39" s="903"/>
      <c r="N39" s="202"/>
      <c r="O39" s="202"/>
      <c r="X39" s="201"/>
      <c r="Y39" s="906"/>
      <c r="Z39" s="907"/>
      <c r="AA39" s="165"/>
      <c r="AB39" s="165"/>
      <c r="AC39" s="165"/>
      <c r="AD39" s="165"/>
    </row>
    <row r="40" spans="1:36" ht="9" customHeight="1">
      <c r="D40" s="165"/>
      <c r="E40" s="165"/>
      <c r="G40" s="165"/>
      <c r="H40" s="165"/>
      <c r="I40" s="165"/>
      <c r="J40" s="165"/>
      <c r="N40" s="202"/>
      <c r="O40" s="202"/>
      <c r="AB40" s="165"/>
      <c r="AC40" s="165"/>
      <c r="AD40" s="165"/>
      <c r="AE40" s="165"/>
      <c r="AF40" s="165"/>
      <c r="AI40" s="4"/>
    </row>
    <row r="41" spans="1:36">
      <c r="A41" s="203"/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</row>
    <row r="42" spans="1:36" ht="14.4">
      <c r="R42" s="928" t="s">
        <v>222</v>
      </c>
      <c r="S42" s="905"/>
      <c r="T42" s="201"/>
      <c r="U42" s="201"/>
      <c r="V42" s="201"/>
      <c r="W42" s="201"/>
      <c r="AI42" s="11"/>
    </row>
    <row r="43" spans="1:36" ht="14.4">
      <c r="R43" s="909"/>
      <c r="S43" s="910"/>
      <c r="T43" s="201"/>
      <c r="U43" s="201"/>
      <c r="V43" s="201"/>
      <c r="W43" s="201"/>
      <c r="AI43" s="11"/>
    </row>
    <row r="44" spans="1:36" ht="16.2">
      <c r="R44" s="926">
        <f>'計算シート（設備投資）'!S45</f>
        <v>0</v>
      </c>
      <c r="S44" s="927"/>
      <c r="T44" s="202"/>
      <c r="U44" s="202"/>
      <c r="V44" s="202"/>
      <c r="W44" s="202"/>
      <c r="AI44" s="11"/>
    </row>
    <row r="45" spans="1:36" ht="14.4">
      <c r="U45" s="902" t="s">
        <v>56</v>
      </c>
      <c r="V45" s="201"/>
      <c r="W45" s="141"/>
      <c r="Y45" s="904" t="s">
        <v>163</v>
      </c>
      <c r="Z45" s="905"/>
      <c r="AI45" s="11"/>
      <c r="AJ45" s="11"/>
    </row>
    <row r="46" spans="1:36" ht="14.4">
      <c r="U46" s="903"/>
      <c r="V46" s="201"/>
      <c r="W46" s="141"/>
      <c r="Y46" s="906"/>
      <c r="Z46" s="907"/>
      <c r="AI46" s="11"/>
      <c r="AJ46" s="11"/>
    </row>
    <row r="47" spans="1:36" ht="13.5" customHeight="1">
      <c r="F47" s="167"/>
      <c r="R47" s="928" t="s">
        <v>223</v>
      </c>
      <c r="S47" s="905"/>
      <c r="T47" s="201"/>
      <c r="U47" s="201"/>
      <c r="V47" s="201"/>
      <c r="W47" s="201"/>
      <c r="AC47" s="167"/>
      <c r="AI47" s="11"/>
    </row>
    <row r="48" spans="1:36" ht="13.5" customHeight="1">
      <c r="F48" s="167"/>
      <c r="G48" s="902" t="s">
        <v>64</v>
      </c>
      <c r="R48" s="909"/>
      <c r="S48" s="910"/>
      <c r="T48" s="201"/>
      <c r="U48" s="201"/>
      <c r="V48" s="201"/>
      <c r="W48" s="201"/>
      <c r="AB48" s="904" t="s">
        <v>214</v>
      </c>
      <c r="AC48" s="905"/>
      <c r="AI48" s="11"/>
    </row>
    <row r="49" spans="1:35" ht="16.2">
      <c r="G49" s="903"/>
      <c r="R49" s="926">
        <f>'計算シート（設備投資）'!U45</f>
        <v>0</v>
      </c>
      <c r="S49" s="927"/>
      <c r="T49" s="202"/>
      <c r="U49" s="202"/>
      <c r="V49" s="202"/>
      <c r="W49" s="202"/>
      <c r="AB49" s="906"/>
      <c r="AC49" s="907"/>
      <c r="AI49" s="11"/>
    </row>
    <row r="50" spans="1:35">
      <c r="AI50" s="11"/>
    </row>
    <row r="51" spans="1:35" ht="13.8" thickBot="1">
      <c r="X51" s="141"/>
      <c r="Y51" s="141"/>
      <c r="Z51" s="141"/>
      <c r="AA51" s="141"/>
      <c r="AB51" s="141"/>
      <c r="AI51" s="11"/>
    </row>
    <row r="52" spans="1:35" ht="15" customHeight="1">
      <c r="G52" s="904" t="s">
        <v>215</v>
      </c>
      <c r="H52" s="905"/>
      <c r="I52" s="141"/>
      <c r="J52" s="141"/>
      <c r="N52" s="929" t="s">
        <v>224</v>
      </c>
      <c r="O52" s="930"/>
      <c r="S52" s="904" t="s">
        <v>221</v>
      </c>
      <c r="T52" s="933"/>
      <c r="U52" s="905"/>
      <c r="V52" s="201"/>
      <c r="AB52" s="904" t="s">
        <v>216</v>
      </c>
      <c r="AC52" s="905"/>
      <c r="AD52" s="165"/>
      <c r="AI52" s="11"/>
    </row>
    <row r="53" spans="1:35" ht="14.25" customHeight="1">
      <c r="D53" s="904" t="s">
        <v>217</v>
      </c>
      <c r="E53" s="905"/>
      <c r="G53" s="909"/>
      <c r="H53" s="910"/>
      <c r="I53" s="141"/>
      <c r="J53" s="141"/>
      <c r="N53" s="931"/>
      <c r="O53" s="932"/>
      <c r="S53" s="906"/>
      <c r="T53" s="934"/>
      <c r="U53" s="907"/>
      <c r="V53" s="201"/>
      <c r="AB53" s="909"/>
      <c r="AC53" s="910"/>
      <c r="AD53" s="165"/>
      <c r="AE53" s="911" t="s">
        <v>218</v>
      </c>
      <c r="AF53" s="912"/>
      <c r="AI53" s="11"/>
    </row>
    <row r="54" spans="1:35" ht="13.5" customHeight="1">
      <c r="D54" s="909"/>
      <c r="E54" s="910"/>
      <c r="G54" s="909"/>
      <c r="H54" s="910"/>
      <c r="I54" s="141"/>
      <c r="J54" s="141"/>
      <c r="N54" s="931"/>
      <c r="O54" s="932"/>
      <c r="AB54" s="909"/>
      <c r="AC54" s="910"/>
      <c r="AD54" s="165"/>
      <c r="AE54" s="913"/>
      <c r="AF54" s="914"/>
      <c r="AI54" s="11"/>
    </row>
    <row r="55" spans="1:35" ht="16.8" thickBot="1">
      <c r="D55" s="916">
        <f>'計算シート（設備投資）'!AG45</f>
        <v>0</v>
      </c>
      <c r="E55" s="917"/>
      <c r="G55" s="916">
        <f>'計算シート（設備投資）'!AC45</f>
        <v>0</v>
      </c>
      <c r="H55" s="917"/>
      <c r="I55" s="165"/>
      <c r="N55" s="937">
        <f>'計算シート（設備投資）'!V45</f>
        <v>0</v>
      </c>
      <c r="O55" s="938"/>
      <c r="AB55" s="918">
        <f>'計算シート（設備投資）'!W45</f>
        <v>0</v>
      </c>
      <c r="AC55" s="919"/>
      <c r="AD55" s="165"/>
      <c r="AE55" s="918">
        <f>'計算シート（設備投資）'!X45</f>
        <v>0</v>
      </c>
      <c r="AF55" s="919"/>
      <c r="AI55" s="11"/>
    </row>
    <row r="56" spans="1:35" ht="14.25" customHeight="1">
      <c r="J56" s="902" t="s">
        <v>63</v>
      </c>
      <c r="Y56" s="904" t="s">
        <v>206</v>
      </c>
      <c r="Z56" s="905"/>
      <c r="AG56" s="11"/>
      <c r="AI56" s="11"/>
    </row>
    <row r="57" spans="1:35" ht="14.4">
      <c r="J57" s="903"/>
      <c r="X57" s="201"/>
      <c r="Y57" s="906"/>
      <c r="Z57" s="907"/>
      <c r="AG57" s="11"/>
      <c r="AI57" s="11"/>
    </row>
    <row r="58" spans="1:35" ht="14.4">
      <c r="J58" s="201"/>
      <c r="X58" s="201"/>
      <c r="Y58" s="201"/>
      <c r="Z58" s="201"/>
      <c r="AG58" s="11"/>
      <c r="AI58" s="11"/>
    </row>
    <row r="59" spans="1:35" ht="13.5" customHeight="1">
      <c r="AI59" s="11"/>
    </row>
    <row r="60" spans="1:35">
      <c r="AI60" s="249"/>
    </row>
    <row r="61" spans="1:35">
      <c r="A61" s="203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  <c r="AI61" s="203"/>
    </row>
    <row r="62" spans="1:35" ht="13.8" thickBo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</row>
    <row r="63" spans="1:35" ht="14.25" customHeight="1" thickBot="1">
      <c r="B63" s="11"/>
      <c r="C63" s="11"/>
      <c r="D63" s="11"/>
      <c r="E63" s="11"/>
      <c r="F63" s="11"/>
      <c r="G63" s="929" t="s">
        <v>215</v>
      </c>
      <c r="H63" s="930"/>
      <c r="I63" s="141"/>
      <c r="J63" s="141"/>
      <c r="K63" s="11"/>
      <c r="L63" s="11"/>
      <c r="M63" s="11"/>
      <c r="N63" s="939" t="s">
        <v>244</v>
      </c>
      <c r="O63" s="940"/>
      <c r="P63" s="11"/>
      <c r="Q63" s="11"/>
      <c r="R63" s="939" t="s">
        <v>340</v>
      </c>
      <c r="S63" s="943"/>
      <c r="T63" s="940"/>
      <c r="U63" s="11"/>
      <c r="V63" s="11"/>
      <c r="W63" s="11"/>
      <c r="X63" s="11"/>
      <c r="Y63" s="11"/>
      <c r="Z63" s="11"/>
      <c r="AA63" s="11"/>
      <c r="AB63" s="929" t="s">
        <v>216</v>
      </c>
      <c r="AC63" s="930"/>
      <c r="AD63" s="165"/>
      <c r="AE63" s="11"/>
      <c r="AF63" s="11"/>
      <c r="AG63" s="11"/>
      <c r="AH63" s="11"/>
      <c r="AI63" s="11"/>
    </row>
    <row r="64" spans="1:35" ht="14.25" customHeight="1" thickTop="1">
      <c r="B64" s="11"/>
      <c r="C64" s="11"/>
      <c r="D64" s="945" t="s">
        <v>217</v>
      </c>
      <c r="E64" s="946"/>
      <c r="F64" s="11"/>
      <c r="G64" s="931"/>
      <c r="H64" s="932"/>
      <c r="I64" s="141"/>
      <c r="J64" s="141"/>
      <c r="K64" s="11"/>
      <c r="L64" s="11"/>
      <c r="M64" s="11"/>
      <c r="N64" s="941"/>
      <c r="O64" s="942"/>
      <c r="P64" s="11"/>
      <c r="Q64" s="11"/>
      <c r="R64" s="941"/>
      <c r="S64" s="944"/>
      <c r="T64" s="942"/>
      <c r="U64" s="11"/>
      <c r="V64" s="11"/>
      <c r="W64" s="11"/>
      <c r="X64" s="11"/>
      <c r="Y64" s="11"/>
      <c r="Z64" s="11"/>
      <c r="AA64" s="11"/>
      <c r="AB64" s="931"/>
      <c r="AC64" s="932"/>
      <c r="AD64" s="165"/>
      <c r="AE64" s="949" t="s">
        <v>218</v>
      </c>
      <c r="AF64" s="950"/>
      <c r="AG64" s="11"/>
      <c r="AH64" s="11"/>
      <c r="AI64" s="11"/>
    </row>
    <row r="65" spans="1:35" ht="13.5" customHeight="1">
      <c r="B65" s="11"/>
      <c r="C65" s="11"/>
      <c r="D65" s="947"/>
      <c r="E65" s="948"/>
      <c r="F65" s="11"/>
      <c r="G65" s="931"/>
      <c r="H65" s="932"/>
      <c r="I65" s="141"/>
      <c r="J65" s="141"/>
      <c r="K65" s="11"/>
      <c r="L65" s="11"/>
      <c r="M65" s="11"/>
      <c r="N65" s="941"/>
      <c r="O65" s="942"/>
      <c r="P65" s="11"/>
      <c r="Q65" s="11"/>
      <c r="R65" s="941"/>
      <c r="S65" s="944"/>
      <c r="T65" s="942"/>
      <c r="U65" s="11"/>
      <c r="V65" s="11"/>
      <c r="W65" s="11"/>
      <c r="X65" s="11"/>
      <c r="Y65" s="11"/>
      <c r="Z65" s="11"/>
      <c r="AA65" s="11"/>
      <c r="AB65" s="931"/>
      <c r="AC65" s="932"/>
      <c r="AD65" s="165"/>
      <c r="AE65" s="951"/>
      <c r="AF65" s="952"/>
      <c r="AG65" s="11"/>
      <c r="AH65" s="11"/>
      <c r="AI65" s="11"/>
    </row>
    <row r="66" spans="1:35" ht="16.8" thickBot="1">
      <c r="B66" s="11"/>
      <c r="C66" s="11"/>
      <c r="D66" s="953">
        <f>'計算シート（設備投資）'!AM45</f>
        <v>0</v>
      </c>
      <c r="E66" s="954"/>
      <c r="F66" s="11"/>
      <c r="G66" s="971">
        <f>'計算シート（設備投資）'!AL45</f>
        <v>0</v>
      </c>
      <c r="H66" s="972"/>
      <c r="I66" s="165"/>
      <c r="J66" s="165"/>
      <c r="K66" s="11"/>
      <c r="L66" s="11"/>
      <c r="M66" s="11"/>
      <c r="N66" s="937">
        <f>'計算シート（設備投資）'!AI45</f>
        <v>0</v>
      </c>
      <c r="O66" s="938"/>
      <c r="P66" s="11"/>
      <c r="Q66" s="11"/>
      <c r="R66" s="957" t="e">
        <f>N66/R11</f>
        <v>#DIV/0!</v>
      </c>
      <c r="S66" s="958"/>
      <c r="T66" s="959"/>
      <c r="U66" s="11"/>
      <c r="V66" s="11"/>
      <c r="W66" s="11"/>
      <c r="X66" s="11"/>
      <c r="Y66" s="11"/>
      <c r="Z66" s="11"/>
      <c r="AA66" s="11"/>
      <c r="AB66" s="937">
        <f>'計算シート（設備投資）'!AJ45</f>
        <v>0</v>
      </c>
      <c r="AC66" s="938"/>
      <c r="AD66" s="165"/>
      <c r="AE66" s="960">
        <f>'計算シート（設備投資）'!AK45</f>
        <v>0</v>
      </c>
      <c r="AF66" s="961"/>
      <c r="AG66" s="11"/>
      <c r="AH66" s="11"/>
      <c r="AI66" s="11"/>
    </row>
    <row r="67" spans="1:35" ht="13.8" thickTop="1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</row>
    <row r="68" spans="1:35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</row>
    <row r="69" spans="1:35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</row>
    <row r="70" spans="1:35">
      <c r="A70" s="204"/>
      <c r="B70" s="204"/>
      <c r="C70" s="204"/>
      <c r="D70" s="204"/>
      <c r="E70" s="204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</row>
    <row r="71" spans="1:35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</row>
  </sheetData>
  <customSheetViews>
    <customSheetView guid="{2653BBE6-F91C-4430-938D-D5344182049A}" scale="70" showGridLines="0" fitToPage="1">
      <selection sqref="A1:AI2"/>
      <pageMargins left="0.43307086614173229" right="0.31496062992125984" top="0.62992125984251968" bottom="0.39370078740157483" header="0.39370078740157483" footer="0.51181102362204722"/>
      <pageSetup paperSize="9" scale="58" fitToHeight="2" orientation="landscape" r:id="rId1"/>
      <headerFooter alignWithMargins="0"/>
    </customSheetView>
  </customSheetViews>
  <mergeCells count="74">
    <mergeCell ref="D64:E65"/>
    <mergeCell ref="AE64:AF65"/>
    <mergeCell ref="D66:E66"/>
    <mergeCell ref="G66:H66"/>
    <mergeCell ref="N66:O66"/>
    <mergeCell ref="R66:T66"/>
    <mergeCell ref="AB66:AC66"/>
    <mergeCell ref="AE66:AF66"/>
    <mergeCell ref="AB63:AC65"/>
    <mergeCell ref="J56:J57"/>
    <mergeCell ref="Y56:Z57"/>
    <mergeCell ref="G63:H65"/>
    <mergeCell ref="N63:O65"/>
    <mergeCell ref="R63:T65"/>
    <mergeCell ref="D53:E54"/>
    <mergeCell ref="AE53:AF54"/>
    <mergeCell ref="D55:E55"/>
    <mergeCell ref="G55:H55"/>
    <mergeCell ref="N55:O55"/>
    <mergeCell ref="AB55:AC55"/>
    <mergeCell ref="AE55:AF55"/>
    <mergeCell ref="R47:S48"/>
    <mergeCell ref="G48:G49"/>
    <mergeCell ref="AB48:AC49"/>
    <mergeCell ref="R49:S49"/>
    <mergeCell ref="G52:H54"/>
    <mergeCell ref="N52:O54"/>
    <mergeCell ref="S52:U53"/>
    <mergeCell ref="AB52:AC54"/>
    <mergeCell ref="J38:J39"/>
    <mergeCell ref="Y38:Z39"/>
    <mergeCell ref="R42:S43"/>
    <mergeCell ref="R44:S44"/>
    <mergeCell ref="U45:U46"/>
    <mergeCell ref="Y45:Z46"/>
    <mergeCell ref="D35:E36"/>
    <mergeCell ref="AE35:AF36"/>
    <mergeCell ref="D37:E37"/>
    <mergeCell ref="G37:H37"/>
    <mergeCell ref="N37:O37"/>
    <mergeCell ref="AB37:AC37"/>
    <mergeCell ref="AE37:AF37"/>
    <mergeCell ref="AB30:AC31"/>
    <mergeCell ref="R31:S31"/>
    <mergeCell ref="G34:H36"/>
    <mergeCell ref="N34:O36"/>
    <mergeCell ref="S34:U35"/>
    <mergeCell ref="AB34:AC36"/>
    <mergeCell ref="Y20:Z21"/>
    <mergeCell ref="R24:S25"/>
    <mergeCell ref="R26:S26"/>
    <mergeCell ref="R29:S30"/>
    <mergeCell ref="G30:G31"/>
    <mergeCell ref="U27:U28"/>
    <mergeCell ref="J20:J21"/>
    <mergeCell ref="R20:R21"/>
    <mergeCell ref="AB16:AC18"/>
    <mergeCell ref="D17:E18"/>
    <mergeCell ref="AE17:AF18"/>
    <mergeCell ref="D19:E19"/>
    <mergeCell ref="G19:H19"/>
    <mergeCell ref="N19:O19"/>
    <mergeCell ref="AB19:AC19"/>
    <mergeCell ref="AE19:AF19"/>
    <mergeCell ref="N15:O18"/>
    <mergeCell ref="S15:V17"/>
    <mergeCell ref="G16:H18"/>
    <mergeCell ref="Q16:Q17"/>
    <mergeCell ref="R16:R17"/>
    <mergeCell ref="A1:AI2"/>
    <mergeCell ref="R7:S10"/>
    <mergeCell ref="R11:S11"/>
    <mergeCell ref="G12:G13"/>
    <mergeCell ref="AB12:AC13"/>
  </mergeCells>
  <phoneticPr fontId="2"/>
  <pageMargins left="0.43307086614173229" right="0.31496062992125984" top="0.62992125984251968" bottom="0.39370078740157483" header="0.39370078740157483" footer="0.51181102362204722"/>
  <pageSetup paperSize="9" scale="57" orientation="landscape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1:R57"/>
  <sheetViews>
    <sheetView showGridLines="0" workbookViewId="0">
      <pane xSplit="3" ySplit="7" topLeftCell="D8" activePane="bottomRight" state="frozen"/>
      <selection pane="topRight"/>
      <selection pane="bottomLeft"/>
      <selection pane="bottomRight" activeCell="D8" sqref="D8"/>
    </sheetView>
  </sheetViews>
  <sheetFormatPr defaultColWidth="18.6640625" defaultRowHeight="12.75" customHeight="1"/>
  <cols>
    <col min="1" max="1" width="2.6640625" customWidth="1"/>
    <col min="2" max="2" width="4.6640625" customWidth="1"/>
    <col min="3" max="3" width="30.6640625" customWidth="1"/>
    <col min="10" max="10" width="7" customWidth="1"/>
  </cols>
  <sheetData>
    <row r="1" spans="2:18" ht="22.5" customHeight="1"/>
    <row r="2" spans="2:18" ht="19.5" customHeight="1">
      <c r="F2" s="140" t="s">
        <v>128</v>
      </c>
      <c r="H2" s="140" t="s">
        <v>204</v>
      </c>
      <c r="I2" s="140"/>
      <c r="O2" s="140" t="s">
        <v>128</v>
      </c>
      <c r="P2" s="216" t="s">
        <v>198</v>
      </c>
      <c r="R2" s="216" t="s">
        <v>204</v>
      </c>
    </row>
    <row r="3" spans="2:18" ht="19.5" customHeight="1" thickBot="1">
      <c r="D3" s="988" t="s">
        <v>62</v>
      </c>
      <c r="E3" s="989"/>
      <c r="F3" s="989"/>
      <c r="G3" s="989"/>
      <c r="H3" s="989"/>
      <c r="I3" s="990"/>
      <c r="K3" s="988" t="s">
        <v>203</v>
      </c>
      <c r="L3" s="989"/>
      <c r="M3" s="989"/>
      <c r="N3" s="989"/>
      <c r="O3" s="989"/>
      <c r="P3" s="989"/>
      <c r="Q3" s="989"/>
      <c r="R3" s="990"/>
    </row>
    <row r="4" spans="2:18" ht="19.5" customHeight="1">
      <c r="B4" s="864" t="s">
        <v>156</v>
      </c>
      <c r="C4" s="865"/>
      <c r="D4" s="864" t="s">
        <v>194</v>
      </c>
      <c r="E4" s="169"/>
      <c r="F4" s="170"/>
      <c r="G4" s="864" t="s">
        <v>215</v>
      </c>
      <c r="H4" s="217"/>
      <c r="I4" s="898" t="s">
        <v>229</v>
      </c>
      <c r="J4" s="25"/>
      <c r="K4" s="979" t="s">
        <v>196</v>
      </c>
      <c r="L4" s="982" t="s">
        <v>197</v>
      </c>
      <c r="M4" s="864" t="s">
        <v>194</v>
      </c>
      <c r="N4" s="169"/>
      <c r="O4" s="170"/>
      <c r="P4" s="985" t="s">
        <v>230</v>
      </c>
      <c r="Q4" s="864" t="s">
        <v>215</v>
      </c>
      <c r="R4" s="217"/>
    </row>
    <row r="5" spans="2:18" ht="19.5" customHeight="1">
      <c r="B5" s="866"/>
      <c r="C5" s="867"/>
      <c r="D5" s="866"/>
      <c r="E5" s="976" t="s">
        <v>199</v>
      </c>
      <c r="F5" s="218"/>
      <c r="G5" s="866"/>
      <c r="H5" s="973" t="s">
        <v>69</v>
      </c>
      <c r="I5" s="991"/>
      <c r="K5" s="980"/>
      <c r="L5" s="983"/>
      <c r="M5" s="866"/>
      <c r="N5" s="976" t="s">
        <v>199</v>
      </c>
      <c r="O5" s="114"/>
      <c r="P5" s="986"/>
      <c r="Q5" s="866"/>
      <c r="R5" s="973" t="s">
        <v>69</v>
      </c>
    </row>
    <row r="6" spans="2:18" ht="19.5" customHeight="1">
      <c r="B6" s="866"/>
      <c r="C6" s="867"/>
      <c r="D6" s="866"/>
      <c r="E6" s="977"/>
      <c r="F6" s="219"/>
      <c r="G6" s="866"/>
      <c r="H6" s="974"/>
      <c r="I6" s="991"/>
      <c r="K6" s="980"/>
      <c r="L6" s="983"/>
      <c r="M6" s="866"/>
      <c r="N6" s="977"/>
      <c r="O6" s="220"/>
      <c r="P6" s="986"/>
      <c r="Q6" s="866"/>
      <c r="R6" s="974"/>
    </row>
    <row r="7" spans="2:18" s="1" customFormat="1" ht="48.75" customHeight="1" thickBot="1">
      <c r="B7" s="868"/>
      <c r="C7" s="869"/>
      <c r="D7" s="868"/>
      <c r="E7" s="978"/>
      <c r="F7" s="221" t="s">
        <v>218</v>
      </c>
      <c r="G7" s="868"/>
      <c r="H7" s="975"/>
      <c r="I7" s="992"/>
      <c r="K7" s="981"/>
      <c r="L7" s="984"/>
      <c r="M7" s="868"/>
      <c r="N7" s="978"/>
      <c r="O7" s="222" t="s">
        <v>218</v>
      </c>
      <c r="P7" s="987"/>
      <c r="Q7" s="868"/>
      <c r="R7" s="975"/>
    </row>
    <row r="8" spans="2:18" ht="19.5" customHeight="1">
      <c r="B8" s="361" t="s">
        <v>0</v>
      </c>
      <c r="C8" s="362" t="s">
        <v>246</v>
      </c>
      <c r="D8" s="363">
        <f>'計算シート(土地造成)'!AH8+'計算シート(建設投資)'!AH8+'計算シート（設備投資）'!AI8</f>
        <v>0</v>
      </c>
      <c r="E8" s="364">
        <f>'計算シート(土地造成)'!AI8+'計算シート(建設投資)'!AI8+'計算シート（設備投資）'!AJ8</f>
        <v>0</v>
      </c>
      <c r="F8" s="365">
        <f>'計算シート(土地造成)'!AJ8+'計算シート(建設投資)'!AJ8+'計算シート（設備投資）'!AK8</f>
        <v>0</v>
      </c>
      <c r="G8" s="363">
        <f>'計算シート(土地造成)'!AK8+'計算シート(建設投資)'!AK8+'計算シート（設備投資）'!AL8</f>
        <v>0</v>
      </c>
      <c r="H8" s="365">
        <f>'計算シート(土地造成)'!AL8+'計算シート(建設投資)'!AL8+'計算シート（設備投資）'!AM8</f>
        <v>0</v>
      </c>
      <c r="I8" s="366">
        <f t="shared" ref="I8:I44" si="0">RANK(D8,$D$8:$D$44)</f>
        <v>1</v>
      </c>
      <c r="J8" s="367"/>
      <c r="K8" s="368">
        <v>1</v>
      </c>
      <c r="L8" s="369" t="str">
        <f t="shared" ref="L8:L44" si="1">INDEX($C$8:$C$44,MATCH(K8,$I$8:$I$44,0),1)</f>
        <v>農林漁業</v>
      </c>
      <c r="M8" s="428">
        <f>INDEX($D$8:$D$44,MATCH(K8,$I$8:$I$44,0),1)</f>
        <v>0</v>
      </c>
      <c r="N8" s="429">
        <f>INDEX($E$8:$E$44,MATCH(K8,$I$8:$I$44,0),1)</f>
        <v>0</v>
      </c>
      <c r="O8" s="430">
        <f>INDEX($F$8:$F$44,MATCH(K8,$I$8:$I$44,0),1)</f>
        <v>0</v>
      </c>
      <c r="P8" s="373" t="e">
        <f>SUM($M$8:M8)/$M$45</f>
        <v>#N/A</v>
      </c>
      <c r="Q8" s="428">
        <f>INDEX($G$8:$G$44,MATCH(K8,$I$8:$I$44,0),1)</f>
        <v>0</v>
      </c>
      <c r="R8" s="430">
        <f>INDEX($H$8:$H$44,MATCH(K8,$I$8:$I$44,0),1)</f>
        <v>0</v>
      </c>
    </row>
    <row r="9" spans="2:18" ht="19.5" customHeight="1">
      <c r="B9" s="374" t="s">
        <v>9</v>
      </c>
      <c r="C9" s="375" t="s">
        <v>3</v>
      </c>
      <c r="D9" s="376">
        <f>'計算シート(土地造成)'!AH9+'計算シート(建設投資)'!AH9+'計算シート（設備投資）'!AI9</f>
        <v>0</v>
      </c>
      <c r="E9" s="377">
        <f>'計算シート(土地造成)'!AI9+'計算シート(建設投資)'!AI9+'計算シート（設備投資）'!AJ9</f>
        <v>0</v>
      </c>
      <c r="F9" s="378">
        <f>'計算シート(土地造成)'!AJ9+'計算シート(建設投資)'!AJ9+'計算シート（設備投資）'!AK9</f>
        <v>0</v>
      </c>
      <c r="G9" s="376">
        <f>'計算シート(土地造成)'!AK9+'計算シート(建設投資)'!AK9+'計算シート（設備投資）'!AL9</f>
        <v>0</v>
      </c>
      <c r="H9" s="378">
        <f>'計算シート(土地造成)'!AL9+'計算シート(建設投資)'!AL9+'計算シート（設備投資）'!AM9</f>
        <v>0</v>
      </c>
      <c r="I9" s="379">
        <f t="shared" si="0"/>
        <v>1</v>
      </c>
      <c r="J9" s="380"/>
      <c r="K9" s="381">
        <v>2</v>
      </c>
      <c r="L9" s="382" t="e">
        <f t="shared" si="1"/>
        <v>#N/A</v>
      </c>
      <c r="M9" s="431" t="e">
        <f t="shared" ref="M9:M44" si="2">INDEX($D$8:$D$44,MATCH(K9,$I$8:$I$44,0),1)</f>
        <v>#N/A</v>
      </c>
      <c r="N9" s="432" t="e">
        <f t="shared" ref="N9:N44" si="3">INDEX($E$8:$E$44,MATCH(K9,$I$8:$I$44,0),1)</f>
        <v>#N/A</v>
      </c>
      <c r="O9" s="433" t="e">
        <f t="shared" ref="O9:O44" si="4">INDEX($F$8:$F$44,MATCH(K9,$I$8:$I$44,0),1)</f>
        <v>#N/A</v>
      </c>
      <c r="P9" s="386" t="e">
        <f>SUM($M$8:M9)/$M$45</f>
        <v>#N/A</v>
      </c>
      <c r="Q9" s="431" t="e">
        <f t="shared" ref="Q9:Q44" si="5">INDEX($G$8:$G$44,MATCH(K9,$I$8:$I$44,0),1)</f>
        <v>#N/A</v>
      </c>
      <c r="R9" s="433" t="e">
        <f t="shared" ref="R9:R44" si="6">INDEX($H$8:$H$44,MATCH(K9,$I$8:$I$44,0),1)</f>
        <v>#N/A</v>
      </c>
    </row>
    <row r="10" spans="2:18" ht="19.5" customHeight="1">
      <c r="B10" s="374" t="s">
        <v>19</v>
      </c>
      <c r="C10" s="375" t="s">
        <v>141</v>
      </c>
      <c r="D10" s="376">
        <f>'計算シート(土地造成)'!AH10+'計算シート(建設投資)'!AH10+'計算シート（設備投資）'!AI10</f>
        <v>0</v>
      </c>
      <c r="E10" s="377">
        <f>'計算シート(土地造成)'!AI10+'計算シート(建設投資)'!AI10+'計算シート（設備投資）'!AJ10</f>
        <v>0</v>
      </c>
      <c r="F10" s="378">
        <f>'計算シート(土地造成)'!AJ10+'計算シート(建設投資)'!AJ10+'計算シート（設備投資）'!AK10</f>
        <v>0</v>
      </c>
      <c r="G10" s="376">
        <f>'計算シート(土地造成)'!AK10+'計算シート(建設投資)'!AK10+'計算シート（設備投資）'!AL10</f>
        <v>0</v>
      </c>
      <c r="H10" s="378">
        <f>'計算シート(土地造成)'!AL10+'計算シート(建設投資)'!AL10+'計算シート（設備投資）'!AM10</f>
        <v>0</v>
      </c>
      <c r="I10" s="379">
        <f t="shared" si="0"/>
        <v>1</v>
      </c>
      <c r="J10" s="380"/>
      <c r="K10" s="381">
        <v>3</v>
      </c>
      <c r="L10" s="382" t="e">
        <f t="shared" si="1"/>
        <v>#N/A</v>
      </c>
      <c r="M10" s="431" t="e">
        <f t="shared" si="2"/>
        <v>#N/A</v>
      </c>
      <c r="N10" s="432" t="e">
        <f t="shared" si="3"/>
        <v>#N/A</v>
      </c>
      <c r="O10" s="433" t="e">
        <f t="shared" si="4"/>
        <v>#N/A</v>
      </c>
      <c r="P10" s="386" t="e">
        <f>SUM($M$8:M10)/$M$45</f>
        <v>#N/A</v>
      </c>
      <c r="Q10" s="431" t="e">
        <f t="shared" si="5"/>
        <v>#N/A</v>
      </c>
      <c r="R10" s="433" t="e">
        <f t="shared" si="6"/>
        <v>#N/A</v>
      </c>
    </row>
    <row r="11" spans="2:18" ht="19.5" customHeight="1">
      <c r="B11" s="374" t="s">
        <v>26</v>
      </c>
      <c r="C11" s="375" t="s">
        <v>6</v>
      </c>
      <c r="D11" s="376">
        <f>'計算シート(土地造成)'!AH11+'計算シート(建設投資)'!AH11+'計算シート（設備投資）'!AI11</f>
        <v>0</v>
      </c>
      <c r="E11" s="377">
        <f>'計算シート(土地造成)'!AI11+'計算シート(建設投資)'!AI11+'計算シート（設備投資）'!AJ11</f>
        <v>0</v>
      </c>
      <c r="F11" s="378">
        <f>'計算シート(土地造成)'!AJ11+'計算シート(建設投資)'!AJ11+'計算シート（設備投資）'!AK11</f>
        <v>0</v>
      </c>
      <c r="G11" s="376">
        <f>'計算シート(土地造成)'!AK11+'計算シート(建設投資)'!AK11+'計算シート（設備投資）'!AL11</f>
        <v>0</v>
      </c>
      <c r="H11" s="378">
        <f>'計算シート(土地造成)'!AL11+'計算シート(建設投資)'!AL11+'計算シート（設備投資）'!AM11</f>
        <v>0</v>
      </c>
      <c r="I11" s="379">
        <f t="shared" si="0"/>
        <v>1</v>
      </c>
      <c r="J11" s="380"/>
      <c r="K11" s="381">
        <v>4</v>
      </c>
      <c r="L11" s="382" t="e">
        <f t="shared" si="1"/>
        <v>#N/A</v>
      </c>
      <c r="M11" s="431" t="e">
        <f t="shared" si="2"/>
        <v>#N/A</v>
      </c>
      <c r="N11" s="432" t="e">
        <f t="shared" si="3"/>
        <v>#N/A</v>
      </c>
      <c r="O11" s="433" t="e">
        <f t="shared" si="4"/>
        <v>#N/A</v>
      </c>
      <c r="P11" s="386" t="e">
        <f>SUM($M$8:M11)/$M$45</f>
        <v>#N/A</v>
      </c>
      <c r="Q11" s="431" t="e">
        <f t="shared" si="5"/>
        <v>#N/A</v>
      </c>
      <c r="R11" s="433" t="e">
        <f t="shared" si="6"/>
        <v>#N/A</v>
      </c>
    </row>
    <row r="12" spans="2:18" ht="19.5" customHeight="1">
      <c r="B12" s="387" t="s">
        <v>27</v>
      </c>
      <c r="C12" s="388" t="s">
        <v>8</v>
      </c>
      <c r="D12" s="389">
        <f>'計算シート(土地造成)'!AH12+'計算シート(建設投資)'!AH12+'計算シート（設備投資）'!AI12</f>
        <v>0</v>
      </c>
      <c r="E12" s="390">
        <f>'計算シート(土地造成)'!AI12+'計算シート(建設投資)'!AI12+'計算シート（設備投資）'!AJ12</f>
        <v>0</v>
      </c>
      <c r="F12" s="391">
        <f>'計算シート(土地造成)'!AJ12+'計算シート(建設投資)'!AJ12+'計算シート（設備投資）'!AK12</f>
        <v>0</v>
      </c>
      <c r="G12" s="389">
        <f>'計算シート(土地造成)'!AK12+'計算シート(建設投資)'!AK12+'計算シート（設備投資）'!AL12</f>
        <v>0</v>
      </c>
      <c r="H12" s="391">
        <f>'計算シート(土地造成)'!AL12+'計算シート(建設投資)'!AL12+'計算シート（設備投資）'!AM12</f>
        <v>0</v>
      </c>
      <c r="I12" s="392">
        <f t="shared" si="0"/>
        <v>1</v>
      </c>
      <c r="J12" s="393"/>
      <c r="K12" s="394">
        <v>5</v>
      </c>
      <c r="L12" s="395" t="e">
        <f t="shared" si="1"/>
        <v>#N/A</v>
      </c>
      <c r="M12" s="434" t="e">
        <f t="shared" si="2"/>
        <v>#N/A</v>
      </c>
      <c r="N12" s="435" t="e">
        <f t="shared" si="3"/>
        <v>#N/A</v>
      </c>
      <c r="O12" s="436" t="e">
        <f t="shared" si="4"/>
        <v>#N/A</v>
      </c>
      <c r="P12" s="399" t="e">
        <f>SUM($M$8:M12)/$M$45</f>
        <v>#N/A</v>
      </c>
      <c r="Q12" s="434" t="e">
        <f t="shared" si="5"/>
        <v>#N/A</v>
      </c>
      <c r="R12" s="436" t="e">
        <f t="shared" si="6"/>
        <v>#N/A</v>
      </c>
    </row>
    <row r="13" spans="2:18" ht="19.5" customHeight="1">
      <c r="B13" s="400" t="s">
        <v>34</v>
      </c>
      <c r="C13" s="401" t="s">
        <v>10</v>
      </c>
      <c r="D13" s="402">
        <f>'計算シート(土地造成)'!AH13+'計算シート(建設投資)'!AH13+'計算シート（設備投資）'!AI13</f>
        <v>0</v>
      </c>
      <c r="E13" s="403">
        <f>'計算シート(土地造成)'!AI13+'計算シート(建設投資)'!AI13+'計算シート（設備投資）'!AJ13</f>
        <v>0</v>
      </c>
      <c r="F13" s="404">
        <f>'計算シート(土地造成)'!AJ13+'計算シート(建設投資)'!AJ13+'計算シート（設備投資）'!AK13</f>
        <v>0</v>
      </c>
      <c r="G13" s="402">
        <f>'計算シート(土地造成)'!AK13+'計算シート(建設投資)'!AK13+'計算シート（設備投資）'!AL13</f>
        <v>0</v>
      </c>
      <c r="H13" s="404">
        <f>'計算シート(土地造成)'!AL13+'計算シート(建設投資)'!AL13+'計算シート（設備投資）'!AM13</f>
        <v>0</v>
      </c>
      <c r="I13" s="405">
        <f t="shared" si="0"/>
        <v>1</v>
      </c>
      <c r="J13" s="406"/>
      <c r="K13" s="407">
        <v>6</v>
      </c>
      <c r="L13" s="408" t="e">
        <f t="shared" si="1"/>
        <v>#N/A</v>
      </c>
      <c r="M13" s="437" t="e">
        <f t="shared" si="2"/>
        <v>#N/A</v>
      </c>
      <c r="N13" s="438" t="e">
        <f t="shared" si="3"/>
        <v>#N/A</v>
      </c>
      <c r="O13" s="439" t="e">
        <f t="shared" si="4"/>
        <v>#N/A</v>
      </c>
      <c r="P13" s="412" t="e">
        <f>SUM($M$8:M13)/$M$45</f>
        <v>#N/A</v>
      </c>
      <c r="Q13" s="437" t="e">
        <f t="shared" si="5"/>
        <v>#N/A</v>
      </c>
      <c r="R13" s="439" t="e">
        <f t="shared" si="6"/>
        <v>#N/A</v>
      </c>
    </row>
    <row r="14" spans="2:18" ht="19.5" customHeight="1">
      <c r="B14" s="374" t="s">
        <v>36</v>
      </c>
      <c r="C14" s="375" t="s">
        <v>12</v>
      </c>
      <c r="D14" s="376">
        <f>'計算シート(土地造成)'!AH14+'計算シート(建設投資)'!AH14+'計算シート（設備投資）'!AI14</f>
        <v>0</v>
      </c>
      <c r="E14" s="377">
        <f>'計算シート(土地造成)'!AI14+'計算シート(建設投資)'!AI14+'計算シート（設備投資）'!AJ14</f>
        <v>0</v>
      </c>
      <c r="F14" s="378">
        <f>'計算シート(土地造成)'!AJ14+'計算シート(建設投資)'!AJ14+'計算シート（設備投資）'!AK14</f>
        <v>0</v>
      </c>
      <c r="G14" s="376">
        <f>'計算シート(土地造成)'!AK14+'計算シート(建設投資)'!AK14+'計算シート（設備投資）'!AL14</f>
        <v>0</v>
      </c>
      <c r="H14" s="378">
        <f>'計算シート(土地造成)'!AL14+'計算シート(建設投資)'!AL14+'計算シート（設備投資）'!AM14</f>
        <v>0</v>
      </c>
      <c r="I14" s="379">
        <f t="shared" si="0"/>
        <v>1</v>
      </c>
      <c r="J14" s="380"/>
      <c r="K14" s="381">
        <v>7</v>
      </c>
      <c r="L14" s="382" t="e">
        <f t="shared" si="1"/>
        <v>#N/A</v>
      </c>
      <c r="M14" s="431" t="e">
        <f t="shared" si="2"/>
        <v>#N/A</v>
      </c>
      <c r="N14" s="432" t="e">
        <f t="shared" si="3"/>
        <v>#N/A</v>
      </c>
      <c r="O14" s="433" t="e">
        <f t="shared" si="4"/>
        <v>#N/A</v>
      </c>
      <c r="P14" s="386" t="e">
        <f>SUM($M$8:M14)/$M$45</f>
        <v>#N/A</v>
      </c>
      <c r="Q14" s="431" t="e">
        <f t="shared" si="5"/>
        <v>#N/A</v>
      </c>
      <c r="R14" s="433" t="e">
        <f t="shared" si="6"/>
        <v>#N/A</v>
      </c>
    </row>
    <row r="15" spans="2:18" ht="19.5" customHeight="1">
      <c r="B15" s="374" t="s">
        <v>38</v>
      </c>
      <c r="C15" s="375" t="s">
        <v>247</v>
      </c>
      <c r="D15" s="376">
        <f>'計算シート(土地造成)'!AH15+'計算シート(建設投資)'!AH15+'計算シート（設備投資）'!AI15</f>
        <v>0</v>
      </c>
      <c r="E15" s="377">
        <f>'計算シート(土地造成)'!AI15+'計算シート(建設投資)'!AI15+'計算シート（設備投資）'!AJ15</f>
        <v>0</v>
      </c>
      <c r="F15" s="378">
        <f>'計算シート(土地造成)'!AJ15+'計算シート(建設投資)'!AJ15+'計算シート（設備投資）'!AK15</f>
        <v>0</v>
      </c>
      <c r="G15" s="376">
        <f>'計算シート(土地造成)'!AK15+'計算シート(建設投資)'!AK15+'計算シート（設備投資）'!AL15</f>
        <v>0</v>
      </c>
      <c r="H15" s="378">
        <f>'計算シート(土地造成)'!AL15+'計算シート(建設投資)'!AL15+'計算シート（設備投資）'!AM15</f>
        <v>0</v>
      </c>
      <c r="I15" s="379">
        <f t="shared" si="0"/>
        <v>1</v>
      </c>
      <c r="J15" s="380"/>
      <c r="K15" s="381">
        <v>8</v>
      </c>
      <c r="L15" s="382" t="e">
        <f t="shared" si="1"/>
        <v>#N/A</v>
      </c>
      <c r="M15" s="431" t="e">
        <f t="shared" si="2"/>
        <v>#N/A</v>
      </c>
      <c r="N15" s="432" t="e">
        <f t="shared" si="3"/>
        <v>#N/A</v>
      </c>
      <c r="O15" s="433" t="e">
        <f t="shared" si="4"/>
        <v>#N/A</v>
      </c>
      <c r="P15" s="386" t="e">
        <f>SUM($M$8:M15)/$M$45</f>
        <v>#N/A</v>
      </c>
      <c r="Q15" s="431" t="e">
        <f t="shared" si="5"/>
        <v>#N/A</v>
      </c>
      <c r="R15" s="433" t="e">
        <f t="shared" si="6"/>
        <v>#N/A</v>
      </c>
    </row>
    <row r="16" spans="2:18" ht="19.5" customHeight="1">
      <c r="B16" s="374" t="s">
        <v>42</v>
      </c>
      <c r="C16" s="375" t="s">
        <v>14</v>
      </c>
      <c r="D16" s="376">
        <f>'計算シート(土地造成)'!AH16+'計算シート(建設投資)'!AH16+'計算シート（設備投資）'!AI16</f>
        <v>0</v>
      </c>
      <c r="E16" s="377">
        <f>'計算シート(土地造成)'!AI16+'計算シート(建設投資)'!AI16+'計算シート（設備投資）'!AJ16</f>
        <v>0</v>
      </c>
      <c r="F16" s="378">
        <f>'計算シート(土地造成)'!AJ16+'計算シート(建設投資)'!AJ16+'計算シート（設備投資）'!AK16</f>
        <v>0</v>
      </c>
      <c r="G16" s="376">
        <f>'計算シート(土地造成)'!AK16+'計算シート(建設投資)'!AK16+'計算シート（設備投資）'!AL16</f>
        <v>0</v>
      </c>
      <c r="H16" s="378">
        <f>'計算シート(土地造成)'!AL16+'計算シート(建設投資)'!AL16+'計算シート（設備投資）'!AM16</f>
        <v>0</v>
      </c>
      <c r="I16" s="379">
        <f t="shared" si="0"/>
        <v>1</v>
      </c>
      <c r="J16" s="380"/>
      <c r="K16" s="381">
        <v>9</v>
      </c>
      <c r="L16" s="382" t="e">
        <f t="shared" si="1"/>
        <v>#N/A</v>
      </c>
      <c r="M16" s="431" t="e">
        <f t="shared" si="2"/>
        <v>#N/A</v>
      </c>
      <c r="N16" s="432" t="e">
        <f t="shared" si="3"/>
        <v>#N/A</v>
      </c>
      <c r="O16" s="433" t="e">
        <f t="shared" si="4"/>
        <v>#N/A</v>
      </c>
      <c r="P16" s="386" t="e">
        <f>SUM($M$8:M16)/$M$45</f>
        <v>#N/A</v>
      </c>
      <c r="Q16" s="431" t="e">
        <f t="shared" si="5"/>
        <v>#N/A</v>
      </c>
      <c r="R16" s="433" t="e">
        <f t="shared" si="6"/>
        <v>#N/A</v>
      </c>
    </row>
    <row r="17" spans="2:18" ht="19.5" customHeight="1">
      <c r="B17" s="387" t="s">
        <v>44</v>
      </c>
      <c r="C17" s="388" t="s">
        <v>16</v>
      </c>
      <c r="D17" s="389">
        <f>'計算シート(土地造成)'!AH17+'計算シート(建設投資)'!AH17+'計算シート（設備投資）'!AI17</f>
        <v>0</v>
      </c>
      <c r="E17" s="390">
        <f>'計算シート(土地造成)'!AI17+'計算シート(建設投資)'!AI17+'計算シート（設備投資）'!AJ17</f>
        <v>0</v>
      </c>
      <c r="F17" s="391">
        <f>'計算シート(土地造成)'!AJ17+'計算シート(建設投資)'!AJ17+'計算シート（設備投資）'!AK17</f>
        <v>0</v>
      </c>
      <c r="G17" s="389">
        <f>'計算シート(土地造成)'!AK17+'計算シート(建設投資)'!AK17+'計算シート（設備投資）'!AL17</f>
        <v>0</v>
      </c>
      <c r="H17" s="391">
        <f>'計算シート(土地造成)'!AL17+'計算シート(建設投資)'!AL17+'計算シート（設備投資）'!AM17</f>
        <v>0</v>
      </c>
      <c r="I17" s="392">
        <f t="shared" si="0"/>
        <v>1</v>
      </c>
      <c r="J17" s="393"/>
      <c r="K17" s="394">
        <v>10</v>
      </c>
      <c r="L17" s="395" t="e">
        <f t="shared" si="1"/>
        <v>#N/A</v>
      </c>
      <c r="M17" s="434" t="e">
        <f t="shared" si="2"/>
        <v>#N/A</v>
      </c>
      <c r="N17" s="435" t="e">
        <f t="shared" si="3"/>
        <v>#N/A</v>
      </c>
      <c r="O17" s="436" t="e">
        <f t="shared" si="4"/>
        <v>#N/A</v>
      </c>
      <c r="P17" s="399" t="e">
        <f>SUM($M$8:M17)/$M$45</f>
        <v>#N/A</v>
      </c>
      <c r="Q17" s="434" t="e">
        <f t="shared" si="5"/>
        <v>#N/A</v>
      </c>
      <c r="R17" s="436" t="e">
        <f t="shared" si="6"/>
        <v>#N/A</v>
      </c>
    </row>
    <row r="18" spans="2:18" ht="19.5" customHeight="1">
      <c r="B18" s="400" t="s">
        <v>46</v>
      </c>
      <c r="C18" s="401" t="s">
        <v>18</v>
      </c>
      <c r="D18" s="402">
        <f>'計算シート(土地造成)'!AH18+'計算シート(建設投資)'!AH18+'計算シート（設備投資）'!AI18</f>
        <v>0</v>
      </c>
      <c r="E18" s="403">
        <f>'計算シート(土地造成)'!AI18+'計算シート(建設投資)'!AI18+'計算シート（設備投資）'!AJ18</f>
        <v>0</v>
      </c>
      <c r="F18" s="404">
        <f>'計算シート(土地造成)'!AJ18+'計算シート(建設投資)'!AJ18+'計算シート（設備投資）'!AK18</f>
        <v>0</v>
      </c>
      <c r="G18" s="402">
        <f>'計算シート(土地造成)'!AK18+'計算シート(建設投資)'!AK18+'計算シート（設備投資）'!AL18</f>
        <v>0</v>
      </c>
      <c r="H18" s="404">
        <f>'計算シート(土地造成)'!AL18+'計算シート(建設投資)'!AL18+'計算シート（設備投資）'!AM18</f>
        <v>0</v>
      </c>
      <c r="I18" s="405">
        <f t="shared" si="0"/>
        <v>1</v>
      </c>
      <c r="J18" s="406"/>
      <c r="K18" s="407">
        <v>11</v>
      </c>
      <c r="L18" s="408" t="e">
        <f t="shared" si="1"/>
        <v>#N/A</v>
      </c>
      <c r="M18" s="437" t="e">
        <f t="shared" si="2"/>
        <v>#N/A</v>
      </c>
      <c r="N18" s="438" t="e">
        <f t="shared" si="3"/>
        <v>#N/A</v>
      </c>
      <c r="O18" s="439" t="e">
        <f t="shared" si="4"/>
        <v>#N/A</v>
      </c>
      <c r="P18" s="412" t="e">
        <f>SUM($M$8:M18)/$M$45</f>
        <v>#N/A</v>
      </c>
      <c r="Q18" s="437" t="e">
        <f t="shared" si="5"/>
        <v>#N/A</v>
      </c>
      <c r="R18" s="439" t="e">
        <f t="shared" si="6"/>
        <v>#N/A</v>
      </c>
    </row>
    <row r="19" spans="2:18" ht="19.5" customHeight="1">
      <c r="B19" s="374" t="s">
        <v>47</v>
      </c>
      <c r="C19" s="375" t="s">
        <v>20</v>
      </c>
      <c r="D19" s="376">
        <f>'計算シート(土地造成)'!AH19+'計算シート(建設投資)'!AH19+'計算シート（設備投資）'!AI19</f>
        <v>0</v>
      </c>
      <c r="E19" s="377">
        <f>'計算シート(土地造成)'!AI19+'計算シート(建設投資)'!AI19+'計算シート（設備投資）'!AJ19</f>
        <v>0</v>
      </c>
      <c r="F19" s="378">
        <f>'計算シート(土地造成)'!AJ19+'計算シート(建設投資)'!AJ19+'計算シート（設備投資）'!AK19</f>
        <v>0</v>
      </c>
      <c r="G19" s="376">
        <f>'計算シート(土地造成)'!AK19+'計算シート(建設投資)'!AK19+'計算シート（設備投資）'!AL19</f>
        <v>0</v>
      </c>
      <c r="H19" s="378">
        <f>'計算シート(土地造成)'!AL19+'計算シート(建設投資)'!AL19+'計算シート（設備投資）'!AM19</f>
        <v>0</v>
      </c>
      <c r="I19" s="379">
        <f t="shared" si="0"/>
        <v>1</v>
      </c>
      <c r="J19" s="380"/>
      <c r="K19" s="381">
        <v>12</v>
      </c>
      <c r="L19" s="382" t="e">
        <f t="shared" si="1"/>
        <v>#N/A</v>
      </c>
      <c r="M19" s="431" t="e">
        <f t="shared" si="2"/>
        <v>#N/A</v>
      </c>
      <c r="N19" s="432" t="e">
        <f t="shared" si="3"/>
        <v>#N/A</v>
      </c>
      <c r="O19" s="433" t="e">
        <f t="shared" si="4"/>
        <v>#N/A</v>
      </c>
      <c r="P19" s="386" t="e">
        <f>SUM($M$8:M19)/$M$45</f>
        <v>#N/A</v>
      </c>
      <c r="Q19" s="431" t="e">
        <f t="shared" si="5"/>
        <v>#N/A</v>
      </c>
      <c r="R19" s="433" t="e">
        <f t="shared" si="6"/>
        <v>#N/A</v>
      </c>
    </row>
    <row r="20" spans="2:18" ht="19.5" customHeight="1">
      <c r="B20" s="374" t="s">
        <v>48</v>
      </c>
      <c r="C20" s="375" t="s">
        <v>265</v>
      </c>
      <c r="D20" s="376">
        <f>'計算シート(土地造成)'!AH20+'計算シート(建設投資)'!AH20+'計算シート（設備投資）'!AI20</f>
        <v>0</v>
      </c>
      <c r="E20" s="377">
        <f>'計算シート(土地造成)'!AI20+'計算シート(建設投資)'!AI20+'計算シート（設備投資）'!AJ20</f>
        <v>0</v>
      </c>
      <c r="F20" s="378">
        <f>'計算シート(土地造成)'!AJ20+'計算シート(建設投資)'!AJ20+'計算シート（設備投資）'!AK20</f>
        <v>0</v>
      </c>
      <c r="G20" s="376">
        <f>'計算シート(土地造成)'!AK20+'計算シート(建設投資)'!AK20+'計算シート（設備投資）'!AL20</f>
        <v>0</v>
      </c>
      <c r="H20" s="378">
        <f>'計算シート(土地造成)'!AL20+'計算シート(建設投資)'!AL20+'計算シート（設備投資）'!AM20</f>
        <v>0</v>
      </c>
      <c r="I20" s="379">
        <f t="shared" si="0"/>
        <v>1</v>
      </c>
      <c r="J20" s="380"/>
      <c r="K20" s="381">
        <v>13</v>
      </c>
      <c r="L20" s="382" t="e">
        <f t="shared" si="1"/>
        <v>#N/A</v>
      </c>
      <c r="M20" s="431" t="e">
        <f t="shared" si="2"/>
        <v>#N/A</v>
      </c>
      <c r="N20" s="432" t="e">
        <f t="shared" si="3"/>
        <v>#N/A</v>
      </c>
      <c r="O20" s="433" t="e">
        <f t="shared" si="4"/>
        <v>#N/A</v>
      </c>
      <c r="P20" s="386" t="e">
        <f>SUM($M$8:M20)/$M$45</f>
        <v>#N/A</v>
      </c>
      <c r="Q20" s="431" t="e">
        <f t="shared" si="5"/>
        <v>#N/A</v>
      </c>
      <c r="R20" s="433" t="e">
        <f t="shared" si="6"/>
        <v>#N/A</v>
      </c>
    </row>
    <row r="21" spans="2:18" ht="19.5" customHeight="1">
      <c r="B21" s="374" t="s">
        <v>50</v>
      </c>
      <c r="C21" s="375" t="s">
        <v>266</v>
      </c>
      <c r="D21" s="376">
        <f>'計算シート(土地造成)'!AH21+'計算シート(建設投資)'!AH21+'計算シート（設備投資）'!AI21</f>
        <v>0</v>
      </c>
      <c r="E21" s="377">
        <f>'計算シート(土地造成)'!AI21+'計算シート(建設投資)'!AI21+'計算シート（設備投資）'!AJ21</f>
        <v>0</v>
      </c>
      <c r="F21" s="378">
        <f>'計算シート(土地造成)'!AJ21+'計算シート(建設投資)'!AJ21+'計算シート（設備投資）'!AK21</f>
        <v>0</v>
      </c>
      <c r="G21" s="376">
        <f>'計算シート(土地造成)'!AK21+'計算シート(建設投資)'!AK21+'計算シート（設備投資）'!AL21</f>
        <v>0</v>
      </c>
      <c r="H21" s="378">
        <f>'計算シート(土地造成)'!AL21+'計算シート(建設投資)'!AL21+'計算シート（設備投資）'!AM21</f>
        <v>0</v>
      </c>
      <c r="I21" s="379">
        <f t="shared" si="0"/>
        <v>1</v>
      </c>
      <c r="J21" s="380"/>
      <c r="K21" s="381">
        <v>14</v>
      </c>
      <c r="L21" s="382" t="e">
        <f t="shared" si="1"/>
        <v>#N/A</v>
      </c>
      <c r="M21" s="431" t="e">
        <f t="shared" si="2"/>
        <v>#N/A</v>
      </c>
      <c r="N21" s="432" t="e">
        <f t="shared" si="3"/>
        <v>#N/A</v>
      </c>
      <c r="O21" s="433" t="e">
        <f t="shared" si="4"/>
        <v>#N/A</v>
      </c>
      <c r="P21" s="386" t="e">
        <f>SUM($M$8:M21)/$M$45</f>
        <v>#N/A</v>
      </c>
      <c r="Q21" s="431" t="e">
        <f t="shared" si="5"/>
        <v>#N/A</v>
      </c>
      <c r="R21" s="433" t="e">
        <f t="shared" si="6"/>
        <v>#N/A</v>
      </c>
    </row>
    <row r="22" spans="2:18" ht="19.5" customHeight="1">
      <c r="B22" s="387" t="s">
        <v>52</v>
      </c>
      <c r="C22" s="388" t="s">
        <v>267</v>
      </c>
      <c r="D22" s="389">
        <f>'計算シート(土地造成)'!AH22+'計算シート(建設投資)'!AH22+'計算シート（設備投資）'!AI22</f>
        <v>0</v>
      </c>
      <c r="E22" s="390">
        <f>'計算シート(土地造成)'!AI22+'計算シート(建設投資)'!AI22+'計算シート（設備投資）'!AJ22</f>
        <v>0</v>
      </c>
      <c r="F22" s="391">
        <f>'計算シート(土地造成)'!AJ22+'計算シート(建設投資)'!AJ22+'計算シート（設備投資）'!AK22</f>
        <v>0</v>
      </c>
      <c r="G22" s="389">
        <f>'計算シート(土地造成)'!AK22+'計算シート(建設投資)'!AK22+'計算シート（設備投資）'!AL22</f>
        <v>0</v>
      </c>
      <c r="H22" s="391">
        <f>'計算シート(土地造成)'!AL22+'計算シート(建設投資)'!AL22+'計算シート（設備投資）'!AM22</f>
        <v>0</v>
      </c>
      <c r="I22" s="392">
        <f t="shared" si="0"/>
        <v>1</v>
      </c>
      <c r="J22" s="393"/>
      <c r="K22" s="394">
        <v>15</v>
      </c>
      <c r="L22" s="395" t="e">
        <f t="shared" si="1"/>
        <v>#N/A</v>
      </c>
      <c r="M22" s="434" t="e">
        <f t="shared" si="2"/>
        <v>#N/A</v>
      </c>
      <c r="N22" s="435" t="e">
        <f t="shared" si="3"/>
        <v>#N/A</v>
      </c>
      <c r="O22" s="436" t="e">
        <f t="shared" si="4"/>
        <v>#N/A</v>
      </c>
      <c r="P22" s="399" t="e">
        <f>SUM($M$8:M22)/$M$45</f>
        <v>#N/A</v>
      </c>
      <c r="Q22" s="434" t="e">
        <f t="shared" si="5"/>
        <v>#N/A</v>
      </c>
      <c r="R22" s="436" t="e">
        <f t="shared" si="6"/>
        <v>#N/A</v>
      </c>
    </row>
    <row r="23" spans="2:18" ht="19.5" customHeight="1">
      <c r="B23" s="400" t="s">
        <v>54</v>
      </c>
      <c r="C23" s="401" t="s">
        <v>146</v>
      </c>
      <c r="D23" s="402">
        <f>'計算シート(土地造成)'!AH23+'計算シート(建設投資)'!AH23+'計算シート（設備投資）'!AI23</f>
        <v>0</v>
      </c>
      <c r="E23" s="403">
        <f>'計算シート(土地造成)'!AI23+'計算シート(建設投資)'!AI23+'計算シート（設備投資）'!AJ23</f>
        <v>0</v>
      </c>
      <c r="F23" s="404">
        <f>'計算シート(土地造成)'!AJ23+'計算シート(建設投資)'!AJ23+'計算シート（設備投資）'!AK23</f>
        <v>0</v>
      </c>
      <c r="G23" s="402">
        <f>'計算シート(土地造成)'!AK23+'計算シート(建設投資)'!AK23+'計算シート（設備投資）'!AL23</f>
        <v>0</v>
      </c>
      <c r="H23" s="404">
        <f>'計算シート(土地造成)'!AL23+'計算シート(建設投資)'!AL23+'計算シート（設備投資）'!AM23</f>
        <v>0</v>
      </c>
      <c r="I23" s="405">
        <f t="shared" si="0"/>
        <v>1</v>
      </c>
      <c r="J23" s="406"/>
      <c r="K23" s="407">
        <v>16</v>
      </c>
      <c r="L23" s="408" t="e">
        <f t="shared" si="1"/>
        <v>#N/A</v>
      </c>
      <c r="M23" s="437" t="e">
        <f t="shared" si="2"/>
        <v>#N/A</v>
      </c>
      <c r="N23" s="438" t="e">
        <f t="shared" si="3"/>
        <v>#N/A</v>
      </c>
      <c r="O23" s="439" t="e">
        <f t="shared" si="4"/>
        <v>#N/A</v>
      </c>
      <c r="P23" s="412" t="e">
        <f>SUM($M$8:M23)/$M$45</f>
        <v>#N/A</v>
      </c>
      <c r="Q23" s="437" t="e">
        <f t="shared" si="5"/>
        <v>#N/A</v>
      </c>
      <c r="R23" s="439" t="e">
        <f t="shared" si="6"/>
        <v>#N/A</v>
      </c>
    </row>
    <row r="24" spans="2:18" ht="19.5" customHeight="1">
      <c r="B24" s="374" t="s">
        <v>80</v>
      </c>
      <c r="C24" s="375" t="s">
        <v>268</v>
      </c>
      <c r="D24" s="376">
        <f>'計算シート(土地造成)'!AH24+'計算シート(建設投資)'!AH24+'計算シート（設備投資）'!AI24</f>
        <v>0</v>
      </c>
      <c r="E24" s="377">
        <f>'計算シート(土地造成)'!AI24+'計算シート(建設投資)'!AI24+'計算シート（設備投資）'!AJ24</f>
        <v>0</v>
      </c>
      <c r="F24" s="378">
        <f>'計算シート(土地造成)'!AJ24+'計算シート(建設投資)'!AJ24+'計算シート（設備投資）'!AK24</f>
        <v>0</v>
      </c>
      <c r="G24" s="376">
        <f>'計算シート(土地造成)'!AK24+'計算シート(建設投資)'!AK24+'計算シート（設備投資）'!AL24</f>
        <v>0</v>
      </c>
      <c r="H24" s="378">
        <f>'計算シート(土地造成)'!AL24+'計算シート(建設投資)'!AL24+'計算シート（設備投資）'!AM24</f>
        <v>0</v>
      </c>
      <c r="I24" s="379">
        <f t="shared" si="0"/>
        <v>1</v>
      </c>
      <c r="J24" s="380"/>
      <c r="K24" s="381">
        <v>17</v>
      </c>
      <c r="L24" s="382" t="e">
        <f t="shared" si="1"/>
        <v>#N/A</v>
      </c>
      <c r="M24" s="431" t="e">
        <f t="shared" si="2"/>
        <v>#N/A</v>
      </c>
      <c r="N24" s="432" t="e">
        <f t="shared" si="3"/>
        <v>#N/A</v>
      </c>
      <c r="O24" s="433" t="e">
        <f t="shared" si="4"/>
        <v>#N/A</v>
      </c>
      <c r="P24" s="386" t="e">
        <f>SUM($M$8:M24)/$M$45</f>
        <v>#N/A</v>
      </c>
      <c r="Q24" s="431" t="e">
        <f t="shared" si="5"/>
        <v>#N/A</v>
      </c>
      <c r="R24" s="433" t="e">
        <f t="shared" si="6"/>
        <v>#N/A</v>
      </c>
    </row>
    <row r="25" spans="2:18" ht="19.5" customHeight="1">
      <c r="B25" s="374" t="s">
        <v>86</v>
      </c>
      <c r="C25" s="375" t="s">
        <v>248</v>
      </c>
      <c r="D25" s="376">
        <f>'計算シート(土地造成)'!AH25+'計算シート(建設投資)'!AH25+'計算シート（設備投資）'!AI25</f>
        <v>0</v>
      </c>
      <c r="E25" s="377">
        <f>'計算シート(土地造成)'!AI25+'計算シート(建設投資)'!AI25+'計算シート（設備投資）'!AJ25</f>
        <v>0</v>
      </c>
      <c r="F25" s="378">
        <f>'計算シート(土地造成)'!AJ25+'計算シート(建設投資)'!AJ25+'計算シート（設備投資）'!AK25</f>
        <v>0</v>
      </c>
      <c r="G25" s="376">
        <f>'計算シート(土地造成)'!AK25+'計算シート(建設投資)'!AK25+'計算シート（設備投資）'!AL25</f>
        <v>0</v>
      </c>
      <c r="H25" s="378">
        <f>'計算シート(土地造成)'!AL25+'計算シート(建設投資)'!AL25+'計算シート（設備投資）'!AM25</f>
        <v>0</v>
      </c>
      <c r="I25" s="379">
        <f t="shared" si="0"/>
        <v>1</v>
      </c>
      <c r="J25" s="380"/>
      <c r="K25" s="381">
        <v>18</v>
      </c>
      <c r="L25" s="382" t="e">
        <f t="shared" si="1"/>
        <v>#N/A</v>
      </c>
      <c r="M25" s="431" t="e">
        <f t="shared" si="2"/>
        <v>#N/A</v>
      </c>
      <c r="N25" s="432" t="e">
        <f t="shared" si="3"/>
        <v>#N/A</v>
      </c>
      <c r="O25" s="433" t="e">
        <f t="shared" si="4"/>
        <v>#N/A</v>
      </c>
      <c r="P25" s="386" t="e">
        <f>SUM($M$8:M25)/$M$45</f>
        <v>#N/A</v>
      </c>
      <c r="Q25" s="431" t="e">
        <f t="shared" si="5"/>
        <v>#N/A</v>
      </c>
      <c r="R25" s="433" t="e">
        <f t="shared" si="6"/>
        <v>#N/A</v>
      </c>
    </row>
    <row r="26" spans="2:18" ht="19.5" customHeight="1">
      <c r="B26" s="374" t="s">
        <v>87</v>
      </c>
      <c r="C26" s="375" t="s">
        <v>25</v>
      </c>
      <c r="D26" s="376">
        <f>'計算シート(土地造成)'!AH26+'計算シート(建設投資)'!AH26+'計算シート（設備投資）'!AI26</f>
        <v>0</v>
      </c>
      <c r="E26" s="377">
        <f>'計算シート(土地造成)'!AI26+'計算シート(建設投資)'!AI26+'計算シート（設備投資）'!AJ26</f>
        <v>0</v>
      </c>
      <c r="F26" s="378">
        <f>'計算シート(土地造成)'!AJ26+'計算シート(建設投資)'!AJ26+'計算シート（設備投資）'!AK26</f>
        <v>0</v>
      </c>
      <c r="G26" s="376">
        <f>'計算シート(土地造成)'!AK26+'計算シート(建設投資)'!AK26+'計算シート（設備投資）'!AL26</f>
        <v>0</v>
      </c>
      <c r="H26" s="378">
        <f>'計算シート(土地造成)'!AL26+'計算シート(建設投資)'!AL26+'計算シート（設備投資）'!AM26</f>
        <v>0</v>
      </c>
      <c r="I26" s="379">
        <f t="shared" si="0"/>
        <v>1</v>
      </c>
      <c r="J26" s="380"/>
      <c r="K26" s="381">
        <v>19</v>
      </c>
      <c r="L26" s="382" t="e">
        <f t="shared" si="1"/>
        <v>#N/A</v>
      </c>
      <c r="M26" s="431" t="e">
        <f t="shared" si="2"/>
        <v>#N/A</v>
      </c>
      <c r="N26" s="432" t="e">
        <f t="shared" si="3"/>
        <v>#N/A</v>
      </c>
      <c r="O26" s="433" t="e">
        <f t="shared" si="4"/>
        <v>#N/A</v>
      </c>
      <c r="P26" s="386" t="e">
        <f>SUM($M$8:M26)/$M$45</f>
        <v>#N/A</v>
      </c>
      <c r="Q26" s="431" t="e">
        <f t="shared" si="5"/>
        <v>#N/A</v>
      </c>
      <c r="R26" s="433" t="e">
        <f t="shared" si="6"/>
        <v>#N/A</v>
      </c>
    </row>
    <row r="27" spans="2:18" ht="19.5" customHeight="1">
      <c r="B27" s="387" t="s">
        <v>90</v>
      </c>
      <c r="C27" s="388" t="s">
        <v>28</v>
      </c>
      <c r="D27" s="389">
        <f>'計算シート(土地造成)'!AH27+'計算シート(建設投資)'!AH27+'計算シート（設備投資）'!AI27</f>
        <v>0</v>
      </c>
      <c r="E27" s="390">
        <f>'計算シート(土地造成)'!AI27+'計算シート(建設投資)'!AI27+'計算シート（設備投資）'!AJ27</f>
        <v>0</v>
      </c>
      <c r="F27" s="391">
        <f>'計算シート(土地造成)'!AJ27+'計算シート(建設投資)'!AJ27+'計算シート（設備投資）'!AK27</f>
        <v>0</v>
      </c>
      <c r="G27" s="389">
        <f>'計算シート(土地造成)'!AK27+'計算シート(建設投資)'!AK27+'計算シート（設備投資）'!AL27</f>
        <v>0</v>
      </c>
      <c r="H27" s="391">
        <f>'計算シート(土地造成)'!AL27+'計算シート(建設投資)'!AL27+'計算シート（設備投資）'!AM27</f>
        <v>0</v>
      </c>
      <c r="I27" s="392">
        <f t="shared" si="0"/>
        <v>1</v>
      </c>
      <c r="J27" s="393"/>
      <c r="K27" s="394">
        <v>20</v>
      </c>
      <c r="L27" s="395" t="e">
        <f t="shared" si="1"/>
        <v>#N/A</v>
      </c>
      <c r="M27" s="434" t="e">
        <f t="shared" si="2"/>
        <v>#N/A</v>
      </c>
      <c r="N27" s="435" t="e">
        <f t="shared" si="3"/>
        <v>#N/A</v>
      </c>
      <c r="O27" s="436" t="e">
        <f t="shared" si="4"/>
        <v>#N/A</v>
      </c>
      <c r="P27" s="399" t="e">
        <f>SUM($M$8:M27)/$M$45</f>
        <v>#N/A</v>
      </c>
      <c r="Q27" s="434" t="e">
        <f t="shared" si="5"/>
        <v>#N/A</v>
      </c>
      <c r="R27" s="436" t="e">
        <f t="shared" si="6"/>
        <v>#N/A</v>
      </c>
    </row>
    <row r="28" spans="2:18" ht="19.5" customHeight="1">
      <c r="B28" s="400" t="s">
        <v>91</v>
      </c>
      <c r="C28" s="401" t="s">
        <v>30</v>
      </c>
      <c r="D28" s="402">
        <f>'計算シート(土地造成)'!AH28+'計算シート(建設投資)'!AH28+'計算シート（設備投資）'!AI28</f>
        <v>0</v>
      </c>
      <c r="E28" s="403">
        <f>'計算シート(土地造成)'!AI28+'計算シート(建設投資)'!AI28+'計算シート（設備投資）'!AJ28</f>
        <v>0</v>
      </c>
      <c r="F28" s="404">
        <f>'計算シート(土地造成)'!AJ28+'計算シート(建設投資)'!AJ28+'計算シート（設備投資）'!AK28</f>
        <v>0</v>
      </c>
      <c r="G28" s="402">
        <f>'計算シート(土地造成)'!AK28+'計算シート(建設投資)'!AK28+'計算シート（設備投資）'!AL28</f>
        <v>0</v>
      </c>
      <c r="H28" s="404">
        <f>'計算シート(土地造成)'!AL28+'計算シート(建設投資)'!AL28+'計算シート（設備投資）'!AM28</f>
        <v>0</v>
      </c>
      <c r="I28" s="405">
        <f t="shared" si="0"/>
        <v>1</v>
      </c>
      <c r="J28" s="406"/>
      <c r="K28" s="407">
        <v>21</v>
      </c>
      <c r="L28" s="408" t="e">
        <f t="shared" si="1"/>
        <v>#N/A</v>
      </c>
      <c r="M28" s="437" t="e">
        <f t="shared" si="2"/>
        <v>#N/A</v>
      </c>
      <c r="N28" s="438" t="e">
        <f t="shared" si="3"/>
        <v>#N/A</v>
      </c>
      <c r="O28" s="439" t="e">
        <f t="shared" si="4"/>
        <v>#N/A</v>
      </c>
      <c r="P28" s="412" t="e">
        <f>SUM($M$8:M28)/$M$45</f>
        <v>#N/A</v>
      </c>
      <c r="Q28" s="437" t="e">
        <f t="shared" si="5"/>
        <v>#N/A</v>
      </c>
      <c r="R28" s="439" t="e">
        <f t="shared" si="6"/>
        <v>#N/A</v>
      </c>
    </row>
    <row r="29" spans="2:18" ht="19.5" customHeight="1">
      <c r="B29" s="374" t="s">
        <v>92</v>
      </c>
      <c r="C29" s="375" t="s">
        <v>32</v>
      </c>
      <c r="D29" s="376">
        <f>'計算シート(土地造成)'!AH29+'計算シート(建設投資)'!AH29+'計算シート（設備投資）'!AI29</f>
        <v>0</v>
      </c>
      <c r="E29" s="377">
        <f>'計算シート(土地造成)'!AI29+'計算シート(建設投資)'!AI29+'計算シート（設備投資）'!AJ29</f>
        <v>0</v>
      </c>
      <c r="F29" s="378">
        <f>'計算シート(土地造成)'!AJ29+'計算シート(建設投資)'!AJ29+'計算シート（設備投資）'!AK29</f>
        <v>0</v>
      </c>
      <c r="G29" s="376">
        <f>'計算シート(土地造成)'!AK29+'計算シート(建設投資)'!AK29+'計算シート（設備投資）'!AL29</f>
        <v>0</v>
      </c>
      <c r="H29" s="378">
        <f>'計算シート(土地造成)'!AL29+'計算シート(建設投資)'!AL29+'計算シート（設備投資）'!AM29</f>
        <v>0</v>
      </c>
      <c r="I29" s="379">
        <f t="shared" si="0"/>
        <v>1</v>
      </c>
      <c r="J29" s="380"/>
      <c r="K29" s="381">
        <v>22</v>
      </c>
      <c r="L29" s="382" t="e">
        <f t="shared" si="1"/>
        <v>#N/A</v>
      </c>
      <c r="M29" s="431" t="e">
        <f t="shared" si="2"/>
        <v>#N/A</v>
      </c>
      <c r="N29" s="432" t="e">
        <f t="shared" si="3"/>
        <v>#N/A</v>
      </c>
      <c r="O29" s="433" t="e">
        <f t="shared" si="4"/>
        <v>#N/A</v>
      </c>
      <c r="P29" s="386" t="e">
        <f>SUM($M$8:M29)/$M$45</f>
        <v>#N/A</v>
      </c>
      <c r="Q29" s="431" t="e">
        <f t="shared" si="5"/>
        <v>#N/A</v>
      </c>
      <c r="R29" s="433" t="e">
        <f t="shared" si="6"/>
        <v>#N/A</v>
      </c>
    </row>
    <row r="30" spans="2:18" ht="19.5" customHeight="1">
      <c r="B30" s="374" t="s">
        <v>93</v>
      </c>
      <c r="C30" s="375" t="s">
        <v>269</v>
      </c>
      <c r="D30" s="376">
        <f>'計算シート(土地造成)'!AH30+'計算シート(建設投資)'!AH30+'計算シート（設備投資）'!AI30</f>
        <v>0</v>
      </c>
      <c r="E30" s="377">
        <f>'計算シート(土地造成)'!AI30+'計算シート(建設投資)'!AI30+'計算シート（設備投資）'!AJ30</f>
        <v>0</v>
      </c>
      <c r="F30" s="378">
        <f>'計算シート(土地造成)'!AJ30+'計算シート(建設投資)'!AJ30+'計算シート（設備投資）'!AK30</f>
        <v>0</v>
      </c>
      <c r="G30" s="376">
        <f>'計算シート(土地造成)'!AK30+'計算シート(建設投資)'!AK30+'計算シート（設備投資）'!AL30</f>
        <v>0</v>
      </c>
      <c r="H30" s="378">
        <f>'計算シート(土地造成)'!AL30+'計算シート(建設投資)'!AL30+'計算シート（設備投資）'!AM30</f>
        <v>0</v>
      </c>
      <c r="I30" s="379">
        <f t="shared" si="0"/>
        <v>1</v>
      </c>
      <c r="J30" s="380"/>
      <c r="K30" s="381">
        <v>23</v>
      </c>
      <c r="L30" s="382" t="e">
        <f t="shared" si="1"/>
        <v>#N/A</v>
      </c>
      <c r="M30" s="431" t="e">
        <f t="shared" si="2"/>
        <v>#N/A</v>
      </c>
      <c r="N30" s="432" t="e">
        <f t="shared" si="3"/>
        <v>#N/A</v>
      </c>
      <c r="O30" s="433" t="e">
        <f t="shared" si="4"/>
        <v>#N/A</v>
      </c>
      <c r="P30" s="386" t="e">
        <f>SUM($M$8:M30)/$M$45</f>
        <v>#N/A</v>
      </c>
      <c r="Q30" s="431" t="e">
        <f t="shared" si="5"/>
        <v>#N/A</v>
      </c>
      <c r="R30" s="433" t="e">
        <f t="shared" si="6"/>
        <v>#N/A</v>
      </c>
    </row>
    <row r="31" spans="2:18" ht="19.5" customHeight="1">
      <c r="B31" s="374" t="s">
        <v>94</v>
      </c>
      <c r="C31" s="375" t="s">
        <v>150</v>
      </c>
      <c r="D31" s="376">
        <f>'計算シート(土地造成)'!AH31+'計算シート(建設投資)'!AH31+'計算シート（設備投資）'!AI31</f>
        <v>0</v>
      </c>
      <c r="E31" s="377">
        <f>'計算シート(土地造成)'!AI31+'計算シート(建設投資)'!AI31+'計算シート（設備投資）'!AJ31</f>
        <v>0</v>
      </c>
      <c r="F31" s="378">
        <f>'計算シート(土地造成)'!AJ31+'計算シート(建設投資)'!AJ31+'計算シート（設備投資）'!AK31</f>
        <v>0</v>
      </c>
      <c r="G31" s="376">
        <f>'計算シート(土地造成)'!AK31+'計算シート(建設投資)'!AK31+'計算シート（設備投資）'!AL31</f>
        <v>0</v>
      </c>
      <c r="H31" s="378">
        <f>'計算シート(土地造成)'!AL31+'計算シート(建設投資)'!AL31+'計算シート（設備投資）'!AM31</f>
        <v>0</v>
      </c>
      <c r="I31" s="379">
        <f t="shared" si="0"/>
        <v>1</v>
      </c>
      <c r="J31" s="380"/>
      <c r="K31" s="381">
        <v>24</v>
      </c>
      <c r="L31" s="382" t="e">
        <f t="shared" si="1"/>
        <v>#N/A</v>
      </c>
      <c r="M31" s="431" t="e">
        <f t="shared" si="2"/>
        <v>#N/A</v>
      </c>
      <c r="N31" s="432" t="e">
        <f t="shared" si="3"/>
        <v>#N/A</v>
      </c>
      <c r="O31" s="433" t="e">
        <f t="shared" si="4"/>
        <v>#N/A</v>
      </c>
      <c r="P31" s="386" t="e">
        <f>SUM($M$8:M31)/$M$45</f>
        <v>#N/A</v>
      </c>
      <c r="Q31" s="431" t="e">
        <f t="shared" si="5"/>
        <v>#N/A</v>
      </c>
      <c r="R31" s="433" t="e">
        <f t="shared" si="6"/>
        <v>#N/A</v>
      </c>
    </row>
    <row r="32" spans="2:18" ht="19.5" customHeight="1">
      <c r="B32" s="387" t="s">
        <v>95</v>
      </c>
      <c r="C32" s="388" t="s">
        <v>35</v>
      </c>
      <c r="D32" s="389">
        <f>'計算シート(土地造成)'!AH32+'計算シート(建設投資)'!AH32+'計算シート（設備投資）'!AI32</f>
        <v>0</v>
      </c>
      <c r="E32" s="390">
        <f>'計算シート(土地造成)'!AI32+'計算シート(建設投資)'!AI32+'計算シート（設備投資）'!AJ32</f>
        <v>0</v>
      </c>
      <c r="F32" s="391">
        <f>'計算シート(土地造成)'!AJ32+'計算シート(建設投資)'!AJ32+'計算シート（設備投資）'!AK32</f>
        <v>0</v>
      </c>
      <c r="G32" s="389">
        <f>'計算シート(土地造成)'!AK32+'計算シート(建設投資)'!AK32+'計算シート（設備投資）'!AL32</f>
        <v>0</v>
      </c>
      <c r="H32" s="391">
        <f>'計算シート(土地造成)'!AL32+'計算シート(建設投資)'!AL32+'計算シート（設備投資）'!AM32</f>
        <v>0</v>
      </c>
      <c r="I32" s="392">
        <f t="shared" si="0"/>
        <v>1</v>
      </c>
      <c r="J32" s="393"/>
      <c r="K32" s="394">
        <v>25</v>
      </c>
      <c r="L32" s="395" t="e">
        <f t="shared" si="1"/>
        <v>#N/A</v>
      </c>
      <c r="M32" s="434" t="e">
        <f t="shared" si="2"/>
        <v>#N/A</v>
      </c>
      <c r="N32" s="435" t="e">
        <f t="shared" si="3"/>
        <v>#N/A</v>
      </c>
      <c r="O32" s="436" t="e">
        <f t="shared" si="4"/>
        <v>#N/A</v>
      </c>
      <c r="P32" s="399" t="e">
        <f>SUM($M$8:M32)/$M$45</f>
        <v>#N/A</v>
      </c>
      <c r="Q32" s="434" t="e">
        <f t="shared" si="5"/>
        <v>#N/A</v>
      </c>
      <c r="R32" s="436" t="e">
        <f t="shared" si="6"/>
        <v>#N/A</v>
      </c>
    </row>
    <row r="33" spans="2:18" ht="19.5" customHeight="1">
      <c r="B33" s="400" t="s">
        <v>96</v>
      </c>
      <c r="C33" s="401" t="s">
        <v>37</v>
      </c>
      <c r="D33" s="402">
        <f>'計算シート(土地造成)'!AH33+'計算シート(建設投資)'!AH33+'計算シート（設備投資）'!AI33</f>
        <v>0</v>
      </c>
      <c r="E33" s="403">
        <f>'計算シート(土地造成)'!AI33+'計算シート(建設投資)'!AI33+'計算シート（設備投資）'!AJ33</f>
        <v>0</v>
      </c>
      <c r="F33" s="404">
        <f>'計算シート(土地造成)'!AJ33+'計算シート(建設投資)'!AJ33+'計算シート（設備投資）'!AK33</f>
        <v>0</v>
      </c>
      <c r="G33" s="402">
        <f>'計算シート(土地造成)'!AK33+'計算シート(建設投資)'!AK33+'計算シート（設備投資）'!AL33</f>
        <v>0</v>
      </c>
      <c r="H33" s="404">
        <f>'計算シート(土地造成)'!AL33+'計算シート(建設投資)'!AL33+'計算シート（設備投資）'!AM33</f>
        <v>0</v>
      </c>
      <c r="I33" s="405">
        <f t="shared" si="0"/>
        <v>1</v>
      </c>
      <c r="J33" s="406"/>
      <c r="K33" s="407">
        <v>26</v>
      </c>
      <c r="L33" s="408" t="e">
        <f t="shared" si="1"/>
        <v>#N/A</v>
      </c>
      <c r="M33" s="437" t="e">
        <f t="shared" si="2"/>
        <v>#N/A</v>
      </c>
      <c r="N33" s="438" t="e">
        <f t="shared" si="3"/>
        <v>#N/A</v>
      </c>
      <c r="O33" s="439" t="e">
        <f t="shared" si="4"/>
        <v>#N/A</v>
      </c>
      <c r="P33" s="412" t="e">
        <f>SUM($M$8:M33)/$M$45</f>
        <v>#N/A</v>
      </c>
      <c r="Q33" s="437" t="e">
        <f t="shared" si="5"/>
        <v>#N/A</v>
      </c>
      <c r="R33" s="439" t="e">
        <f t="shared" si="6"/>
        <v>#N/A</v>
      </c>
    </row>
    <row r="34" spans="2:18" ht="19.5" customHeight="1">
      <c r="B34" s="374" t="s">
        <v>97</v>
      </c>
      <c r="C34" s="375" t="s">
        <v>39</v>
      </c>
      <c r="D34" s="376">
        <f>'計算シート(土地造成)'!AH34+'計算シート(建設投資)'!AH34+'計算シート（設備投資）'!AI34</f>
        <v>0</v>
      </c>
      <c r="E34" s="377">
        <f>'計算シート(土地造成)'!AI34+'計算シート(建設投資)'!AI34+'計算シート（設備投資）'!AJ34</f>
        <v>0</v>
      </c>
      <c r="F34" s="378">
        <f>'計算シート(土地造成)'!AJ34+'計算シート(建設投資)'!AJ34+'計算シート（設備投資）'!AK34</f>
        <v>0</v>
      </c>
      <c r="G34" s="376">
        <f>'計算シート(土地造成)'!AK34+'計算シート(建設投資)'!AK34+'計算シート（設備投資）'!AL34</f>
        <v>0</v>
      </c>
      <c r="H34" s="378">
        <f>'計算シート(土地造成)'!AL34+'計算シート(建設投資)'!AL34+'計算シート（設備投資）'!AM34</f>
        <v>0</v>
      </c>
      <c r="I34" s="379">
        <f t="shared" si="0"/>
        <v>1</v>
      </c>
      <c r="J34" s="380"/>
      <c r="K34" s="381">
        <v>27</v>
      </c>
      <c r="L34" s="382" t="e">
        <f t="shared" si="1"/>
        <v>#N/A</v>
      </c>
      <c r="M34" s="431" t="e">
        <f t="shared" si="2"/>
        <v>#N/A</v>
      </c>
      <c r="N34" s="432" t="e">
        <f t="shared" si="3"/>
        <v>#N/A</v>
      </c>
      <c r="O34" s="433" t="e">
        <f t="shared" si="4"/>
        <v>#N/A</v>
      </c>
      <c r="P34" s="386" t="e">
        <f>SUM($M$8:M34)/$M$45</f>
        <v>#N/A</v>
      </c>
      <c r="Q34" s="431" t="e">
        <f t="shared" si="5"/>
        <v>#N/A</v>
      </c>
      <c r="R34" s="433" t="e">
        <f t="shared" si="6"/>
        <v>#N/A</v>
      </c>
    </row>
    <row r="35" spans="2:18" ht="19.5" customHeight="1">
      <c r="B35" s="374" t="s">
        <v>98</v>
      </c>
      <c r="C35" s="375" t="s">
        <v>270</v>
      </c>
      <c r="D35" s="376">
        <f>'計算シート(土地造成)'!AH35+'計算シート(建設投資)'!AH35+'計算シート（設備投資）'!AI35</f>
        <v>0</v>
      </c>
      <c r="E35" s="377">
        <f>'計算シート(土地造成)'!AI35+'計算シート(建設投資)'!AI35+'計算シート（設備投資）'!AJ35</f>
        <v>0</v>
      </c>
      <c r="F35" s="378">
        <f>'計算シート(土地造成)'!AJ35+'計算シート(建設投資)'!AJ35+'計算シート（設備投資）'!AK35</f>
        <v>0</v>
      </c>
      <c r="G35" s="376">
        <f>'計算シート(土地造成)'!AK35+'計算シート(建設投資)'!AK35+'計算シート（設備投資）'!AL35</f>
        <v>0</v>
      </c>
      <c r="H35" s="378">
        <f>'計算シート(土地造成)'!AL35+'計算シート(建設投資)'!AL35+'計算シート（設備投資）'!AM35</f>
        <v>0</v>
      </c>
      <c r="I35" s="379">
        <f t="shared" si="0"/>
        <v>1</v>
      </c>
      <c r="J35" s="380"/>
      <c r="K35" s="381">
        <v>28</v>
      </c>
      <c r="L35" s="382" t="e">
        <f t="shared" si="1"/>
        <v>#N/A</v>
      </c>
      <c r="M35" s="431" t="e">
        <f t="shared" si="2"/>
        <v>#N/A</v>
      </c>
      <c r="N35" s="432" t="e">
        <f t="shared" si="3"/>
        <v>#N/A</v>
      </c>
      <c r="O35" s="433" t="e">
        <f t="shared" si="4"/>
        <v>#N/A</v>
      </c>
      <c r="P35" s="386" t="e">
        <f>SUM($M$8:M35)/$M$45</f>
        <v>#N/A</v>
      </c>
      <c r="Q35" s="431" t="e">
        <f t="shared" si="5"/>
        <v>#N/A</v>
      </c>
      <c r="R35" s="433" t="e">
        <f t="shared" si="6"/>
        <v>#N/A</v>
      </c>
    </row>
    <row r="36" spans="2:18" ht="19.5" customHeight="1">
      <c r="B36" s="374" t="s">
        <v>99</v>
      </c>
      <c r="C36" s="375" t="s">
        <v>152</v>
      </c>
      <c r="D36" s="376">
        <f>'計算シート(土地造成)'!AH36+'計算シート(建設投資)'!AH36+'計算シート（設備投資）'!AI36</f>
        <v>0</v>
      </c>
      <c r="E36" s="377">
        <f>'計算シート(土地造成)'!AI36+'計算シート(建設投資)'!AI36+'計算シート（設備投資）'!AJ36</f>
        <v>0</v>
      </c>
      <c r="F36" s="378">
        <f>'計算シート(土地造成)'!AJ36+'計算シート(建設投資)'!AJ36+'計算シート（設備投資）'!AK36</f>
        <v>0</v>
      </c>
      <c r="G36" s="376">
        <f>'計算シート(土地造成)'!AK36+'計算シート(建設投資)'!AK36+'計算シート（設備投資）'!AL36</f>
        <v>0</v>
      </c>
      <c r="H36" s="378">
        <f>'計算シート(土地造成)'!AL36+'計算シート(建設投資)'!AL36+'計算シート（設備投資）'!AM36</f>
        <v>0</v>
      </c>
      <c r="I36" s="379">
        <f t="shared" si="0"/>
        <v>1</v>
      </c>
      <c r="J36" s="380"/>
      <c r="K36" s="381">
        <v>29</v>
      </c>
      <c r="L36" s="382" t="e">
        <f t="shared" si="1"/>
        <v>#N/A</v>
      </c>
      <c r="M36" s="431" t="e">
        <f t="shared" si="2"/>
        <v>#N/A</v>
      </c>
      <c r="N36" s="432" t="e">
        <f t="shared" si="3"/>
        <v>#N/A</v>
      </c>
      <c r="O36" s="433" t="e">
        <f t="shared" si="4"/>
        <v>#N/A</v>
      </c>
      <c r="P36" s="386" t="e">
        <f>SUM($M$8:M36)/$M$45</f>
        <v>#N/A</v>
      </c>
      <c r="Q36" s="431" t="e">
        <f t="shared" si="5"/>
        <v>#N/A</v>
      </c>
      <c r="R36" s="433" t="e">
        <f t="shared" si="6"/>
        <v>#N/A</v>
      </c>
    </row>
    <row r="37" spans="2:18" ht="19.5" customHeight="1">
      <c r="B37" s="387" t="s">
        <v>100</v>
      </c>
      <c r="C37" s="388" t="s">
        <v>43</v>
      </c>
      <c r="D37" s="389">
        <f>'計算シート(土地造成)'!AH37+'計算シート(建設投資)'!AH37+'計算シート（設備投資）'!AI37</f>
        <v>0</v>
      </c>
      <c r="E37" s="390">
        <f>'計算シート(土地造成)'!AI37+'計算シート(建設投資)'!AI37+'計算シート（設備投資）'!AJ37</f>
        <v>0</v>
      </c>
      <c r="F37" s="391">
        <f>'計算シート(土地造成)'!AJ37+'計算シート(建設投資)'!AJ37+'計算シート（設備投資）'!AK37</f>
        <v>0</v>
      </c>
      <c r="G37" s="389">
        <f>'計算シート(土地造成)'!AK37+'計算シート(建設投資)'!AK37+'計算シート（設備投資）'!AL37</f>
        <v>0</v>
      </c>
      <c r="H37" s="391">
        <f>'計算シート(土地造成)'!AL37+'計算シート(建設投資)'!AL37+'計算シート（設備投資）'!AM37</f>
        <v>0</v>
      </c>
      <c r="I37" s="392">
        <f t="shared" si="0"/>
        <v>1</v>
      </c>
      <c r="J37" s="393"/>
      <c r="K37" s="394">
        <v>30</v>
      </c>
      <c r="L37" s="395" t="e">
        <f t="shared" si="1"/>
        <v>#N/A</v>
      </c>
      <c r="M37" s="434" t="e">
        <f t="shared" si="2"/>
        <v>#N/A</v>
      </c>
      <c r="N37" s="435" t="e">
        <f t="shared" si="3"/>
        <v>#N/A</v>
      </c>
      <c r="O37" s="436" t="e">
        <f t="shared" si="4"/>
        <v>#N/A</v>
      </c>
      <c r="P37" s="399" t="e">
        <f>SUM($M$8:M37)/$M$45</f>
        <v>#N/A</v>
      </c>
      <c r="Q37" s="434" t="e">
        <f t="shared" si="5"/>
        <v>#N/A</v>
      </c>
      <c r="R37" s="436" t="e">
        <f t="shared" si="6"/>
        <v>#N/A</v>
      </c>
    </row>
    <row r="38" spans="2:18" ht="19.5" customHeight="1">
      <c r="B38" s="400" t="s">
        <v>101</v>
      </c>
      <c r="C38" s="401" t="s">
        <v>45</v>
      </c>
      <c r="D38" s="402">
        <f>'計算シート(土地造成)'!AH38+'計算シート(建設投資)'!AH38+'計算シート（設備投資）'!AI38</f>
        <v>0</v>
      </c>
      <c r="E38" s="403">
        <f>'計算シート(土地造成)'!AI38+'計算シート(建設投資)'!AI38+'計算シート（設備投資）'!AJ38</f>
        <v>0</v>
      </c>
      <c r="F38" s="404">
        <f>'計算シート(土地造成)'!AJ38+'計算シート(建設投資)'!AJ38+'計算シート（設備投資）'!AK38</f>
        <v>0</v>
      </c>
      <c r="G38" s="402">
        <f>'計算シート(土地造成)'!AK38+'計算シート(建設投資)'!AK38+'計算シート（設備投資）'!AL38</f>
        <v>0</v>
      </c>
      <c r="H38" s="404">
        <f>'計算シート(土地造成)'!AL38+'計算シート(建設投資)'!AL38+'計算シート（設備投資）'!AM38</f>
        <v>0</v>
      </c>
      <c r="I38" s="405">
        <f t="shared" si="0"/>
        <v>1</v>
      </c>
      <c r="J38" s="406"/>
      <c r="K38" s="407">
        <v>31</v>
      </c>
      <c r="L38" s="408" t="e">
        <f t="shared" si="1"/>
        <v>#N/A</v>
      </c>
      <c r="M38" s="437" t="e">
        <f t="shared" si="2"/>
        <v>#N/A</v>
      </c>
      <c r="N38" s="438" t="e">
        <f t="shared" si="3"/>
        <v>#N/A</v>
      </c>
      <c r="O38" s="439" t="e">
        <f t="shared" si="4"/>
        <v>#N/A</v>
      </c>
      <c r="P38" s="412" t="e">
        <f>SUM($M$8:M38)/$M$45</f>
        <v>#N/A</v>
      </c>
      <c r="Q38" s="437" t="e">
        <f t="shared" si="5"/>
        <v>#N/A</v>
      </c>
      <c r="R38" s="439" t="e">
        <f t="shared" si="6"/>
        <v>#N/A</v>
      </c>
    </row>
    <row r="39" spans="2:18" ht="19.5" customHeight="1">
      <c r="B39" s="374" t="s">
        <v>102</v>
      </c>
      <c r="C39" s="375" t="s">
        <v>271</v>
      </c>
      <c r="D39" s="376">
        <f>'計算シート(土地造成)'!AH39+'計算シート(建設投資)'!AH39+'計算シート（設備投資）'!AI39</f>
        <v>0</v>
      </c>
      <c r="E39" s="377">
        <f>'計算シート(土地造成)'!AI39+'計算シート(建設投資)'!AI39+'計算シート（設備投資）'!AJ39</f>
        <v>0</v>
      </c>
      <c r="F39" s="378">
        <f>'計算シート(土地造成)'!AJ39+'計算シート(建設投資)'!AJ39+'計算シート（設備投資）'!AK39</f>
        <v>0</v>
      </c>
      <c r="G39" s="376">
        <f>'計算シート(土地造成)'!AK39+'計算シート(建設投資)'!AK39+'計算シート（設備投資）'!AL39</f>
        <v>0</v>
      </c>
      <c r="H39" s="378">
        <f>'計算シート(土地造成)'!AL39+'計算シート(建設投資)'!AL39+'計算シート（設備投資）'!AM39</f>
        <v>0</v>
      </c>
      <c r="I39" s="379">
        <f t="shared" si="0"/>
        <v>1</v>
      </c>
      <c r="J39" s="380"/>
      <c r="K39" s="381">
        <v>32</v>
      </c>
      <c r="L39" s="382" t="e">
        <f t="shared" si="1"/>
        <v>#N/A</v>
      </c>
      <c r="M39" s="431" t="e">
        <f t="shared" si="2"/>
        <v>#N/A</v>
      </c>
      <c r="N39" s="432" t="e">
        <f t="shared" si="3"/>
        <v>#N/A</v>
      </c>
      <c r="O39" s="433" t="e">
        <f t="shared" si="4"/>
        <v>#N/A</v>
      </c>
      <c r="P39" s="386" t="e">
        <f>SUM($M$8:M39)/$M$45</f>
        <v>#N/A</v>
      </c>
      <c r="Q39" s="431" t="e">
        <f t="shared" si="5"/>
        <v>#N/A</v>
      </c>
      <c r="R39" s="433" t="e">
        <f t="shared" si="6"/>
        <v>#N/A</v>
      </c>
    </row>
    <row r="40" spans="2:18" ht="19.5" customHeight="1">
      <c r="B40" s="374" t="s">
        <v>103</v>
      </c>
      <c r="C40" s="375" t="s">
        <v>249</v>
      </c>
      <c r="D40" s="376">
        <f>'計算シート(土地造成)'!AH40+'計算シート(建設投資)'!AH40+'計算シート（設備投資）'!AI40</f>
        <v>0</v>
      </c>
      <c r="E40" s="377">
        <f>'計算シート(土地造成)'!AI40+'計算シート(建設投資)'!AI40+'計算シート（設備投資）'!AJ40</f>
        <v>0</v>
      </c>
      <c r="F40" s="378">
        <f>'計算シート(土地造成)'!AJ40+'計算シート(建設投資)'!AJ40+'計算シート（設備投資）'!AK40</f>
        <v>0</v>
      </c>
      <c r="G40" s="376">
        <f>'計算シート(土地造成)'!AK40+'計算シート(建設投資)'!AK40+'計算シート（設備投資）'!AL40</f>
        <v>0</v>
      </c>
      <c r="H40" s="378">
        <f>'計算シート(土地造成)'!AL40+'計算シート(建設投資)'!AL40+'計算シート（設備投資）'!AM40</f>
        <v>0</v>
      </c>
      <c r="I40" s="379">
        <f t="shared" si="0"/>
        <v>1</v>
      </c>
      <c r="J40" s="380"/>
      <c r="K40" s="381">
        <v>33</v>
      </c>
      <c r="L40" s="382" t="e">
        <f t="shared" si="1"/>
        <v>#N/A</v>
      </c>
      <c r="M40" s="431" t="e">
        <f t="shared" si="2"/>
        <v>#N/A</v>
      </c>
      <c r="N40" s="432" t="e">
        <f t="shared" si="3"/>
        <v>#N/A</v>
      </c>
      <c r="O40" s="433" t="e">
        <f t="shared" si="4"/>
        <v>#N/A</v>
      </c>
      <c r="P40" s="386" t="e">
        <f>SUM($M$8:M40)/$M$45</f>
        <v>#N/A</v>
      </c>
      <c r="Q40" s="431" t="e">
        <f t="shared" si="5"/>
        <v>#N/A</v>
      </c>
      <c r="R40" s="433" t="e">
        <f t="shared" si="6"/>
        <v>#N/A</v>
      </c>
    </row>
    <row r="41" spans="2:18" ht="19.5" customHeight="1">
      <c r="B41" s="374" t="s">
        <v>104</v>
      </c>
      <c r="C41" s="375" t="s">
        <v>49</v>
      </c>
      <c r="D41" s="376">
        <f>'計算シート(土地造成)'!AH41+'計算シート(建設投資)'!AH41+'計算シート（設備投資）'!AI41</f>
        <v>0</v>
      </c>
      <c r="E41" s="377">
        <f>'計算シート(土地造成)'!AI41+'計算シート(建設投資)'!AI41+'計算シート（設備投資）'!AJ41</f>
        <v>0</v>
      </c>
      <c r="F41" s="378">
        <f>'計算シート(土地造成)'!AJ41+'計算シート(建設投資)'!AJ41+'計算シート（設備投資）'!AK41</f>
        <v>0</v>
      </c>
      <c r="G41" s="376">
        <f>'計算シート(土地造成)'!AK41+'計算シート(建設投資)'!AK41+'計算シート（設備投資）'!AL41</f>
        <v>0</v>
      </c>
      <c r="H41" s="378">
        <f>'計算シート(土地造成)'!AL41+'計算シート(建設投資)'!AL41+'計算シート（設備投資）'!AM41</f>
        <v>0</v>
      </c>
      <c r="I41" s="379">
        <f t="shared" si="0"/>
        <v>1</v>
      </c>
      <c r="J41" s="380"/>
      <c r="K41" s="381">
        <v>34</v>
      </c>
      <c r="L41" s="382" t="e">
        <f t="shared" si="1"/>
        <v>#N/A</v>
      </c>
      <c r="M41" s="431" t="e">
        <f t="shared" si="2"/>
        <v>#N/A</v>
      </c>
      <c r="N41" s="432" t="e">
        <f t="shared" si="3"/>
        <v>#N/A</v>
      </c>
      <c r="O41" s="433" t="e">
        <f t="shared" si="4"/>
        <v>#N/A</v>
      </c>
      <c r="P41" s="386" t="e">
        <f>SUM($M$8:M41)/$M$45</f>
        <v>#N/A</v>
      </c>
      <c r="Q41" s="431" t="e">
        <f t="shared" si="5"/>
        <v>#N/A</v>
      </c>
      <c r="R41" s="433" t="e">
        <f t="shared" si="6"/>
        <v>#N/A</v>
      </c>
    </row>
    <row r="42" spans="2:18" ht="19.5" customHeight="1">
      <c r="B42" s="387" t="s">
        <v>105</v>
      </c>
      <c r="C42" s="388" t="s">
        <v>51</v>
      </c>
      <c r="D42" s="389">
        <f>'計算シート(土地造成)'!AH42+'計算シート(建設投資)'!AH42+'計算シート（設備投資）'!AI42</f>
        <v>0</v>
      </c>
      <c r="E42" s="390">
        <f>'計算シート(土地造成)'!AI42+'計算シート(建設投資)'!AI42+'計算シート（設備投資）'!AJ42</f>
        <v>0</v>
      </c>
      <c r="F42" s="391">
        <f>'計算シート(土地造成)'!AJ42+'計算シート(建設投資)'!AJ42+'計算シート（設備投資）'!AK42</f>
        <v>0</v>
      </c>
      <c r="G42" s="389">
        <f>'計算シート(土地造成)'!AK42+'計算シート(建設投資)'!AK42+'計算シート（設備投資）'!AL42</f>
        <v>0</v>
      </c>
      <c r="H42" s="391">
        <f>'計算シート(土地造成)'!AL42+'計算シート(建設投資)'!AL42+'計算シート（設備投資）'!AM42</f>
        <v>0</v>
      </c>
      <c r="I42" s="392">
        <f t="shared" si="0"/>
        <v>1</v>
      </c>
      <c r="J42" s="393"/>
      <c r="K42" s="394">
        <v>35</v>
      </c>
      <c r="L42" s="395" t="e">
        <f t="shared" si="1"/>
        <v>#N/A</v>
      </c>
      <c r="M42" s="434" t="e">
        <f t="shared" si="2"/>
        <v>#N/A</v>
      </c>
      <c r="N42" s="435" t="e">
        <f t="shared" si="3"/>
        <v>#N/A</v>
      </c>
      <c r="O42" s="436" t="e">
        <f t="shared" si="4"/>
        <v>#N/A</v>
      </c>
      <c r="P42" s="399" t="e">
        <f>SUM($M$8:M42)/$M$45</f>
        <v>#N/A</v>
      </c>
      <c r="Q42" s="434" t="e">
        <f t="shared" si="5"/>
        <v>#N/A</v>
      </c>
      <c r="R42" s="436" t="e">
        <f t="shared" si="6"/>
        <v>#N/A</v>
      </c>
    </row>
    <row r="43" spans="2:18" ht="19.5" customHeight="1">
      <c r="B43" s="400" t="s">
        <v>106</v>
      </c>
      <c r="C43" s="401" t="s">
        <v>53</v>
      </c>
      <c r="D43" s="402">
        <f>'計算シート(土地造成)'!AH43+'計算シート(建設投資)'!AH43+'計算シート（設備投資）'!AI43</f>
        <v>0</v>
      </c>
      <c r="E43" s="403">
        <f>'計算シート(土地造成)'!AI43+'計算シート(建設投資)'!AI43+'計算シート（設備投資）'!AJ43</f>
        <v>0</v>
      </c>
      <c r="F43" s="404">
        <f>'計算シート(土地造成)'!AJ43+'計算シート(建設投資)'!AJ43+'計算シート（設備投資）'!AK43</f>
        <v>0</v>
      </c>
      <c r="G43" s="402">
        <f>'計算シート(土地造成)'!AK43+'計算シート(建設投資)'!AK43+'計算シート（設備投資）'!AL43</f>
        <v>0</v>
      </c>
      <c r="H43" s="404">
        <f>'計算シート(土地造成)'!AL43+'計算シート(建設投資)'!AL43+'計算シート（設備投資）'!AM43</f>
        <v>0</v>
      </c>
      <c r="I43" s="405">
        <f t="shared" si="0"/>
        <v>1</v>
      </c>
      <c r="J43" s="406"/>
      <c r="K43" s="407">
        <v>36</v>
      </c>
      <c r="L43" s="408" t="e">
        <f t="shared" si="1"/>
        <v>#N/A</v>
      </c>
      <c r="M43" s="437" t="e">
        <f t="shared" si="2"/>
        <v>#N/A</v>
      </c>
      <c r="N43" s="438" t="e">
        <f t="shared" si="3"/>
        <v>#N/A</v>
      </c>
      <c r="O43" s="439" t="e">
        <f t="shared" si="4"/>
        <v>#N/A</v>
      </c>
      <c r="P43" s="412" t="e">
        <f>SUM($M$8:M43)/$M$45</f>
        <v>#N/A</v>
      </c>
      <c r="Q43" s="437" t="e">
        <f t="shared" si="5"/>
        <v>#N/A</v>
      </c>
      <c r="R43" s="439" t="e">
        <f t="shared" si="6"/>
        <v>#N/A</v>
      </c>
    </row>
    <row r="44" spans="2:18" ht="19.5" customHeight="1" thickBot="1">
      <c r="B44" s="413" t="s">
        <v>107</v>
      </c>
      <c r="C44" s="414" t="s">
        <v>55</v>
      </c>
      <c r="D44" s="415">
        <f>'計算シート(土地造成)'!AH44+'計算シート(建設投資)'!AH44+'計算シート（設備投資）'!AI44</f>
        <v>0</v>
      </c>
      <c r="E44" s="416">
        <f>'計算シート(土地造成)'!AI44+'計算シート(建設投資)'!AI44+'計算シート（設備投資）'!AJ44</f>
        <v>0</v>
      </c>
      <c r="F44" s="417">
        <f>'計算シート(土地造成)'!AJ44+'計算シート(建設投資)'!AJ44+'計算シート（設備投資）'!AK44</f>
        <v>0</v>
      </c>
      <c r="G44" s="415">
        <f>'計算シート(土地造成)'!AK44+'計算シート(建設投資)'!AK44+'計算シート（設備投資）'!AL44</f>
        <v>0</v>
      </c>
      <c r="H44" s="417">
        <f>'計算シート(土地造成)'!AL44+'計算シート(建設投資)'!AL44+'計算シート（設備投資）'!AM44</f>
        <v>0</v>
      </c>
      <c r="I44" s="418">
        <f t="shared" si="0"/>
        <v>1</v>
      </c>
      <c r="J44" s="419"/>
      <c r="K44" s="420">
        <v>37</v>
      </c>
      <c r="L44" s="421" t="e">
        <f t="shared" si="1"/>
        <v>#N/A</v>
      </c>
      <c r="M44" s="440" t="e">
        <f t="shared" si="2"/>
        <v>#N/A</v>
      </c>
      <c r="N44" s="441" t="e">
        <f t="shared" si="3"/>
        <v>#N/A</v>
      </c>
      <c r="O44" s="442" t="e">
        <f t="shared" si="4"/>
        <v>#N/A</v>
      </c>
      <c r="P44" s="425" t="e">
        <f>SUM($M$8:M44)/$M$45</f>
        <v>#N/A</v>
      </c>
      <c r="Q44" s="446" t="e">
        <f t="shared" si="5"/>
        <v>#N/A</v>
      </c>
      <c r="R44" s="447" t="e">
        <f t="shared" si="6"/>
        <v>#N/A</v>
      </c>
    </row>
    <row r="45" spans="2:18" ht="19.5" customHeight="1" thickBot="1">
      <c r="B45" s="344" t="s">
        <v>108</v>
      </c>
      <c r="C45" s="74" t="s">
        <v>330</v>
      </c>
      <c r="D45" s="142">
        <f>SUM(D8:D44)</f>
        <v>0</v>
      </c>
      <c r="E45" s="144">
        <f t="shared" ref="E45:H45" si="7">SUM(E8:E44)</f>
        <v>0</v>
      </c>
      <c r="F45" s="226">
        <f t="shared" si="7"/>
        <v>0</v>
      </c>
      <c r="G45" s="144">
        <f t="shared" si="7"/>
        <v>0</v>
      </c>
      <c r="H45" s="227">
        <f t="shared" si="7"/>
        <v>0</v>
      </c>
      <c r="I45" s="143"/>
      <c r="K45" s="149"/>
      <c r="L45" s="150"/>
      <c r="M45" s="443" t="e">
        <f t="shared" ref="M45:O45" si="8">SUM(M8:M44)</f>
        <v>#N/A</v>
      </c>
      <c r="N45" s="444" t="e">
        <f t="shared" si="8"/>
        <v>#N/A</v>
      </c>
      <c r="O45" s="445" t="e">
        <f t="shared" si="8"/>
        <v>#N/A</v>
      </c>
      <c r="P45" s="148"/>
      <c r="Q45" s="443" t="e">
        <f t="shared" ref="Q45:R45" si="9">SUM(Q8:Q44)</f>
        <v>#N/A</v>
      </c>
      <c r="R45" s="445" t="e">
        <f t="shared" si="9"/>
        <v>#N/A</v>
      </c>
    </row>
    <row r="46" spans="2:18" ht="19.5" customHeight="1">
      <c r="C46" s="15"/>
    </row>
    <row r="47" spans="2:18" ht="19.5" customHeight="1">
      <c r="C47" s="15"/>
    </row>
    <row r="48" spans="2:18" ht="19.5" customHeight="1">
      <c r="C48" s="15"/>
    </row>
    <row r="49" spans="3:3" ht="19.5" customHeight="1">
      <c r="C49" s="68" t="s">
        <v>162</v>
      </c>
    </row>
    <row r="50" spans="3:3" ht="19.5" customHeight="1"/>
    <row r="51" spans="3:3" ht="19.5" customHeight="1"/>
    <row r="52" spans="3:3" ht="19.5" customHeight="1"/>
    <row r="53" spans="3:3" ht="19.5" customHeight="1"/>
    <row r="54" spans="3:3" ht="19.5" customHeight="1"/>
    <row r="55" spans="3:3" ht="19.5" customHeight="1"/>
    <row r="56" spans="3:3" ht="19.5" customHeight="1"/>
    <row r="57" spans="3:3" ht="19.5" customHeight="1"/>
  </sheetData>
  <customSheetViews>
    <customSheetView guid="{2653BBE6-F91C-4430-938D-D5344182049A}" fitToPage="1">
      <pageMargins left="0.31496062992125984" right="0.31496062992125984" top="0.70866141732283472" bottom="0.74803149606299213" header="0.51181102362204722" footer="0.51181102362204722"/>
      <printOptions headings="1"/>
      <pageSetup paperSize="9" scale="43" fitToWidth="0" orientation="landscape" verticalDpi="1200" r:id="rId1"/>
      <headerFooter alignWithMargins="0"/>
    </customSheetView>
  </customSheetViews>
  <mergeCells count="15">
    <mergeCell ref="D3:I3"/>
    <mergeCell ref="K3:R3"/>
    <mergeCell ref="D4:D7"/>
    <mergeCell ref="G4:G7"/>
    <mergeCell ref="I4:I7"/>
    <mergeCell ref="E5:E7"/>
    <mergeCell ref="B4:C7"/>
    <mergeCell ref="H5:H7"/>
    <mergeCell ref="N5:N7"/>
    <mergeCell ref="R5:R7"/>
    <mergeCell ref="K4:K7"/>
    <mergeCell ref="L4:L7"/>
    <mergeCell ref="M4:M7"/>
    <mergeCell ref="P4:P7"/>
    <mergeCell ref="Q4:Q7"/>
  </mergeCells>
  <phoneticPr fontId="2"/>
  <printOptions headings="1"/>
  <pageMargins left="0.31496062992125984" right="0.31496062992125984" top="0.70866141732283472" bottom="0.74803149606299213" header="0.51181102362204722" footer="0.51181102362204722"/>
  <pageSetup paperSize="9" scale="41" fitToWidth="0" orientation="landscape" verticalDpi="120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B1:AV57"/>
  <sheetViews>
    <sheetView showGridLines="0" zoomScaleNormal="100" workbookViewId="0">
      <pane xSplit="3" ySplit="7" topLeftCell="Q44" activePane="bottomRight" state="frozen"/>
      <selection pane="topRight"/>
      <selection pane="bottomLeft"/>
      <selection pane="bottomRight" activeCell="Q45" sqref="Q45"/>
    </sheetView>
  </sheetViews>
  <sheetFormatPr defaultColWidth="18.6640625" defaultRowHeight="12.75" customHeight="1"/>
  <cols>
    <col min="1" max="1" width="2.6640625" customWidth="1"/>
    <col min="2" max="2" width="4.6640625" customWidth="1"/>
    <col min="3" max="3" width="30.6640625" customWidth="1"/>
    <col min="4" max="7" width="11.88671875" customWidth="1"/>
    <col min="8" max="8" width="15.33203125" customWidth="1"/>
    <col min="9" max="9" width="12.77734375" customWidth="1"/>
    <col min="13" max="15" width="15.6640625" customWidth="1"/>
    <col min="16" max="16" width="7.44140625" style="11" customWidth="1"/>
    <col min="24" max="24" width="7" style="11" customWidth="1"/>
    <col min="33" max="33" width="5.21875" style="11" customWidth="1"/>
    <col min="40" max="40" width="18.6640625" style="11"/>
  </cols>
  <sheetData>
    <row r="1" spans="2:48" ht="22.5" customHeight="1"/>
    <row r="2" spans="2:48" ht="19.5" customHeight="1">
      <c r="H2" s="4" t="s">
        <v>128</v>
      </c>
      <c r="L2" s="4"/>
      <c r="M2" s="11"/>
      <c r="N2" s="11"/>
      <c r="O2" s="249" t="s">
        <v>205</v>
      </c>
      <c r="P2" s="70"/>
      <c r="W2" s="140" t="s">
        <v>205</v>
      </c>
      <c r="AF2" s="140" t="s">
        <v>204</v>
      </c>
      <c r="AJ2" s="140" t="s">
        <v>128</v>
      </c>
      <c r="AL2" s="140" t="s">
        <v>204</v>
      </c>
      <c r="AM2" s="140"/>
      <c r="AS2" s="140" t="s">
        <v>128</v>
      </c>
      <c r="AT2" s="216" t="s">
        <v>198</v>
      </c>
      <c r="AV2" s="216" t="s">
        <v>204</v>
      </c>
    </row>
    <row r="3" spans="2:48" ht="19.5" customHeight="1" thickBot="1">
      <c r="D3" s="1031" t="s">
        <v>191</v>
      </c>
      <c r="E3" s="1032"/>
      <c r="F3" s="1032"/>
      <c r="G3" s="1032"/>
      <c r="H3" s="1032"/>
      <c r="I3" s="1032"/>
      <c r="J3" s="1032"/>
      <c r="K3" s="1032"/>
      <c r="L3" s="1032"/>
      <c r="M3" s="1032"/>
      <c r="N3" s="1032"/>
      <c r="O3" s="1033"/>
      <c r="P3" s="71"/>
      <c r="Q3" s="1025" t="s">
        <v>110</v>
      </c>
      <c r="R3" s="1026"/>
      <c r="S3" s="1026"/>
      <c r="T3" s="1026"/>
      <c r="U3" s="1026"/>
      <c r="V3" s="1026"/>
      <c r="W3" s="1027"/>
      <c r="X3" s="167"/>
      <c r="Y3" s="1028" t="s">
        <v>72</v>
      </c>
      <c r="Z3" s="1029"/>
      <c r="AA3" s="1029"/>
      <c r="AB3" s="1030"/>
      <c r="AC3" s="1028" t="s">
        <v>73</v>
      </c>
      <c r="AD3" s="1029"/>
      <c r="AE3" s="1029"/>
      <c r="AF3" s="1030"/>
      <c r="AG3" s="167"/>
      <c r="AH3" s="988" t="s">
        <v>62</v>
      </c>
      <c r="AI3" s="989"/>
      <c r="AJ3" s="989"/>
      <c r="AK3" s="989"/>
      <c r="AL3" s="989"/>
      <c r="AM3" s="990"/>
      <c r="AO3" s="988" t="s">
        <v>203</v>
      </c>
      <c r="AP3" s="989"/>
      <c r="AQ3" s="989"/>
      <c r="AR3" s="989"/>
      <c r="AS3" s="989"/>
      <c r="AT3" s="989"/>
      <c r="AU3" s="989"/>
      <c r="AV3" s="990"/>
    </row>
    <row r="4" spans="2:48" ht="19.5" customHeight="1">
      <c r="B4" s="864" t="s">
        <v>156</v>
      </c>
      <c r="C4" s="865"/>
      <c r="D4" s="1040" t="s">
        <v>192</v>
      </c>
      <c r="E4" s="1041"/>
      <c r="F4" s="1041"/>
      <c r="G4" s="1042"/>
      <c r="H4" s="1037" t="s">
        <v>159</v>
      </c>
      <c r="I4" s="1043" t="s">
        <v>193</v>
      </c>
      <c r="J4" s="1010" t="s">
        <v>190</v>
      </c>
      <c r="K4" s="1011"/>
      <c r="L4" s="1012"/>
      <c r="M4" s="1010" t="s">
        <v>351</v>
      </c>
      <c r="N4" s="1011"/>
      <c r="O4" s="1012"/>
      <c r="P4" s="89"/>
      <c r="Q4" s="1013" t="s">
        <v>163</v>
      </c>
      <c r="R4" s="1016" t="s">
        <v>61</v>
      </c>
      <c r="S4" s="1019" t="s">
        <v>174</v>
      </c>
      <c r="T4" s="1019" t="s">
        <v>76</v>
      </c>
      <c r="U4" s="1022" t="s">
        <v>77</v>
      </c>
      <c r="V4" s="208"/>
      <c r="W4" s="209"/>
      <c r="X4" s="167"/>
      <c r="Y4" s="1023" t="s">
        <v>227</v>
      </c>
      <c r="Z4" s="1024"/>
      <c r="AA4" s="1024"/>
      <c r="AB4" s="1019" t="s">
        <v>78</v>
      </c>
      <c r="AC4" s="1024" t="s">
        <v>228</v>
      </c>
      <c r="AD4" s="1024"/>
      <c r="AE4" s="1024"/>
      <c r="AF4" s="1034" t="s">
        <v>79</v>
      </c>
      <c r="AG4" s="167"/>
      <c r="AH4" s="864" t="s">
        <v>194</v>
      </c>
      <c r="AI4" s="169"/>
      <c r="AJ4" s="170"/>
      <c r="AK4" s="864" t="s">
        <v>215</v>
      </c>
      <c r="AL4" s="217"/>
      <c r="AM4" s="898" t="s">
        <v>229</v>
      </c>
      <c r="AN4" s="167"/>
      <c r="AO4" s="979" t="s">
        <v>196</v>
      </c>
      <c r="AP4" s="982" t="s">
        <v>197</v>
      </c>
      <c r="AQ4" s="864" t="s">
        <v>194</v>
      </c>
      <c r="AR4" s="169"/>
      <c r="AS4" s="170"/>
      <c r="AT4" s="985" t="s">
        <v>230</v>
      </c>
      <c r="AU4" s="864" t="s">
        <v>215</v>
      </c>
      <c r="AV4" s="217"/>
    </row>
    <row r="5" spans="2:48" ht="19.5" customHeight="1">
      <c r="B5" s="866"/>
      <c r="C5" s="867"/>
      <c r="D5" s="1003" t="s">
        <v>109</v>
      </c>
      <c r="E5" s="1006" t="s">
        <v>158</v>
      </c>
      <c r="F5" s="299"/>
      <c r="G5" s="300"/>
      <c r="H5" s="1038"/>
      <c r="I5" s="1044"/>
      <c r="J5" s="993" t="s">
        <v>194</v>
      </c>
      <c r="K5" s="206"/>
      <c r="L5" s="207"/>
      <c r="M5" s="993" t="s">
        <v>356</v>
      </c>
      <c r="N5" s="252"/>
      <c r="O5" s="314"/>
      <c r="P5" s="89"/>
      <c r="Q5" s="1014"/>
      <c r="R5" s="1017"/>
      <c r="S5" s="1020"/>
      <c r="T5" s="1020"/>
      <c r="U5" s="997"/>
      <c r="V5" s="996" t="s">
        <v>175</v>
      </c>
      <c r="W5" s="210"/>
      <c r="X5" s="167"/>
      <c r="Y5" s="999" t="s">
        <v>195</v>
      </c>
      <c r="Z5" s="1001" t="s">
        <v>190</v>
      </c>
      <c r="AA5" s="1001" t="s">
        <v>160</v>
      </c>
      <c r="AB5" s="1020"/>
      <c r="AC5" s="1001" t="s">
        <v>195</v>
      </c>
      <c r="AD5" s="1001" t="s">
        <v>190</v>
      </c>
      <c r="AE5" s="1001" t="s">
        <v>160</v>
      </c>
      <c r="AF5" s="1035"/>
      <c r="AG5" s="167"/>
      <c r="AH5" s="866"/>
      <c r="AI5" s="976" t="s">
        <v>199</v>
      </c>
      <c r="AJ5" s="218"/>
      <c r="AK5" s="866"/>
      <c r="AL5" s="973" t="s">
        <v>69</v>
      </c>
      <c r="AM5" s="991"/>
      <c r="AO5" s="980"/>
      <c r="AP5" s="983"/>
      <c r="AQ5" s="866"/>
      <c r="AR5" s="976" t="s">
        <v>199</v>
      </c>
      <c r="AS5" s="114"/>
      <c r="AT5" s="986"/>
      <c r="AU5" s="866"/>
      <c r="AV5" s="973" t="s">
        <v>69</v>
      </c>
    </row>
    <row r="6" spans="2:48" ht="19.5" customHeight="1">
      <c r="B6" s="866"/>
      <c r="C6" s="867"/>
      <c r="D6" s="1004"/>
      <c r="E6" s="1007"/>
      <c r="F6" s="1009" t="s">
        <v>199</v>
      </c>
      <c r="G6" s="145"/>
      <c r="H6" s="1038"/>
      <c r="I6" s="1044"/>
      <c r="J6" s="994"/>
      <c r="K6" s="993" t="s">
        <v>177</v>
      </c>
      <c r="L6" s="205"/>
      <c r="M6" s="994"/>
      <c r="N6" s="993" t="s">
        <v>177</v>
      </c>
      <c r="O6" s="207"/>
      <c r="P6" s="89"/>
      <c r="Q6" s="1014"/>
      <c r="R6" s="1017"/>
      <c r="S6" s="1020"/>
      <c r="T6" s="1020"/>
      <c r="U6" s="997"/>
      <c r="V6" s="997"/>
      <c r="W6" s="211"/>
      <c r="X6" s="167"/>
      <c r="Y6" s="999"/>
      <c r="Z6" s="1001"/>
      <c r="AA6" s="1001"/>
      <c r="AB6" s="1020"/>
      <c r="AC6" s="1001"/>
      <c r="AD6" s="1001"/>
      <c r="AE6" s="1001"/>
      <c r="AF6" s="1035"/>
      <c r="AG6" s="167"/>
      <c r="AH6" s="866"/>
      <c r="AI6" s="977"/>
      <c r="AJ6" s="219"/>
      <c r="AK6" s="866"/>
      <c r="AL6" s="974"/>
      <c r="AM6" s="991"/>
      <c r="AO6" s="980"/>
      <c r="AP6" s="983"/>
      <c r="AQ6" s="866"/>
      <c r="AR6" s="977"/>
      <c r="AS6" s="220"/>
      <c r="AT6" s="986"/>
      <c r="AU6" s="866"/>
      <c r="AV6" s="974"/>
    </row>
    <row r="7" spans="2:48" s="1" customFormat="1" ht="48.75" customHeight="1" thickBot="1">
      <c r="B7" s="868"/>
      <c r="C7" s="869"/>
      <c r="D7" s="1005"/>
      <c r="E7" s="1008"/>
      <c r="F7" s="1008"/>
      <c r="G7" s="248" t="s">
        <v>200</v>
      </c>
      <c r="H7" s="1039"/>
      <c r="I7" s="1045"/>
      <c r="J7" s="995"/>
      <c r="K7" s="995"/>
      <c r="L7" s="139" t="s">
        <v>360</v>
      </c>
      <c r="M7" s="995"/>
      <c r="N7" s="995"/>
      <c r="O7" s="139" t="s">
        <v>360</v>
      </c>
      <c r="P7" s="89"/>
      <c r="Q7" s="1015"/>
      <c r="R7" s="1018"/>
      <c r="S7" s="1021"/>
      <c r="T7" s="1021"/>
      <c r="U7" s="998"/>
      <c r="V7" s="998"/>
      <c r="W7" s="212" t="s">
        <v>226</v>
      </c>
      <c r="X7" s="506"/>
      <c r="Y7" s="1000"/>
      <c r="Z7" s="1002"/>
      <c r="AA7" s="1002"/>
      <c r="AB7" s="1021"/>
      <c r="AC7" s="1002"/>
      <c r="AD7" s="1002"/>
      <c r="AE7" s="1002"/>
      <c r="AF7" s="1036"/>
      <c r="AG7" s="506"/>
      <c r="AH7" s="868"/>
      <c r="AI7" s="978"/>
      <c r="AJ7" s="221" t="s">
        <v>218</v>
      </c>
      <c r="AK7" s="868"/>
      <c r="AL7" s="975"/>
      <c r="AM7" s="992"/>
      <c r="AN7" s="505"/>
      <c r="AO7" s="981"/>
      <c r="AP7" s="984"/>
      <c r="AQ7" s="868"/>
      <c r="AR7" s="978"/>
      <c r="AS7" s="222" t="s">
        <v>218</v>
      </c>
      <c r="AT7" s="987"/>
      <c r="AU7" s="868"/>
      <c r="AV7" s="975"/>
    </row>
    <row r="8" spans="2:48" ht="19.5" customHeight="1">
      <c r="B8" s="361" t="s">
        <v>0</v>
      </c>
      <c r="C8" s="362" t="s">
        <v>246</v>
      </c>
      <c r="D8" s="448"/>
      <c r="E8" s="449"/>
      <c r="F8" s="449"/>
      <c r="G8" s="449"/>
      <c r="H8" s="450">
        <f>建設部門投入係数シート!D58</f>
        <v>0</v>
      </c>
      <c r="I8" s="451">
        <f>H8*関係係数シート!D4</f>
        <v>0</v>
      </c>
      <c r="J8" s="452">
        <f t="array" ref="J8:J44">MMULT(関係係数シート!Q4:BA40,'計算シート(土地造成)'!I8:I44)</f>
        <v>0</v>
      </c>
      <c r="K8" s="452">
        <f>J8*関係係数シート!E4</f>
        <v>0</v>
      </c>
      <c r="L8" s="453">
        <f>J8*関係係数シート!F4</f>
        <v>0</v>
      </c>
      <c r="M8" s="452">
        <f>E8+J8</f>
        <v>0</v>
      </c>
      <c r="N8" s="452">
        <f>F8+K8</f>
        <v>0</v>
      </c>
      <c r="O8" s="453">
        <f>G8+L8</f>
        <v>0</v>
      </c>
      <c r="P8" s="90"/>
      <c r="Q8" s="507"/>
      <c r="R8" s="508"/>
      <c r="S8" s="454">
        <f>$R$45*関係係数シート!G4</f>
        <v>0</v>
      </c>
      <c r="T8" s="454">
        <f>S8*関係係数シート!D4</f>
        <v>0</v>
      </c>
      <c r="U8" s="452">
        <f t="array" ref="U8:U44">MMULT(関係係数シート!Q4:BA40,'計算シート(土地造成)'!T8:T44)</f>
        <v>0</v>
      </c>
      <c r="V8" s="452">
        <f>U8*関係係数シート!E4</f>
        <v>0</v>
      </c>
      <c r="W8" s="453">
        <f>U8*関係係数シート!F4</f>
        <v>0</v>
      </c>
      <c r="Y8" s="455"/>
      <c r="Z8" s="456">
        <f>ROUND(J8*関係係数シート!H4,0)</f>
        <v>0</v>
      </c>
      <c r="AA8" s="456">
        <f>Y8+Z8</f>
        <v>0</v>
      </c>
      <c r="AB8" s="457">
        <f>ROUND(U8*関係係数シート!H4,0)</f>
        <v>0</v>
      </c>
      <c r="AC8" s="458"/>
      <c r="AD8" s="452">
        <f>ROUND(J8*関係係数シート!I4,0)</f>
        <v>0</v>
      </c>
      <c r="AE8" s="450">
        <f>AC8+AD8</f>
        <v>0</v>
      </c>
      <c r="AF8" s="453">
        <f>ROUND(U8*関係係数シート!I4,0)</f>
        <v>0</v>
      </c>
      <c r="AH8" s="363">
        <f>M8+U8</f>
        <v>0</v>
      </c>
      <c r="AI8" s="364">
        <f t="shared" ref="AI8:AI44" si="0">N8+V8</f>
        <v>0</v>
      </c>
      <c r="AJ8" s="365">
        <f t="shared" ref="AJ8:AJ44" si="1">O8+W8</f>
        <v>0</v>
      </c>
      <c r="AK8" s="363">
        <f>AA8+AB8</f>
        <v>0</v>
      </c>
      <c r="AL8" s="365">
        <f>AE8+AF8</f>
        <v>0</v>
      </c>
      <c r="AM8" s="366">
        <f t="shared" ref="AM8:AM44" si="2">RANK(AH8,$AH$8:$AH$44)</f>
        <v>1</v>
      </c>
      <c r="AO8" s="368">
        <v>1</v>
      </c>
      <c r="AP8" s="369" t="str">
        <f>INDEX($C$8:$C$44,MATCH(AO8,$AM$8:$AM$44,0),1)</f>
        <v>農林漁業</v>
      </c>
      <c r="AQ8" s="370">
        <f>INDEX($AH$8:$AH$44,MATCH(AO8,$AM$8:$AM$44,0),1)</f>
        <v>0</v>
      </c>
      <c r="AR8" s="371">
        <f>INDEX($AI$8:$AI$44,MATCH(AO8,$AM$8:$AM$44,0),1)</f>
        <v>0</v>
      </c>
      <c r="AS8" s="372">
        <f>INDEX($AJ$8:$AJ$44,MATCH(AO8,$AM$8:$AM$44,0),1)</f>
        <v>0</v>
      </c>
      <c r="AT8" s="373" t="e">
        <f>SUM($AQ$8:AQ8)/$AQ$45</f>
        <v>#N/A</v>
      </c>
      <c r="AU8" s="363">
        <f>INDEX($AK$8:$AK$44,MATCH(AO8,$AM$8:$AM$44,0),1)</f>
        <v>0</v>
      </c>
      <c r="AV8" s="365">
        <f>INDEX($AL$8:$AL$44,MATCH(AO8,$AM$8:$AM$44,0),1)</f>
        <v>0</v>
      </c>
    </row>
    <row r="9" spans="2:48" ht="19.5" customHeight="1">
      <c r="B9" s="374" t="s">
        <v>9</v>
      </c>
      <c r="C9" s="375" t="s">
        <v>3</v>
      </c>
      <c r="D9" s="459"/>
      <c r="E9" s="460"/>
      <c r="F9" s="460"/>
      <c r="G9" s="460"/>
      <c r="H9" s="461">
        <f>建設部門投入係数シート!D59</f>
        <v>0</v>
      </c>
      <c r="I9" s="462">
        <f>H9*関係係数シート!D5</f>
        <v>0</v>
      </c>
      <c r="J9" s="463">
        <v>0</v>
      </c>
      <c r="K9" s="463">
        <f>J9*関係係数シート!E5</f>
        <v>0</v>
      </c>
      <c r="L9" s="464">
        <f>J9*関係係数シート!F5</f>
        <v>0</v>
      </c>
      <c r="M9" s="463">
        <f t="shared" ref="M9:O44" si="3">E9+J9</f>
        <v>0</v>
      </c>
      <c r="N9" s="463">
        <f t="shared" si="3"/>
        <v>0</v>
      </c>
      <c r="O9" s="464">
        <f t="shared" si="3"/>
        <v>0</v>
      </c>
      <c r="P9" s="90"/>
      <c r="Q9" s="509"/>
      <c r="R9" s="510"/>
      <c r="S9" s="463">
        <f>$R$45*関係係数シート!G5</f>
        <v>0</v>
      </c>
      <c r="T9" s="463">
        <f>S9*関係係数シート!D5</f>
        <v>0</v>
      </c>
      <c r="U9" s="463">
        <v>0</v>
      </c>
      <c r="V9" s="463">
        <f>U9*関係係数シート!E5</f>
        <v>0</v>
      </c>
      <c r="W9" s="464">
        <f>U9*関係係数シート!F5</f>
        <v>0</v>
      </c>
      <c r="Y9" s="465"/>
      <c r="Z9" s="466">
        <f>ROUND(J9*関係係数シート!H5,0)</f>
        <v>0</v>
      </c>
      <c r="AA9" s="467">
        <f t="shared" ref="AA9:AA44" si="4">Y9+Z9</f>
        <v>0</v>
      </c>
      <c r="AB9" s="468">
        <f>ROUND(U9*関係係数シート!H5,0)</f>
        <v>0</v>
      </c>
      <c r="AC9" s="469"/>
      <c r="AD9" s="463">
        <f>ROUND(J9*関係係数シート!I5,0)</f>
        <v>0</v>
      </c>
      <c r="AE9" s="461">
        <f t="shared" ref="AE9:AE44" si="5">AC9+AD9</f>
        <v>0</v>
      </c>
      <c r="AF9" s="464">
        <f>ROUND(U9*関係係数シート!I5,0)</f>
        <v>0</v>
      </c>
      <c r="AH9" s="376">
        <f t="shared" ref="AH9:AH44" si="6">M9+U9</f>
        <v>0</v>
      </c>
      <c r="AI9" s="377">
        <f t="shared" si="0"/>
        <v>0</v>
      </c>
      <c r="AJ9" s="378">
        <f t="shared" si="1"/>
        <v>0</v>
      </c>
      <c r="AK9" s="376">
        <f t="shared" ref="AK9:AK44" si="7">AA9+AB9</f>
        <v>0</v>
      </c>
      <c r="AL9" s="378">
        <f t="shared" ref="AL9:AL44" si="8">AE9+AF9</f>
        <v>0</v>
      </c>
      <c r="AM9" s="379">
        <f t="shared" si="2"/>
        <v>1</v>
      </c>
      <c r="AO9" s="381">
        <v>2</v>
      </c>
      <c r="AP9" s="382" t="e">
        <f t="shared" ref="AP9:AP44" si="9">INDEX($C$8:$C$44,MATCH(AO9,$AM$8:$AM$44,0),1)</f>
        <v>#N/A</v>
      </c>
      <c r="AQ9" s="383" t="e">
        <f t="shared" ref="AQ9:AQ44" si="10">INDEX($AH$8:$AH$44,MATCH(AO9,$AM$8:$AM$44,0),1)</f>
        <v>#N/A</v>
      </c>
      <c r="AR9" s="384" t="e">
        <f t="shared" ref="AR9:AR44" si="11">INDEX($AI$8:$AI$44,MATCH(AO9,$AM$8:$AM$44,0),1)</f>
        <v>#N/A</v>
      </c>
      <c r="AS9" s="385" t="e">
        <f t="shared" ref="AS9:AS44" si="12">INDEX($AJ$8:$AJ$44,MATCH(AO9,$AM$8:$AM$44,0),1)</f>
        <v>#N/A</v>
      </c>
      <c r="AT9" s="386" t="e">
        <f>SUM($AQ$8:AQ9)/$AQ$45</f>
        <v>#N/A</v>
      </c>
      <c r="AU9" s="376" t="e">
        <f t="shared" ref="AU9:AU44" si="13">INDEX($AK$8:$AK$44,MATCH(AO9,$AM$8:$AM$44,0),1)</f>
        <v>#N/A</v>
      </c>
      <c r="AV9" s="378" t="e">
        <f t="shared" ref="AV9:AV44" si="14">INDEX($AL$8:$AL$44,MATCH(AO9,$AM$8:$AM$44,0),1)</f>
        <v>#N/A</v>
      </c>
    </row>
    <row r="10" spans="2:48" ht="19.5" customHeight="1">
      <c r="B10" s="374" t="s">
        <v>19</v>
      </c>
      <c r="C10" s="375" t="s">
        <v>141</v>
      </c>
      <c r="D10" s="459"/>
      <c r="E10" s="460"/>
      <c r="F10" s="460"/>
      <c r="G10" s="460"/>
      <c r="H10" s="461">
        <f>建設部門投入係数シート!D60</f>
        <v>0</v>
      </c>
      <c r="I10" s="462">
        <f>H10*関係係数シート!D6</f>
        <v>0</v>
      </c>
      <c r="J10" s="463">
        <v>0</v>
      </c>
      <c r="K10" s="463">
        <f>J10*関係係数シート!E6</f>
        <v>0</v>
      </c>
      <c r="L10" s="464">
        <f>J10*関係係数シート!F6</f>
        <v>0</v>
      </c>
      <c r="M10" s="463">
        <f t="shared" si="3"/>
        <v>0</v>
      </c>
      <c r="N10" s="463">
        <f t="shared" si="3"/>
        <v>0</v>
      </c>
      <c r="O10" s="464">
        <f t="shared" si="3"/>
        <v>0</v>
      </c>
      <c r="P10" s="90"/>
      <c r="Q10" s="509"/>
      <c r="R10" s="510"/>
      <c r="S10" s="463">
        <f>$R$45*関係係数シート!G6</f>
        <v>0</v>
      </c>
      <c r="T10" s="463">
        <f>S10*関係係数シート!D6</f>
        <v>0</v>
      </c>
      <c r="U10" s="463">
        <v>0</v>
      </c>
      <c r="V10" s="463">
        <f>U10*関係係数シート!E6</f>
        <v>0</v>
      </c>
      <c r="W10" s="464">
        <f>U10*関係係数シート!F6</f>
        <v>0</v>
      </c>
      <c r="Y10" s="465"/>
      <c r="Z10" s="466">
        <f>ROUND(J10*関係係数シート!H6,0)</f>
        <v>0</v>
      </c>
      <c r="AA10" s="467">
        <f t="shared" si="4"/>
        <v>0</v>
      </c>
      <c r="AB10" s="468">
        <f>ROUND(U10*関係係数シート!H6,0)</f>
        <v>0</v>
      </c>
      <c r="AC10" s="469"/>
      <c r="AD10" s="463">
        <f>ROUND(J10*関係係数シート!I6,0)</f>
        <v>0</v>
      </c>
      <c r="AE10" s="461">
        <f t="shared" si="5"/>
        <v>0</v>
      </c>
      <c r="AF10" s="464">
        <f>ROUND(U10*関係係数シート!I6,0)</f>
        <v>0</v>
      </c>
      <c r="AH10" s="376">
        <f t="shared" si="6"/>
        <v>0</v>
      </c>
      <c r="AI10" s="377">
        <f t="shared" si="0"/>
        <v>0</v>
      </c>
      <c r="AJ10" s="378">
        <f t="shared" si="1"/>
        <v>0</v>
      </c>
      <c r="AK10" s="376">
        <f t="shared" si="7"/>
        <v>0</v>
      </c>
      <c r="AL10" s="378">
        <f t="shared" si="8"/>
        <v>0</v>
      </c>
      <c r="AM10" s="379">
        <f t="shared" si="2"/>
        <v>1</v>
      </c>
      <c r="AO10" s="381">
        <v>3</v>
      </c>
      <c r="AP10" s="382" t="e">
        <f t="shared" si="9"/>
        <v>#N/A</v>
      </c>
      <c r="AQ10" s="383" t="e">
        <f t="shared" si="10"/>
        <v>#N/A</v>
      </c>
      <c r="AR10" s="384" t="e">
        <f t="shared" si="11"/>
        <v>#N/A</v>
      </c>
      <c r="AS10" s="385" t="e">
        <f t="shared" si="12"/>
        <v>#N/A</v>
      </c>
      <c r="AT10" s="386" t="e">
        <f>SUM($AQ$8:AQ10)/$AQ$45</f>
        <v>#N/A</v>
      </c>
      <c r="AU10" s="376" t="e">
        <f t="shared" si="13"/>
        <v>#N/A</v>
      </c>
      <c r="AV10" s="378" t="e">
        <f t="shared" si="14"/>
        <v>#N/A</v>
      </c>
    </row>
    <row r="11" spans="2:48" ht="19.5" customHeight="1">
      <c r="B11" s="374" t="s">
        <v>26</v>
      </c>
      <c r="C11" s="375" t="s">
        <v>6</v>
      </c>
      <c r="D11" s="459"/>
      <c r="E11" s="460"/>
      <c r="F11" s="460"/>
      <c r="G11" s="460"/>
      <c r="H11" s="461">
        <f>建設部門投入係数シート!D61</f>
        <v>0</v>
      </c>
      <c r="I11" s="462">
        <f>H11*関係係数シート!D7</f>
        <v>0</v>
      </c>
      <c r="J11" s="463">
        <v>0</v>
      </c>
      <c r="K11" s="463">
        <f>J11*関係係数シート!E7</f>
        <v>0</v>
      </c>
      <c r="L11" s="464">
        <f>J11*関係係数シート!F7</f>
        <v>0</v>
      </c>
      <c r="M11" s="463">
        <f t="shared" si="3"/>
        <v>0</v>
      </c>
      <c r="N11" s="463">
        <f t="shared" si="3"/>
        <v>0</v>
      </c>
      <c r="O11" s="464">
        <f t="shared" si="3"/>
        <v>0</v>
      </c>
      <c r="P11" s="90"/>
      <c r="Q11" s="509"/>
      <c r="R11" s="510"/>
      <c r="S11" s="463">
        <f>$R$45*関係係数シート!G7</f>
        <v>0</v>
      </c>
      <c r="T11" s="463">
        <f>S11*関係係数シート!D7</f>
        <v>0</v>
      </c>
      <c r="U11" s="463">
        <v>0</v>
      </c>
      <c r="V11" s="463">
        <f>U11*関係係数シート!E7</f>
        <v>0</v>
      </c>
      <c r="W11" s="464">
        <f>U11*関係係数シート!F7</f>
        <v>0</v>
      </c>
      <c r="Y11" s="465"/>
      <c r="Z11" s="466">
        <f>ROUND(J11*関係係数シート!H7,0)</f>
        <v>0</v>
      </c>
      <c r="AA11" s="467">
        <f t="shared" si="4"/>
        <v>0</v>
      </c>
      <c r="AB11" s="468">
        <f>ROUND(U11*関係係数シート!H7,0)</f>
        <v>0</v>
      </c>
      <c r="AC11" s="469"/>
      <c r="AD11" s="463">
        <f>ROUND(J11*関係係数シート!I7,0)</f>
        <v>0</v>
      </c>
      <c r="AE11" s="461">
        <f t="shared" si="5"/>
        <v>0</v>
      </c>
      <c r="AF11" s="464">
        <f>ROUND(U11*関係係数シート!I7,0)</f>
        <v>0</v>
      </c>
      <c r="AH11" s="376">
        <f t="shared" si="6"/>
        <v>0</v>
      </c>
      <c r="AI11" s="377">
        <f t="shared" si="0"/>
        <v>0</v>
      </c>
      <c r="AJ11" s="378">
        <f t="shared" si="1"/>
        <v>0</v>
      </c>
      <c r="AK11" s="376">
        <f t="shared" si="7"/>
        <v>0</v>
      </c>
      <c r="AL11" s="378">
        <f t="shared" si="8"/>
        <v>0</v>
      </c>
      <c r="AM11" s="379">
        <f t="shared" si="2"/>
        <v>1</v>
      </c>
      <c r="AO11" s="381">
        <v>4</v>
      </c>
      <c r="AP11" s="382" t="e">
        <f t="shared" si="9"/>
        <v>#N/A</v>
      </c>
      <c r="AQ11" s="383" t="e">
        <f t="shared" si="10"/>
        <v>#N/A</v>
      </c>
      <c r="AR11" s="384" t="e">
        <f t="shared" si="11"/>
        <v>#N/A</v>
      </c>
      <c r="AS11" s="385" t="e">
        <f t="shared" si="12"/>
        <v>#N/A</v>
      </c>
      <c r="AT11" s="386" t="e">
        <f>SUM($AQ$8:AQ11)/$AQ$45</f>
        <v>#N/A</v>
      </c>
      <c r="AU11" s="376" t="e">
        <f t="shared" si="13"/>
        <v>#N/A</v>
      </c>
      <c r="AV11" s="378" t="e">
        <f t="shared" si="14"/>
        <v>#N/A</v>
      </c>
    </row>
    <row r="12" spans="2:48" ht="19.5" customHeight="1">
      <c r="B12" s="387" t="s">
        <v>27</v>
      </c>
      <c r="C12" s="388" t="s">
        <v>8</v>
      </c>
      <c r="D12" s="470"/>
      <c r="E12" s="471"/>
      <c r="F12" s="471"/>
      <c r="G12" s="471"/>
      <c r="H12" s="472">
        <f>建設部門投入係数シート!D62</f>
        <v>0</v>
      </c>
      <c r="I12" s="473">
        <f>H12*関係係数シート!D8</f>
        <v>0</v>
      </c>
      <c r="J12" s="474">
        <v>0</v>
      </c>
      <c r="K12" s="474">
        <f>J12*関係係数シート!E8</f>
        <v>0</v>
      </c>
      <c r="L12" s="475">
        <f>J12*関係係数シート!F8</f>
        <v>0</v>
      </c>
      <c r="M12" s="474">
        <f t="shared" si="3"/>
        <v>0</v>
      </c>
      <c r="N12" s="474">
        <f t="shared" si="3"/>
        <v>0</v>
      </c>
      <c r="O12" s="475">
        <f t="shared" si="3"/>
        <v>0</v>
      </c>
      <c r="P12" s="90"/>
      <c r="Q12" s="511"/>
      <c r="R12" s="512"/>
      <c r="S12" s="474">
        <f>$R$45*関係係数シート!G8</f>
        <v>0</v>
      </c>
      <c r="T12" s="474">
        <f>S12*関係係数シート!D8</f>
        <v>0</v>
      </c>
      <c r="U12" s="474">
        <v>0</v>
      </c>
      <c r="V12" s="474">
        <f>U12*関係係数シート!E8</f>
        <v>0</v>
      </c>
      <c r="W12" s="475">
        <f>U12*関係係数シート!F8</f>
        <v>0</v>
      </c>
      <c r="Y12" s="476"/>
      <c r="Z12" s="477">
        <f>ROUND(J12*関係係数シート!H8,0)</f>
        <v>0</v>
      </c>
      <c r="AA12" s="478">
        <f t="shared" si="4"/>
        <v>0</v>
      </c>
      <c r="AB12" s="479">
        <f>ROUND(U12*関係係数シート!H8,0)</f>
        <v>0</v>
      </c>
      <c r="AC12" s="480"/>
      <c r="AD12" s="474">
        <f>ROUND(J12*関係係数シート!I8,0)</f>
        <v>0</v>
      </c>
      <c r="AE12" s="472">
        <f t="shared" si="5"/>
        <v>0</v>
      </c>
      <c r="AF12" s="475">
        <f>ROUND(U12*関係係数シート!I8,0)</f>
        <v>0</v>
      </c>
      <c r="AH12" s="389">
        <f t="shared" si="6"/>
        <v>0</v>
      </c>
      <c r="AI12" s="390">
        <f t="shared" si="0"/>
        <v>0</v>
      </c>
      <c r="AJ12" s="391">
        <f t="shared" si="1"/>
        <v>0</v>
      </c>
      <c r="AK12" s="389">
        <f t="shared" si="7"/>
        <v>0</v>
      </c>
      <c r="AL12" s="391">
        <f t="shared" si="8"/>
        <v>0</v>
      </c>
      <c r="AM12" s="392">
        <f t="shared" si="2"/>
        <v>1</v>
      </c>
      <c r="AO12" s="394">
        <v>5</v>
      </c>
      <c r="AP12" s="395" t="e">
        <f t="shared" si="9"/>
        <v>#N/A</v>
      </c>
      <c r="AQ12" s="396" t="e">
        <f t="shared" si="10"/>
        <v>#N/A</v>
      </c>
      <c r="AR12" s="397" t="e">
        <f t="shared" si="11"/>
        <v>#N/A</v>
      </c>
      <c r="AS12" s="398" t="e">
        <f t="shared" si="12"/>
        <v>#N/A</v>
      </c>
      <c r="AT12" s="399" t="e">
        <f>SUM($AQ$8:AQ12)/$AQ$45</f>
        <v>#N/A</v>
      </c>
      <c r="AU12" s="389" t="e">
        <f t="shared" si="13"/>
        <v>#N/A</v>
      </c>
      <c r="AV12" s="391" t="e">
        <f t="shared" si="14"/>
        <v>#N/A</v>
      </c>
    </row>
    <row r="13" spans="2:48" ht="19.5" customHeight="1">
      <c r="B13" s="400" t="s">
        <v>34</v>
      </c>
      <c r="C13" s="401" t="s">
        <v>10</v>
      </c>
      <c r="D13" s="481"/>
      <c r="E13" s="482"/>
      <c r="F13" s="482"/>
      <c r="G13" s="482"/>
      <c r="H13" s="483">
        <f>建設部門投入係数シート!D63</f>
        <v>0</v>
      </c>
      <c r="I13" s="484">
        <f>H13*関係係数シート!D9</f>
        <v>0</v>
      </c>
      <c r="J13" s="454">
        <v>0</v>
      </c>
      <c r="K13" s="454">
        <f>J13*関係係数シート!E9</f>
        <v>0</v>
      </c>
      <c r="L13" s="485">
        <f>J13*関係係数シート!F9</f>
        <v>0</v>
      </c>
      <c r="M13" s="454">
        <f t="shared" si="3"/>
        <v>0</v>
      </c>
      <c r="N13" s="454">
        <f t="shared" si="3"/>
        <v>0</v>
      </c>
      <c r="O13" s="485">
        <f t="shared" si="3"/>
        <v>0</v>
      </c>
      <c r="P13" s="90"/>
      <c r="Q13" s="513"/>
      <c r="R13" s="514"/>
      <c r="S13" s="454">
        <f>$R$45*関係係数シート!G9</f>
        <v>0</v>
      </c>
      <c r="T13" s="454">
        <f>S13*関係係数シート!D9</f>
        <v>0</v>
      </c>
      <c r="U13" s="454">
        <v>0</v>
      </c>
      <c r="V13" s="454">
        <f>U13*関係係数シート!E9</f>
        <v>0</v>
      </c>
      <c r="W13" s="485">
        <f>U13*関係係数シート!F9</f>
        <v>0</v>
      </c>
      <c r="Y13" s="486"/>
      <c r="Z13" s="487">
        <f>ROUND(J13*関係係数シート!H9,0)</f>
        <v>0</v>
      </c>
      <c r="AA13" s="488">
        <f t="shared" si="4"/>
        <v>0</v>
      </c>
      <c r="AB13" s="489">
        <f>ROUND(U13*関係係数シート!H9,0)</f>
        <v>0</v>
      </c>
      <c r="AC13" s="490"/>
      <c r="AD13" s="454">
        <f>ROUND(J13*関係係数シート!I9,0)</f>
        <v>0</v>
      </c>
      <c r="AE13" s="483">
        <f t="shared" si="5"/>
        <v>0</v>
      </c>
      <c r="AF13" s="485">
        <f>ROUND(U13*関係係数シート!I9,0)</f>
        <v>0</v>
      </c>
      <c r="AH13" s="402">
        <f t="shared" si="6"/>
        <v>0</v>
      </c>
      <c r="AI13" s="403">
        <f t="shared" si="0"/>
        <v>0</v>
      </c>
      <c r="AJ13" s="404">
        <f t="shared" si="1"/>
        <v>0</v>
      </c>
      <c r="AK13" s="402">
        <f t="shared" si="7"/>
        <v>0</v>
      </c>
      <c r="AL13" s="404">
        <f t="shared" si="8"/>
        <v>0</v>
      </c>
      <c r="AM13" s="405">
        <f t="shared" si="2"/>
        <v>1</v>
      </c>
      <c r="AO13" s="407">
        <v>6</v>
      </c>
      <c r="AP13" s="408" t="e">
        <f t="shared" si="9"/>
        <v>#N/A</v>
      </c>
      <c r="AQ13" s="409" t="e">
        <f t="shared" si="10"/>
        <v>#N/A</v>
      </c>
      <c r="AR13" s="410" t="e">
        <f t="shared" si="11"/>
        <v>#N/A</v>
      </c>
      <c r="AS13" s="411" t="e">
        <f t="shared" si="12"/>
        <v>#N/A</v>
      </c>
      <c r="AT13" s="412" t="e">
        <f>SUM($AQ$8:AQ13)/$AQ$45</f>
        <v>#N/A</v>
      </c>
      <c r="AU13" s="402" t="e">
        <f t="shared" si="13"/>
        <v>#N/A</v>
      </c>
      <c r="AV13" s="404" t="e">
        <f t="shared" si="14"/>
        <v>#N/A</v>
      </c>
    </row>
    <row r="14" spans="2:48" ht="19.5" customHeight="1">
      <c r="B14" s="374" t="s">
        <v>36</v>
      </c>
      <c r="C14" s="375" t="s">
        <v>12</v>
      </c>
      <c r="D14" s="459"/>
      <c r="E14" s="460"/>
      <c r="F14" s="460"/>
      <c r="G14" s="460"/>
      <c r="H14" s="461">
        <f>建設部門投入係数シート!D64</f>
        <v>0</v>
      </c>
      <c r="I14" s="462">
        <f>H14*関係係数シート!D10</f>
        <v>0</v>
      </c>
      <c r="J14" s="463">
        <v>0</v>
      </c>
      <c r="K14" s="463">
        <f>J14*関係係数シート!E10</f>
        <v>0</v>
      </c>
      <c r="L14" s="464">
        <f>J14*関係係数シート!F10</f>
        <v>0</v>
      </c>
      <c r="M14" s="463">
        <f t="shared" si="3"/>
        <v>0</v>
      </c>
      <c r="N14" s="463">
        <f t="shared" si="3"/>
        <v>0</v>
      </c>
      <c r="O14" s="464">
        <f t="shared" si="3"/>
        <v>0</v>
      </c>
      <c r="P14" s="90"/>
      <c r="Q14" s="509"/>
      <c r="R14" s="510"/>
      <c r="S14" s="463">
        <f>$R$45*関係係数シート!G10</f>
        <v>0</v>
      </c>
      <c r="T14" s="463">
        <f>S14*関係係数シート!D10</f>
        <v>0</v>
      </c>
      <c r="U14" s="463">
        <v>0</v>
      </c>
      <c r="V14" s="463">
        <f>U14*関係係数シート!E10</f>
        <v>0</v>
      </c>
      <c r="W14" s="464">
        <f>U14*関係係数シート!F10</f>
        <v>0</v>
      </c>
      <c r="Y14" s="465"/>
      <c r="Z14" s="466">
        <f>ROUND(J14*関係係数シート!H10,0)</f>
        <v>0</v>
      </c>
      <c r="AA14" s="467">
        <f t="shared" si="4"/>
        <v>0</v>
      </c>
      <c r="AB14" s="468">
        <f>ROUND(U14*関係係数シート!H10,0)</f>
        <v>0</v>
      </c>
      <c r="AC14" s="469"/>
      <c r="AD14" s="463">
        <f>ROUND(J14*関係係数シート!I10,0)</f>
        <v>0</v>
      </c>
      <c r="AE14" s="461">
        <f t="shared" si="5"/>
        <v>0</v>
      </c>
      <c r="AF14" s="464">
        <f>ROUND(U14*関係係数シート!I10,0)</f>
        <v>0</v>
      </c>
      <c r="AH14" s="376">
        <f t="shared" si="6"/>
        <v>0</v>
      </c>
      <c r="AI14" s="377">
        <f t="shared" si="0"/>
        <v>0</v>
      </c>
      <c r="AJ14" s="378">
        <f t="shared" si="1"/>
        <v>0</v>
      </c>
      <c r="AK14" s="376">
        <f t="shared" si="7"/>
        <v>0</v>
      </c>
      <c r="AL14" s="378">
        <f t="shared" si="8"/>
        <v>0</v>
      </c>
      <c r="AM14" s="379">
        <f t="shared" si="2"/>
        <v>1</v>
      </c>
      <c r="AO14" s="381">
        <v>7</v>
      </c>
      <c r="AP14" s="382" t="e">
        <f t="shared" si="9"/>
        <v>#N/A</v>
      </c>
      <c r="AQ14" s="383" t="e">
        <f t="shared" si="10"/>
        <v>#N/A</v>
      </c>
      <c r="AR14" s="384" t="e">
        <f t="shared" si="11"/>
        <v>#N/A</v>
      </c>
      <c r="AS14" s="385" t="e">
        <f t="shared" si="12"/>
        <v>#N/A</v>
      </c>
      <c r="AT14" s="386" t="e">
        <f>SUM($AQ$8:AQ14)/$AQ$45</f>
        <v>#N/A</v>
      </c>
      <c r="AU14" s="376" t="e">
        <f t="shared" si="13"/>
        <v>#N/A</v>
      </c>
      <c r="AV14" s="378" t="e">
        <f t="shared" si="14"/>
        <v>#N/A</v>
      </c>
    </row>
    <row r="15" spans="2:48" ht="19.5" customHeight="1">
      <c r="B15" s="374" t="s">
        <v>38</v>
      </c>
      <c r="C15" s="375" t="s">
        <v>247</v>
      </c>
      <c r="D15" s="459"/>
      <c r="E15" s="460"/>
      <c r="F15" s="460"/>
      <c r="G15" s="460"/>
      <c r="H15" s="461">
        <f>建設部門投入係数シート!D65</f>
        <v>0</v>
      </c>
      <c r="I15" s="462">
        <f>H15*関係係数シート!D11</f>
        <v>0</v>
      </c>
      <c r="J15" s="463">
        <v>0</v>
      </c>
      <c r="K15" s="463">
        <f>J15*関係係数シート!E11</f>
        <v>0</v>
      </c>
      <c r="L15" s="464">
        <f>J15*関係係数シート!F11</f>
        <v>0</v>
      </c>
      <c r="M15" s="463">
        <f t="shared" si="3"/>
        <v>0</v>
      </c>
      <c r="N15" s="463">
        <f t="shared" si="3"/>
        <v>0</v>
      </c>
      <c r="O15" s="464">
        <f t="shared" si="3"/>
        <v>0</v>
      </c>
      <c r="P15" s="90"/>
      <c r="Q15" s="509"/>
      <c r="R15" s="510"/>
      <c r="S15" s="463">
        <f>$R$45*関係係数シート!G11</f>
        <v>0</v>
      </c>
      <c r="T15" s="463">
        <f>S15*関係係数シート!D11</f>
        <v>0</v>
      </c>
      <c r="U15" s="463">
        <v>0</v>
      </c>
      <c r="V15" s="463">
        <f>U15*関係係数シート!E11</f>
        <v>0</v>
      </c>
      <c r="W15" s="464">
        <f>U15*関係係数シート!F11</f>
        <v>0</v>
      </c>
      <c r="Y15" s="465"/>
      <c r="Z15" s="466">
        <f>ROUND(J15*関係係数シート!H11,0)</f>
        <v>0</v>
      </c>
      <c r="AA15" s="467">
        <f t="shared" si="4"/>
        <v>0</v>
      </c>
      <c r="AB15" s="468">
        <f>ROUND(U15*関係係数シート!H11,0)</f>
        <v>0</v>
      </c>
      <c r="AC15" s="469"/>
      <c r="AD15" s="463">
        <f>ROUND(J15*関係係数シート!I11,0)</f>
        <v>0</v>
      </c>
      <c r="AE15" s="461">
        <f t="shared" si="5"/>
        <v>0</v>
      </c>
      <c r="AF15" s="464">
        <f>ROUND(U15*関係係数シート!I11,0)</f>
        <v>0</v>
      </c>
      <c r="AH15" s="376">
        <f t="shared" si="6"/>
        <v>0</v>
      </c>
      <c r="AI15" s="377">
        <f t="shared" si="0"/>
        <v>0</v>
      </c>
      <c r="AJ15" s="378">
        <f t="shared" si="1"/>
        <v>0</v>
      </c>
      <c r="AK15" s="376">
        <f t="shared" si="7"/>
        <v>0</v>
      </c>
      <c r="AL15" s="378">
        <f t="shared" si="8"/>
        <v>0</v>
      </c>
      <c r="AM15" s="379">
        <f t="shared" si="2"/>
        <v>1</v>
      </c>
      <c r="AO15" s="381">
        <v>8</v>
      </c>
      <c r="AP15" s="382" t="e">
        <f t="shared" si="9"/>
        <v>#N/A</v>
      </c>
      <c r="AQ15" s="383" t="e">
        <f t="shared" si="10"/>
        <v>#N/A</v>
      </c>
      <c r="AR15" s="384" t="e">
        <f t="shared" si="11"/>
        <v>#N/A</v>
      </c>
      <c r="AS15" s="385" t="e">
        <f t="shared" si="12"/>
        <v>#N/A</v>
      </c>
      <c r="AT15" s="386" t="e">
        <f>SUM($AQ$8:AQ15)/$AQ$45</f>
        <v>#N/A</v>
      </c>
      <c r="AU15" s="376" t="e">
        <f t="shared" si="13"/>
        <v>#N/A</v>
      </c>
      <c r="AV15" s="378" t="e">
        <f t="shared" si="14"/>
        <v>#N/A</v>
      </c>
    </row>
    <row r="16" spans="2:48" ht="19.5" customHeight="1">
      <c r="B16" s="374" t="s">
        <v>42</v>
      </c>
      <c r="C16" s="375" t="s">
        <v>14</v>
      </c>
      <c r="D16" s="459"/>
      <c r="E16" s="460"/>
      <c r="F16" s="460"/>
      <c r="G16" s="460"/>
      <c r="H16" s="461">
        <f>建設部門投入係数シート!D66</f>
        <v>0</v>
      </c>
      <c r="I16" s="462">
        <f>H16*関係係数シート!D12</f>
        <v>0</v>
      </c>
      <c r="J16" s="463">
        <v>0</v>
      </c>
      <c r="K16" s="463">
        <f>J16*関係係数シート!E12</f>
        <v>0</v>
      </c>
      <c r="L16" s="464">
        <f>J16*関係係数シート!F12</f>
        <v>0</v>
      </c>
      <c r="M16" s="463">
        <f t="shared" si="3"/>
        <v>0</v>
      </c>
      <c r="N16" s="463">
        <f t="shared" si="3"/>
        <v>0</v>
      </c>
      <c r="O16" s="464">
        <f t="shared" si="3"/>
        <v>0</v>
      </c>
      <c r="P16" s="90"/>
      <c r="Q16" s="509"/>
      <c r="R16" s="510"/>
      <c r="S16" s="463">
        <f>$R$45*関係係数シート!G12</f>
        <v>0</v>
      </c>
      <c r="T16" s="463">
        <f>S16*関係係数シート!D12</f>
        <v>0</v>
      </c>
      <c r="U16" s="463">
        <v>0</v>
      </c>
      <c r="V16" s="463">
        <f>U16*関係係数シート!E12</f>
        <v>0</v>
      </c>
      <c r="W16" s="464">
        <f>U16*関係係数シート!F12</f>
        <v>0</v>
      </c>
      <c r="Y16" s="465"/>
      <c r="Z16" s="466">
        <f>ROUND(J16*関係係数シート!H12,0)</f>
        <v>0</v>
      </c>
      <c r="AA16" s="467">
        <f t="shared" si="4"/>
        <v>0</v>
      </c>
      <c r="AB16" s="468">
        <f>ROUND(U16*関係係数シート!H12,0)</f>
        <v>0</v>
      </c>
      <c r="AC16" s="469"/>
      <c r="AD16" s="463">
        <f>ROUND(J16*関係係数シート!I12,0)</f>
        <v>0</v>
      </c>
      <c r="AE16" s="461">
        <f t="shared" si="5"/>
        <v>0</v>
      </c>
      <c r="AF16" s="464">
        <f>ROUND(U16*関係係数シート!I12,0)</f>
        <v>0</v>
      </c>
      <c r="AH16" s="376">
        <f t="shared" si="6"/>
        <v>0</v>
      </c>
      <c r="AI16" s="377">
        <f t="shared" si="0"/>
        <v>0</v>
      </c>
      <c r="AJ16" s="378">
        <f t="shared" si="1"/>
        <v>0</v>
      </c>
      <c r="AK16" s="376">
        <f t="shared" si="7"/>
        <v>0</v>
      </c>
      <c r="AL16" s="378">
        <f t="shared" si="8"/>
        <v>0</v>
      </c>
      <c r="AM16" s="379">
        <f t="shared" si="2"/>
        <v>1</v>
      </c>
      <c r="AO16" s="381">
        <v>9</v>
      </c>
      <c r="AP16" s="382" t="e">
        <f t="shared" si="9"/>
        <v>#N/A</v>
      </c>
      <c r="AQ16" s="383" t="e">
        <f t="shared" si="10"/>
        <v>#N/A</v>
      </c>
      <c r="AR16" s="384" t="e">
        <f t="shared" si="11"/>
        <v>#N/A</v>
      </c>
      <c r="AS16" s="385" t="e">
        <f t="shared" si="12"/>
        <v>#N/A</v>
      </c>
      <c r="AT16" s="386" t="e">
        <f>SUM($AQ$8:AQ16)/$AQ$45</f>
        <v>#N/A</v>
      </c>
      <c r="AU16" s="376" t="e">
        <f t="shared" si="13"/>
        <v>#N/A</v>
      </c>
      <c r="AV16" s="378" t="e">
        <f t="shared" si="14"/>
        <v>#N/A</v>
      </c>
    </row>
    <row r="17" spans="2:48" ht="19.5" customHeight="1">
      <c r="B17" s="387" t="s">
        <v>44</v>
      </c>
      <c r="C17" s="388" t="s">
        <v>16</v>
      </c>
      <c r="D17" s="470"/>
      <c r="E17" s="471"/>
      <c r="F17" s="471"/>
      <c r="G17" s="471"/>
      <c r="H17" s="472">
        <f>建設部門投入係数シート!D67</f>
        <v>0</v>
      </c>
      <c r="I17" s="473">
        <f>H17*関係係数シート!D13</f>
        <v>0</v>
      </c>
      <c r="J17" s="474">
        <v>0</v>
      </c>
      <c r="K17" s="474">
        <f>J17*関係係数シート!E13</f>
        <v>0</v>
      </c>
      <c r="L17" s="475">
        <f>J17*関係係数シート!F13</f>
        <v>0</v>
      </c>
      <c r="M17" s="474">
        <f t="shared" si="3"/>
        <v>0</v>
      </c>
      <c r="N17" s="474">
        <f t="shared" si="3"/>
        <v>0</v>
      </c>
      <c r="O17" s="475">
        <f t="shared" si="3"/>
        <v>0</v>
      </c>
      <c r="P17" s="90"/>
      <c r="Q17" s="511"/>
      <c r="R17" s="512"/>
      <c r="S17" s="474">
        <f>$R$45*関係係数シート!G13</f>
        <v>0</v>
      </c>
      <c r="T17" s="474">
        <f>S17*関係係数シート!D13</f>
        <v>0</v>
      </c>
      <c r="U17" s="474">
        <v>0</v>
      </c>
      <c r="V17" s="474">
        <f>U17*関係係数シート!E13</f>
        <v>0</v>
      </c>
      <c r="W17" s="475">
        <f>U17*関係係数シート!F13</f>
        <v>0</v>
      </c>
      <c r="Y17" s="476"/>
      <c r="Z17" s="477">
        <f>ROUND(J17*関係係数シート!H13,0)</f>
        <v>0</v>
      </c>
      <c r="AA17" s="478">
        <f t="shared" si="4"/>
        <v>0</v>
      </c>
      <c r="AB17" s="479">
        <f>ROUND(U17*関係係数シート!H13,0)</f>
        <v>0</v>
      </c>
      <c r="AC17" s="480"/>
      <c r="AD17" s="474">
        <f>ROUND(J17*関係係数シート!I13,0)</f>
        <v>0</v>
      </c>
      <c r="AE17" s="472">
        <f t="shared" si="5"/>
        <v>0</v>
      </c>
      <c r="AF17" s="475">
        <f>ROUND(U17*関係係数シート!I13,0)</f>
        <v>0</v>
      </c>
      <c r="AH17" s="389">
        <f t="shared" si="6"/>
        <v>0</v>
      </c>
      <c r="AI17" s="390">
        <f t="shared" si="0"/>
        <v>0</v>
      </c>
      <c r="AJ17" s="391">
        <f t="shared" si="1"/>
        <v>0</v>
      </c>
      <c r="AK17" s="389">
        <f t="shared" si="7"/>
        <v>0</v>
      </c>
      <c r="AL17" s="391">
        <f t="shared" si="8"/>
        <v>0</v>
      </c>
      <c r="AM17" s="392">
        <f t="shared" si="2"/>
        <v>1</v>
      </c>
      <c r="AO17" s="394">
        <v>10</v>
      </c>
      <c r="AP17" s="395" t="e">
        <f t="shared" si="9"/>
        <v>#N/A</v>
      </c>
      <c r="AQ17" s="396" t="e">
        <f t="shared" si="10"/>
        <v>#N/A</v>
      </c>
      <c r="AR17" s="397" t="e">
        <f t="shared" si="11"/>
        <v>#N/A</v>
      </c>
      <c r="AS17" s="398" t="e">
        <f t="shared" si="12"/>
        <v>#N/A</v>
      </c>
      <c r="AT17" s="399" t="e">
        <f>SUM($AQ$8:AQ17)/$AQ$45</f>
        <v>#N/A</v>
      </c>
      <c r="AU17" s="389" t="e">
        <f t="shared" si="13"/>
        <v>#N/A</v>
      </c>
      <c r="AV17" s="391" t="e">
        <f t="shared" si="14"/>
        <v>#N/A</v>
      </c>
    </row>
    <row r="18" spans="2:48" ht="19.5" customHeight="1">
      <c r="B18" s="400" t="s">
        <v>46</v>
      </c>
      <c r="C18" s="401" t="s">
        <v>18</v>
      </c>
      <c r="D18" s="481"/>
      <c r="E18" s="482"/>
      <c r="F18" s="482"/>
      <c r="G18" s="482"/>
      <c r="H18" s="483">
        <f>建設部門投入係数シート!D68</f>
        <v>0</v>
      </c>
      <c r="I18" s="484">
        <f>H18*関係係数シート!D14</f>
        <v>0</v>
      </c>
      <c r="J18" s="454">
        <v>0</v>
      </c>
      <c r="K18" s="454">
        <f>J18*関係係数シート!E14</f>
        <v>0</v>
      </c>
      <c r="L18" s="485">
        <f>J18*関係係数シート!F14</f>
        <v>0</v>
      </c>
      <c r="M18" s="454">
        <f t="shared" si="3"/>
        <v>0</v>
      </c>
      <c r="N18" s="454">
        <f t="shared" si="3"/>
        <v>0</v>
      </c>
      <c r="O18" s="485">
        <f t="shared" si="3"/>
        <v>0</v>
      </c>
      <c r="P18" s="90"/>
      <c r="Q18" s="513"/>
      <c r="R18" s="514"/>
      <c r="S18" s="454">
        <f>$R$45*関係係数シート!G14</f>
        <v>0</v>
      </c>
      <c r="T18" s="454">
        <f>S18*関係係数シート!D14</f>
        <v>0</v>
      </c>
      <c r="U18" s="454">
        <v>0</v>
      </c>
      <c r="V18" s="454">
        <f>U18*関係係数シート!E14</f>
        <v>0</v>
      </c>
      <c r="W18" s="485">
        <f>U18*関係係数シート!F14</f>
        <v>0</v>
      </c>
      <c r="Y18" s="486"/>
      <c r="Z18" s="487">
        <f>ROUND(J18*関係係数シート!H14,0)</f>
        <v>0</v>
      </c>
      <c r="AA18" s="488">
        <f t="shared" si="4"/>
        <v>0</v>
      </c>
      <c r="AB18" s="489">
        <f>ROUND(U18*関係係数シート!H14,0)</f>
        <v>0</v>
      </c>
      <c r="AC18" s="490"/>
      <c r="AD18" s="454">
        <f>ROUND(J18*関係係数シート!I14,0)</f>
        <v>0</v>
      </c>
      <c r="AE18" s="483">
        <f t="shared" si="5"/>
        <v>0</v>
      </c>
      <c r="AF18" s="485">
        <f>ROUND(U18*関係係数シート!I14,0)</f>
        <v>0</v>
      </c>
      <c r="AH18" s="402">
        <f t="shared" si="6"/>
        <v>0</v>
      </c>
      <c r="AI18" s="403">
        <f t="shared" si="0"/>
        <v>0</v>
      </c>
      <c r="AJ18" s="404">
        <f t="shared" si="1"/>
        <v>0</v>
      </c>
      <c r="AK18" s="402">
        <f t="shared" si="7"/>
        <v>0</v>
      </c>
      <c r="AL18" s="404">
        <f t="shared" si="8"/>
        <v>0</v>
      </c>
      <c r="AM18" s="405">
        <f t="shared" si="2"/>
        <v>1</v>
      </c>
      <c r="AO18" s="407">
        <v>11</v>
      </c>
      <c r="AP18" s="408" t="e">
        <f t="shared" si="9"/>
        <v>#N/A</v>
      </c>
      <c r="AQ18" s="409" t="e">
        <f t="shared" si="10"/>
        <v>#N/A</v>
      </c>
      <c r="AR18" s="410" t="e">
        <f t="shared" si="11"/>
        <v>#N/A</v>
      </c>
      <c r="AS18" s="411" t="e">
        <f t="shared" si="12"/>
        <v>#N/A</v>
      </c>
      <c r="AT18" s="412" t="e">
        <f>SUM($AQ$8:AQ18)/$AQ$45</f>
        <v>#N/A</v>
      </c>
      <c r="AU18" s="402" t="e">
        <f t="shared" si="13"/>
        <v>#N/A</v>
      </c>
      <c r="AV18" s="404" t="e">
        <f t="shared" si="14"/>
        <v>#N/A</v>
      </c>
    </row>
    <row r="19" spans="2:48" ht="19.5" customHeight="1">
      <c r="B19" s="374" t="s">
        <v>47</v>
      </c>
      <c r="C19" s="375" t="s">
        <v>20</v>
      </c>
      <c r="D19" s="459"/>
      <c r="E19" s="460"/>
      <c r="F19" s="460"/>
      <c r="G19" s="460"/>
      <c r="H19" s="461">
        <f>建設部門投入係数シート!D69</f>
        <v>0</v>
      </c>
      <c r="I19" s="462">
        <f>H19*関係係数シート!D15</f>
        <v>0</v>
      </c>
      <c r="J19" s="463">
        <v>0</v>
      </c>
      <c r="K19" s="463">
        <f>J19*関係係数シート!E15</f>
        <v>0</v>
      </c>
      <c r="L19" s="464">
        <f>J19*関係係数シート!F15</f>
        <v>0</v>
      </c>
      <c r="M19" s="463">
        <f t="shared" si="3"/>
        <v>0</v>
      </c>
      <c r="N19" s="463">
        <f t="shared" si="3"/>
        <v>0</v>
      </c>
      <c r="O19" s="464">
        <f t="shared" si="3"/>
        <v>0</v>
      </c>
      <c r="P19" s="90"/>
      <c r="Q19" s="509"/>
      <c r="R19" s="510"/>
      <c r="S19" s="463">
        <f>$R$45*関係係数シート!G15</f>
        <v>0</v>
      </c>
      <c r="T19" s="463">
        <f>S19*関係係数シート!D15</f>
        <v>0</v>
      </c>
      <c r="U19" s="463">
        <v>0</v>
      </c>
      <c r="V19" s="463">
        <f>U19*関係係数シート!E15</f>
        <v>0</v>
      </c>
      <c r="W19" s="464">
        <f>U19*関係係数シート!F15</f>
        <v>0</v>
      </c>
      <c r="Y19" s="465"/>
      <c r="Z19" s="466">
        <f>ROUND(J19*関係係数シート!H15,0)</f>
        <v>0</v>
      </c>
      <c r="AA19" s="467">
        <f t="shared" si="4"/>
        <v>0</v>
      </c>
      <c r="AB19" s="468">
        <f>ROUND(U19*関係係数シート!H15,0)</f>
        <v>0</v>
      </c>
      <c r="AC19" s="469"/>
      <c r="AD19" s="463">
        <f>ROUND(J19*関係係数シート!I15,0)</f>
        <v>0</v>
      </c>
      <c r="AE19" s="461">
        <f t="shared" si="5"/>
        <v>0</v>
      </c>
      <c r="AF19" s="464">
        <f>ROUND(U19*関係係数シート!I15,0)</f>
        <v>0</v>
      </c>
      <c r="AH19" s="376">
        <f t="shared" si="6"/>
        <v>0</v>
      </c>
      <c r="AI19" s="377">
        <f t="shared" si="0"/>
        <v>0</v>
      </c>
      <c r="AJ19" s="378">
        <f t="shared" si="1"/>
        <v>0</v>
      </c>
      <c r="AK19" s="376">
        <f t="shared" si="7"/>
        <v>0</v>
      </c>
      <c r="AL19" s="378">
        <f t="shared" si="8"/>
        <v>0</v>
      </c>
      <c r="AM19" s="379">
        <f t="shared" si="2"/>
        <v>1</v>
      </c>
      <c r="AO19" s="381">
        <v>12</v>
      </c>
      <c r="AP19" s="382" t="e">
        <f t="shared" si="9"/>
        <v>#N/A</v>
      </c>
      <c r="AQ19" s="383" t="e">
        <f t="shared" si="10"/>
        <v>#N/A</v>
      </c>
      <c r="AR19" s="384" t="e">
        <f t="shared" si="11"/>
        <v>#N/A</v>
      </c>
      <c r="AS19" s="385" t="e">
        <f t="shared" si="12"/>
        <v>#N/A</v>
      </c>
      <c r="AT19" s="386" t="e">
        <f>SUM($AQ$8:AQ19)/$AQ$45</f>
        <v>#N/A</v>
      </c>
      <c r="AU19" s="376" t="e">
        <f t="shared" si="13"/>
        <v>#N/A</v>
      </c>
      <c r="AV19" s="378" t="e">
        <f t="shared" si="14"/>
        <v>#N/A</v>
      </c>
    </row>
    <row r="20" spans="2:48" ht="19.5" customHeight="1">
      <c r="B20" s="374" t="s">
        <v>48</v>
      </c>
      <c r="C20" s="375" t="s">
        <v>265</v>
      </c>
      <c r="D20" s="459"/>
      <c r="E20" s="460"/>
      <c r="F20" s="460"/>
      <c r="G20" s="460"/>
      <c r="H20" s="461">
        <f>建設部門投入係数シート!D70</f>
        <v>0</v>
      </c>
      <c r="I20" s="462">
        <f>H20*関係係数シート!D16</f>
        <v>0</v>
      </c>
      <c r="J20" s="463">
        <v>0</v>
      </c>
      <c r="K20" s="463">
        <f>J20*関係係数シート!E16</f>
        <v>0</v>
      </c>
      <c r="L20" s="464">
        <f>J20*関係係数シート!F16</f>
        <v>0</v>
      </c>
      <c r="M20" s="463">
        <f t="shared" si="3"/>
        <v>0</v>
      </c>
      <c r="N20" s="463">
        <f t="shared" si="3"/>
        <v>0</v>
      </c>
      <c r="O20" s="464">
        <f t="shared" si="3"/>
        <v>0</v>
      </c>
      <c r="P20" s="90"/>
      <c r="Q20" s="509"/>
      <c r="R20" s="510"/>
      <c r="S20" s="463">
        <f>$R$45*関係係数シート!G16</f>
        <v>0</v>
      </c>
      <c r="T20" s="463">
        <f>S20*関係係数シート!D16</f>
        <v>0</v>
      </c>
      <c r="U20" s="463">
        <v>0</v>
      </c>
      <c r="V20" s="463">
        <f>U20*関係係数シート!E16</f>
        <v>0</v>
      </c>
      <c r="W20" s="464">
        <f>U20*関係係数シート!F16</f>
        <v>0</v>
      </c>
      <c r="Y20" s="465"/>
      <c r="Z20" s="466">
        <f>ROUND(J20*関係係数シート!H16,0)</f>
        <v>0</v>
      </c>
      <c r="AA20" s="467">
        <f t="shared" si="4"/>
        <v>0</v>
      </c>
      <c r="AB20" s="468">
        <f>ROUND(U20*関係係数シート!H16,0)</f>
        <v>0</v>
      </c>
      <c r="AC20" s="469"/>
      <c r="AD20" s="463">
        <f>ROUND(J20*関係係数シート!I16,0)</f>
        <v>0</v>
      </c>
      <c r="AE20" s="461">
        <f t="shared" si="5"/>
        <v>0</v>
      </c>
      <c r="AF20" s="464">
        <f>ROUND(U20*関係係数シート!I16,0)</f>
        <v>0</v>
      </c>
      <c r="AH20" s="376">
        <f t="shared" si="6"/>
        <v>0</v>
      </c>
      <c r="AI20" s="377">
        <f t="shared" si="0"/>
        <v>0</v>
      </c>
      <c r="AJ20" s="378">
        <f t="shared" si="1"/>
        <v>0</v>
      </c>
      <c r="AK20" s="376">
        <f t="shared" si="7"/>
        <v>0</v>
      </c>
      <c r="AL20" s="378">
        <f t="shared" si="8"/>
        <v>0</v>
      </c>
      <c r="AM20" s="379">
        <f t="shared" si="2"/>
        <v>1</v>
      </c>
      <c r="AO20" s="381">
        <v>13</v>
      </c>
      <c r="AP20" s="382" t="e">
        <f t="shared" si="9"/>
        <v>#N/A</v>
      </c>
      <c r="AQ20" s="383" t="e">
        <f t="shared" si="10"/>
        <v>#N/A</v>
      </c>
      <c r="AR20" s="384" t="e">
        <f t="shared" si="11"/>
        <v>#N/A</v>
      </c>
      <c r="AS20" s="385" t="e">
        <f t="shared" si="12"/>
        <v>#N/A</v>
      </c>
      <c r="AT20" s="386" t="e">
        <f>SUM($AQ$8:AQ20)/$AQ$45</f>
        <v>#N/A</v>
      </c>
      <c r="AU20" s="376" t="e">
        <f t="shared" si="13"/>
        <v>#N/A</v>
      </c>
      <c r="AV20" s="378" t="e">
        <f t="shared" si="14"/>
        <v>#N/A</v>
      </c>
    </row>
    <row r="21" spans="2:48" ht="19.5" customHeight="1">
      <c r="B21" s="374" t="s">
        <v>50</v>
      </c>
      <c r="C21" s="375" t="s">
        <v>266</v>
      </c>
      <c r="D21" s="459"/>
      <c r="E21" s="460"/>
      <c r="F21" s="460"/>
      <c r="G21" s="460"/>
      <c r="H21" s="461">
        <f>建設部門投入係数シート!D71</f>
        <v>0</v>
      </c>
      <c r="I21" s="462">
        <f>H21*関係係数シート!D17</f>
        <v>0</v>
      </c>
      <c r="J21" s="463">
        <v>0</v>
      </c>
      <c r="K21" s="463">
        <f>J21*関係係数シート!E17</f>
        <v>0</v>
      </c>
      <c r="L21" s="464">
        <f>J21*関係係数シート!F17</f>
        <v>0</v>
      </c>
      <c r="M21" s="463">
        <f t="shared" si="3"/>
        <v>0</v>
      </c>
      <c r="N21" s="463">
        <f t="shared" si="3"/>
        <v>0</v>
      </c>
      <c r="O21" s="464">
        <f t="shared" si="3"/>
        <v>0</v>
      </c>
      <c r="P21" s="90"/>
      <c r="Q21" s="509"/>
      <c r="R21" s="510"/>
      <c r="S21" s="463">
        <f>$R$45*関係係数シート!G17</f>
        <v>0</v>
      </c>
      <c r="T21" s="463">
        <f>S21*関係係数シート!D17</f>
        <v>0</v>
      </c>
      <c r="U21" s="463">
        <v>0</v>
      </c>
      <c r="V21" s="463">
        <f>U21*関係係数シート!E17</f>
        <v>0</v>
      </c>
      <c r="W21" s="464">
        <f>U21*関係係数シート!F17</f>
        <v>0</v>
      </c>
      <c r="Y21" s="465"/>
      <c r="Z21" s="466">
        <f>ROUND(J21*関係係数シート!H17,0)</f>
        <v>0</v>
      </c>
      <c r="AA21" s="467">
        <f t="shared" si="4"/>
        <v>0</v>
      </c>
      <c r="AB21" s="468">
        <f>ROUND(U21*関係係数シート!H17,0)</f>
        <v>0</v>
      </c>
      <c r="AC21" s="469"/>
      <c r="AD21" s="463">
        <f>ROUND(J21*関係係数シート!I17,0)</f>
        <v>0</v>
      </c>
      <c r="AE21" s="461">
        <f t="shared" si="5"/>
        <v>0</v>
      </c>
      <c r="AF21" s="464">
        <f>ROUND(U21*関係係数シート!I17,0)</f>
        <v>0</v>
      </c>
      <c r="AH21" s="376">
        <f t="shared" si="6"/>
        <v>0</v>
      </c>
      <c r="AI21" s="377">
        <f t="shared" si="0"/>
        <v>0</v>
      </c>
      <c r="AJ21" s="378">
        <f t="shared" si="1"/>
        <v>0</v>
      </c>
      <c r="AK21" s="376">
        <f t="shared" si="7"/>
        <v>0</v>
      </c>
      <c r="AL21" s="378">
        <f t="shared" si="8"/>
        <v>0</v>
      </c>
      <c r="AM21" s="379">
        <f t="shared" si="2"/>
        <v>1</v>
      </c>
      <c r="AO21" s="381">
        <v>14</v>
      </c>
      <c r="AP21" s="382" t="e">
        <f t="shared" si="9"/>
        <v>#N/A</v>
      </c>
      <c r="AQ21" s="383" t="e">
        <f t="shared" si="10"/>
        <v>#N/A</v>
      </c>
      <c r="AR21" s="384" t="e">
        <f t="shared" si="11"/>
        <v>#N/A</v>
      </c>
      <c r="AS21" s="385" t="e">
        <f t="shared" si="12"/>
        <v>#N/A</v>
      </c>
      <c r="AT21" s="386" t="e">
        <f>SUM($AQ$8:AQ21)/$AQ$45</f>
        <v>#N/A</v>
      </c>
      <c r="AU21" s="376" t="e">
        <f t="shared" si="13"/>
        <v>#N/A</v>
      </c>
      <c r="AV21" s="378" t="e">
        <f t="shared" si="14"/>
        <v>#N/A</v>
      </c>
    </row>
    <row r="22" spans="2:48" ht="19.5" customHeight="1">
      <c r="B22" s="387" t="s">
        <v>52</v>
      </c>
      <c r="C22" s="388" t="s">
        <v>267</v>
      </c>
      <c r="D22" s="470"/>
      <c r="E22" s="471"/>
      <c r="F22" s="471"/>
      <c r="G22" s="471"/>
      <c r="H22" s="472">
        <f>建設部門投入係数シート!D72</f>
        <v>0</v>
      </c>
      <c r="I22" s="473">
        <f>H22*関係係数シート!D18</f>
        <v>0</v>
      </c>
      <c r="J22" s="474">
        <v>0</v>
      </c>
      <c r="K22" s="474">
        <f>J22*関係係数シート!E18</f>
        <v>0</v>
      </c>
      <c r="L22" s="475">
        <f>J22*関係係数シート!F18</f>
        <v>0</v>
      </c>
      <c r="M22" s="474">
        <f t="shared" si="3"/>
        <v>0</v>
      </c>
      <c r="N22" s="474">
        <f t="shared" si="3"/>
        <v>0</v>
      </c>
      <c r="O22" s="475">
        <f t="shared" si="3"/>
        <v>0</v>
      </c>
      <c r="P22" s="90"/>
      <c r="Q22" s="511"/>
      <c r="R22" s="512"/>
      <c r="S22" s="474">
        <f>$R$45*関係係数シート!G18</f>
        <v>0</v>
      </c>
      <c r="T22" s="474">
        <f>S22*関係係数シート!D18</f>
        <v>0</v>
      </c>
      <c r="U22" s="474">
        <v>0</v>
      </c>
      <c r="V22" s="474">
        <f>U22*関係係数シート!E18</f>
        <v>0</v>
      </c>
      <c r="W22" s="475">
        <f>U22*関係係数シート!F18</f>
        <v>0</v>
      </c>
      <c r="Y22" s="476"/>
      <c r="Z22" s="477">
        <f>ROUND(J22*関係係数シート!H18,0)</f>
        <v>0</v>
      </c>
      <c r="AA22" s="478">
        <f t="shared" si="4"/>
        <v>0</v>
      </c>
      <c r="AB22" s="479">
        <f>ROUND(U22*関係係数シート!H18,0)</f>
        <v>0</v>
      </c>
      <c r="AC22" s="480"/>
      <c r="AD22" s="474">
        <f>ROUND(J22*関係係数シート!I18,0)</f>
        <v>0</v>
      </c>
      <c r="AE22" s="472">
        <f t="shared" si="5"/>
        <v>0</v>
      </c>
      <c r="AF22" s="475">
        <f>ROUND(U22*関係係数シート!I18,0)</f>
        <v>0</v>
      </c>
      <c r="AH22" s="389">
        <f t="shared" si="6"/>
        <v>0</v>
      </c>
      <c r="AI22" s="390">
        <f t="shared" si="0"/>
        <v>0</v>
      </c>
      <c r="AJ22" s="391">
        <f t="shared" si="1"/>
        <v>0</v>
      </c>
      <c r="AK22" s="389">
        <f t="shared" si="7"/>
        <v>0</v>
      </c>
      <c r="AL22" s="391">
        <f t="shared" si="8"/>
        <v>0</v>
      </c>
      <c r="AM22" s="392">
        <f t="shared" si="2"/>
        <v>1</v>
      </c>
      <c r="AO22" s="394">
        <v>15</v>
      </c>
      <c r="AP22" s="395" t="e">
        <f t="shared" si="9"/>
        <v>#N/A</v>
      </c>
      <c r="AQ22" s="396" t="e">
        <f t="shared" si="10"/>
        <v>#N/A</v>
      </c>
      <c r="AR22" s="397" t="e">
        <f t="shared" si="11"/>
        <v>#N/A</v>
      </c>
      <c r="AS22" s="398" t="e">
        <f t="shared" si="12"/>
        <v>#N/A</v>
      </c>
      <c r="AT22" s="399" t="e">
        <f>SUM($AQ$8:AQ22)/$AQ$45</f>
        <v>#N/A</v>
      </c>
      <c r="AU22" s="389" t="e">
        <f t="shared" si="13"/>
        <v>#N/A</v>
      </c>
      <c r="AV22" s="391" t="e">
        <f t="shared" si="14"/>
        <v>#N/A</v>
      </c>
    </row>
    <row r="23" spans="2:48" ht="19.5" customHeight="1">
      <c r="B23" s="400" t="s">
        <v>54</v>
      </c>
      <c r="C23" s="401" t="s">
        <v>146</v>
      </c>
      <c r="D23" s="481"/>
      <c r="E23" s="482"/>
      <c r="F23" s="482"/>
      <c r="G23" s="482"/>
      <c r="H23" s="483">
        <f>建設部門投入係数シート!D73</f>
        <v>0</v>
      </c>
      <c r="I23" s="484">
        <f>H23*関係係数シート!D19</f>
        <v>0</v>
      </c>
      <c r="J23" s="454">
        <v>0</v>
      </c>
      <c r="K23" s="454">
        <f>J23*関係係数シート!E19</f>
        <v>0</v>
      </c>
      <c r="L23" s="485">
        <f>J23*関係係数シート!F19</f>
        <v>0</v>
      </c>
      <c r="M23" s="454">
        <f t="shared" si="3"/>
        <v>0</v>
      </c>
      <c r="N23" s="454">
        <f t="shared" si="3"/>
        <v>0</v>
      </c>
      <c r="O23" s="485">
        <f t="shared" si="3"/>
        <v>0</v>
      </c>
      <c r="P23" s="90"/>
      <c r="Q23" s="513"/>
      <c r="R23" s="514"/>
      <c r="S23" s="454">
        <f>$R$45*関係係数シート!G19</f>
        <v>0</v>
      </c>
      <c r="T23" s="454">
        <f>S23*関係係数シート!D19</f>
        <v>0</v>
      </c>
      <c r="U23" s="454">
        <v>0</v>
      </c>
      <c r="V23" s="454">
        <f>U23*関係係数シート!E19</f>
        <v>0</v>
      </c>
      <c r="W23" s="485">
        <f>U23*関係係数シート!F19</f>
        <v>0</v>
      </c>
      <c r="Y23" s="486"/>
      <c r="Z23" s="487">
        <f>ROUND(J23*関係係数シート!H19,0)</f>
        <v>0</v>
      </c>
      <c r="AA23" s="488">
        <f t="shared" si="4"/>
        <v>0</v>
      </c>
      <c r="AB23" s="489">
        <f>ROUND(U23*関係係数シート!H19,0)</f>
        <v>0</v>
      </c>
      <c r="AC23" s="490"/>
      <c r="AD23" s="454">
        <f>ROUND(J23*関係係数シート!I19,0)</f>
        <v>0</v>
      </c>
      <c r="AE23" s="483">
        <f t="shared" si="5"/>
        <v>0</v>
      </c>
      <c r="AF23" s="485">
        <f>ROUND(U23*関係係数シート!I19,0)</f>
        <v>0</v>
      </c>
      <c r="AH23" s="402">
        <f t="shared" si="6"/>
        <v>0</v>
      </c>
      <c r="AI23" s="403">
        <f t="shared" si="0"/>
        <v>0</v>
      </c>
      <c r="AJ23" s="404">
        <f t="shared" si="1"/>
        <v>0</v>
      </c>
      <c r="AK23" s="402">
        <f t="shared" si="7"/>
        <v>0</v>
      </c>
      <c r="AL23" s="404">
        <f t="shared" si="8"/>
        <v>0</v>
      </c>
      <c r="AM23" s="405">
        <f t="shared" si="2"/>
        <v>1</v>
      </c>
      <c r="AO23" s="407">
        <v>16</v>
      </c>
      <c r="AP23" s="408" t="e">
        <f t="shared" si="9"/>
        <v>#N/A</v>
      </c>
      <c r="AQ23" s="409" t="e">
        <f t="shared" si="10"/>
        <v>#N/A</v>
      </c>
      <c r="AR23" s="410" t="e">
        <f t="shared" si="11"/>
        <v>#N/A</v>
      </c>
      <c r="AS23" s="411" t="e">
        <f t="shared" si="12"/>
        <v>#N/A</v>
      </c>
      <c r="AT23" s="412" t="e">
        <f>SUM($AQ$8:AQ23)/$AQ$45</f>
        <v>#N/A</v>
      </c>
      <c r="AU23" s="402" t="e">
        <f t="shared" si="13"/>
        <v>#N/A</v>
      </c>
      <c r="AV23" s="404" t="e">
        <f t="shared" si="14"/>
        <v>#N/A</v>
      </c>
    </row>
    <row r="24" spans="2:48" ht="19.5" customHeight="1">
      <c r="B24" s="374" t="s">
        <v>80</v>
      </c>
      <c r="C24" s="375" t="s">
        <v>268</v>
      </c>
      <c r="D24" s="459"/>
      <c r="E24" s="460"/>
      <c r="F24" s="460"/>
      <c r="G24" s="460"/>
      <c r="H24" s="461">
        <f>建設部門投入係数シート!D74</f>
        <v>0</v>
      </c>
      <c r="I24" s="462">
        <f>H24*関係係数シート!D20</f>
        <v>0</v>
      </c>
      <c r="J24" s="463">
        <v>0</v>
      </c>
      <c r="K24" s="463">
        <f>J24*関係係数シート!E20</f>
        <v>0</v>
      </c>
      <c r="L24" s="464">
        <f>J24*関係係数シート!F20</f>
        <v>0</v>
      </c>
      <c r="M24" s="463">
        <f t="shared" si="3"/>
        <v>0</v>
      </c>
      <c r="N24" s="463">
        <f t="shared" si="3"/>
        <v>0</v>
      </c>
      <c r="O24" s="464">
        <f t="shared" si="3"/>
        <v>0</v>
      </c>
      <c r="P24" s="90"/>
      <c r="Q24" s="509"/>
      <c r="R24" s="510"/>
      <c r="S24" s="463">
        <f>$R$45*関係係数シート!G20</f>
        <v>0</v>
      </c>
      <c r="T24" s="463">
        <f>S24*関係係数シート!D20</f>
        <v>0</v>
      </c>
      <c r="U24" s="463">
        <v>0</v>
      </c>
      <c r="V24" s="463">
        <f>U24*関係係数シート!E20</f>
        <v>0</v>
      </c>
      <c r="W24" s="464">
        <f>U24*関係係数シート!F20</f>
        <v>0</v>
      </c>
      <c r="Y24" s="465"/>
      <c r="Z24" s="466">
        <f>ROUND(J24*関係係数シート!H20,0)</f>
        <v>0</v>
      </c>
      <c r="AA24" s="467">
        <f t="shared" si="4"/>
        <v>0</v>
      </c>
      <c r="AB24" s="468">
        <f>ROUND(U24*関係係数シート!H20,0)</f>
        <v>0</v>
      </c>
      <c r="AC24" s="469"/>
      <c r="AD24" s="463">
        <f>ROUND(J24*関係係数シート!I20,0)</f>
        <v>0</v>
      </c>
      <c r="AE24" s="461">
        <f t="shared" si="5"/>
        <v>0</v>
      </c>
      <c r="AF24" s="464">
        <f>ROUND(U24*関係係数シート!I20,0)</f>
        <v>0</v>
      </c>
      <c r="AH24" s="376">
        <f t="shared" si="6"/>
        <v>0</v>
      </c>
      <c r="AI24" s="377">
        <f t="shared" si="0"/>
        <v>0</v>
      </c>
      <c r="AJ24" s="378">
        <f t="shared" si="1"/>
        <v>0</v>
      </c>
      <c r="AK24" s="376">
        <f t="shared" si="7"/>
        <v>0</v>
      </c>
      <c r="AL24" s="378">
        <f t="shared" si="8"/>
        <v>0</v>
      </c>
      <c r="AM24" s="379">
        <f t="shared" si="2"/>
        <v>1</v>
      </c>
      <c r="AO24" s="381">
        <v>17</v>
      </c>
      <c r="AP24" s="382" t="e">
        <f t="shared" si="9"/>
        <v>#N/A</v>
      </c>
      <c r="AQ24" s="383" t="e">
        <f t="shared" si="10"/>
        <v>#N/A</v>
      </c>
      <c r="AR24" s="384" t="e">
        <f t="shared" si="11"/>
        <v>#N/A</v>
      </c>
      <c r="AS24" s="385" t="e">
        <f t="shared" si="12"/>
        <v>#N/A</v>
      </c>
      <c r="AT24" s="386" t="e">
        <f>SUM($AQ$8:AQ24)/$AQ$45</f>
        <v>#N/A</v>
      </c>
      <c r="AU24" s="376" t="e">
        <f t="shared" si="13"/>
        <v>#N/A</v>
      </c>
      <c r="AV24" s="378" t="e">
        <f t="shared" si="14"/>
        <v>#N/A</v>
      </c>
    </row>
    <row r="25" spans="2:48" ht="19.5" customHeight="1">
      <c r="B25" s="374" t="s">
        <v>86</v>
      </c>
      <c r="C25" s="375" t="s">
        <v>248</v>
      </c>
      <c r="D25" s="459"/>
      <c r="E25" s="460"/>
      <c r="F25" s="460"/>
      <c r="G25" s="460"/>
      <c r="H25" s="461">
        <f>建設部門投入係数シート!D75</f>
        <v>0</v>
      </c>
      <c r="I25" s="462">
        <f>H25*関係係数シート!D21</f>
        <v>0</v>
      </c>
      <c r="J25" s="463">
        <v>0</v>
      </c>
      <c r="K25" s="463">
        <f>J25*関係係数シート!E21</f>
        <v>0</v>
      </c>
      <c r="L25" s="464">
        <f>J25*関係係数シート!F21</f>
        <v>0</v>
      </c>
      <c r="M25" s="463">
        <f t="shared" si="3"/>
        <v>0</v>
      </c>
      <c r="N25" s="463">
        <f t="shared" si="3"/>
        <v>0</v>
      </c>
      <c r="O25" s="464">
        <f t="shared" si="3"/>
        <v>0</v>
      </c>
      <c r="P25" s="90"/>
      <c r="Q25" s="509"/>
      <c r="R25" s="510"/>
      <c r="S25" s="463">
        <f>$R$45*関係係数シート!G21</f>
        <v>0</v>
      </c>
      <c r="T25" s="463">
        <f>S25*関係係数シート!D21</f>
        <v>0</v>
      </c>
      <c r="U25" s="463">
        <v>0</v>
      </c>
      <c r="V25" s="463">
        <f>U25*関係係数シート!E21</f>
        <v>0</v>
      </c>
      <c r="W25" s="464">
        <f>U25*関係係数シート!F21</f>
        <v>0</v>
      </c>
      <c r="Y25" s="465"/>
      <c r="Z25" s="466">
        <f>ROUND(J25*関係係数シート!H21,0)</f>
        <v>0</v>
      </c>
      <c r="AA25" s="467">
        <f t="shared" si="4"/>
        <v>0</v>
      </c>
      <c r="AB25" s="468">
        <f>ROUND(U25*関係係数シート!H21,0)</f>
        <v>0</v>
      </c>
      <c r="AC25" s="469"/>
      <c r="AD25" s="463">
        <f>ROUND(J25*関係係数シート!I21,0)</f>
        <v>0</v>
      </c>
      <c r="AE25" s="461">
        <f t="shared" si="5"/>
        <v>0</v>
      </c>
      <c r="AF25" s="464">
        <f>ROUND(U25*関係係数シート!I21,0)</f>
        <v>0</v>
      </c>
      <c r="AH25" s="376">
        <f t="shared" si="6"/>
        <v>0</v>
      </c>
      <c r="AI25" s="377">
        <f t="shared" si="0"/>
        <v>0</v>
      </c>
      <c r="AJ25" s="378">
        <f t="shared" si="1"/>
        <v>0</v>
      </c>
      <c r="AK25" s="376">
        <f t="shared" si="7"/>
        <v>0</v>
      </c>
      <c r="AL25" s="378">
        <f t="shared" si="8"/>
        <v>0</v>
      </c>
      <c r="AM25" s="379">
        <f t="shared" si="2"/>
        <v>1</v>
      </c>
      <c r="AO25" s="381">
        <v>18</v>
      </c>
      <c r="AP25" s="382" t="e">
        <f t="shared" si="9"/>
        <v>#N/A</v>
      </c>
      <c r="AQ25" s="383" t="e">
        <f t="shared" si="10"/>
        <v>#N/A</v>
      </c>
      <c r="AR25" s="384" t="e">
        <f t="shared" si="11"/>
        <v>#N/A</v>
      </c>
      <c r="AS25" s="385" t="e">
        <f t="shared" si="12"/>
        <v>#N/A</v>
      </c>
      <c r="AT25" s="386" t="e">
        <f>SUM($AQ$8:AQ25)/$AQ$45</f>
        <v>#N/A</v>
      </c>
      <c r="AU25" s="376" t="e">
        <f t="shared" si="13"/>
        <v>#N/A</v>
      </c>
      <c r="AV25" s="378" t="e">
        <f t="shared" si="14"/>
        <v>#N/A</v>
      </c>
    </row>
    <row r="26" spans="2:48" ht="19.5" customHeight="1">
      <c r="B26" s="374" t="s">
        <v>87</v>
      </c>
      <c r="C26" s="375" t="s">
        <v>25</v>
      </c>
      <c r="D26" s="459"/>
      <c r="E26" s="460"/>
      <c r="F26" s="460"/>
      <c r="G26" s="460"/>
      <c r="H26" s="461">
        <f>建設部門投入係数シート!D76</f>
        <v>0</v>
      </c>
      <c r="I26" s="462">
        <f>H26*関係係数シート!D22</f>
        <v>0</v>
      </c>
      <c r="J26" s="463">
        <v>0</v>
      </c>
      <c r="K26" s="463">
        <f>J26*関係係数シート!E22</f>
        <v>0</v>
      </c>
      <c r="L26" s="464">
        <f>J26*関係係数シート!F22</f>
        <v>0</v>
      </c>
      <c r="M26" s="463">
        <f t="shared" si="3"/>
        <v>0</v>
      </c>
      <c r="N26" s="463">
        <f t="shared" si="3"/>
        <v>0</v>
      </c>
      <c r="O26" s="464">
        <f t="shared" si="3"/>
        <v>0</v>
      </c>
      <c r="P26" s="90"/>
      <c r="Q26" s="509"/>
      <c r="R26" s="510"/>
      <c r="S26" s="463">
        <f>$R$45*関係係数シート!G22</f>
        <v>0</v>
      </c>
      <c r="T26" s="463">
        <f>S26*関係係数シート!D22</f>
        <v>0</v>
      </c>
      <c r="U26" s="463">
        <v>0</v>
      </c>
      <c r="V26" s="463">
        <f>U26*関係係数シート!E22</f>
        <v>0</v>
      </c>
      <c r="W26" s="464">
        <f>U26*関係係数シート!F22</f>
        <v>0</v>
      </c>
      <c r="Y26" s="465"/>
      <c r="Z26" s="466">
        <f>ROUND(J26*関係係数シート!H22,0)</f>
        <v>0</v>
      </c>
      <c r="AA26" s="467">
        <f t="shared" si="4"/>
        <v>0</v>
      </c>
      <c r="AB26" s="468">
        <f>ROUND(U26*関係係数シート!H22,0)</f>
        <v>0</v>
      </c>
      <c r="AC26" s="469"/>
      <c r="AD26" s="463">
        <f>ROUND(J26*関係係数シート!I22,0)</f>
        <v>0</v>
      </c>
      <c r="AE26" s="461">
        <f t="shared" si="5"/>
        <v>0</v>
      </c>
      <c r="AF26" s="464">
        <f>ROUND(U26*関係係数シート!I22,0)</f>
        <v>0</v>
      </c>
      <c r="AH26" s="376">
        <f t="shared" si="6"/>
        <v>0</v>
      </c>
      <c r="AI26" s="377">
        <f t="shared" si="0"/>
        <v>0</v>
      </c>
      <c r="AJ26" s="378">
        <f t="shared" si="1"/>
        <v>0</v>
      </c>
      <c r="AK26" s="376">
        <f t="shared" si="7"/>
        <v>0</v>
      </c>
      <c r="AL26" s="378">
        <f t="shared" si="8"/>
        <v>0</v>
      </c>
      <c r="AM26" s="379">
        <f t="shared" si="2"/>
        <v>1</v>
      </c>
      <c r="AO26" s="381">
        <v>19</v>
      </c>
      <c r="AP26" s="382" t="e">
        <f t="shared" si="9"/>
        <v>#N/A</v>
      </c>
      <c r="AQ26" s="383" t="e">
        <f t="shared" si="10"/>
        <v>#N/A</v>
      </c>
      <c r="AR26" s="384" t="e">
        <f t="shared" si="11"/>
        <v>#N/A</v>
      </c>
      <c r="AS26" s="385" t="e">
        <f t="shared" si="12"/>
        <v>#N/A</v>
      </c>
      <c r="AT26" s="386" t="e">
        <f>SUM($AQ$8:AQ26)/$AQ$45</f>
        <v>#N/A</v>
      </c>
      <c r="AU26" s="376" t="e">
        <f t="shared" si="13"/>
        <v>#N/A</v>
      </c>
      <c r="AV26" s="378" t="e">
        <f t="shared" si="14"/>
        <v>#N/A</v>
      </c>
    </row>
    <row r="27" spans="2:48" ht="19.5" customHeight="1">
      <c r="B27" s="387" t="s">
        <v>90</v>
      </c>
      <c r="C27" s="388" t="s">
        <v>28</v>
      </c>
      <c r="D27" s="470"/>
      <c r="E27" s="471"/>
      <c r="F27" s="471"/>
      <c r="G27" s="471"/>
      <c r="H27" s="472">
        <f>建設部門投入係数シート!D77</f>
        <v>0</v>
      </c>
      <c r="I27" s="473">
        <f>H27*関係係数シート!D23</f>
        <v>0</v>
      </c>
      <c r="J27" s="474">
        <v>0</v>
      </c>
      <c r="K27" s="474">
        <f>J27*関係係数シート!E23</f>
        <v>0</v>
      </c>
      <c r="L27" s="475">
        <f>J27*関係係数シート!F23</f>
        <v>0</v>
      </c>
      <c r="M27" s="474">
        <f t="shared" si="3"/>
        <v>0</v>
      </c>
      <c r="N27" s="474">
        <f t="shared" si="3"/>
        <v>0</v>
      </c>
      <c r="O27" s="475">
        <f t="shared" si="3"/>
        <v>0</v>
      </c>
      <c r="P27" s="90"/>
      <c r="Q27" s="511"/>
      <c r="R27" s="512"/>
      <c r="S27" s="474">
        <f>$R$45*関係係数シート!G23</f>
        <v>0</v>
      </c>
      <c r="T27" s="474">
        <f>S27*関係係数シート!D23</f>
        <v>0</v>
      </c>
      <c r="U27" s="474">
        <v>0</v>
      </c>
      <c r="V27" s="474">
        <f>U27*関係係数シート!E23</f>
        <v>0</v>
      </c>
      <c r="W27" s="475">
        <f>U27*関係係数シート!F23</f>
        <v>0</v>
      </c>
      <c r="Y27" s="476"/>
      <c r="Z27" s="477">
        <f>ROUND(J27*関係係数シート!H23,0)</f>
        <v>0</v>
      </c>
      <c r="AA27" s="478">
        <f t="shared" si="4"/>
        <v>0</v>
      </c>
      <c r="AB27" s="479">
        <f>ROUND(U27*関係係数シート!H23,0)</f>
        <v>0</v>
      </c>
      <c r="AC27" s="480"/>
      <c r="AD27" s="474">
        <f>ROUND(J27*関係係数シート!I23,0)</f>
        <v>0</v>
      </c>
      <c r="AE27" s="472">
        <f t="shared" si="5"/>
        <v>0</v>
      </c>
      <c r="AF27" s="475">
        <f>ROUND(U27*関係係数シート!I23,0)</f>
        <v>0</v>
      </c>
      <c r="AH27" s="389">
        <f t="shared" si="6"/>
        <v>0</v>
      </c>
      <c r="AI27" s="390">
        <f t="shared" si="0"/>
        <v>0</v>
      </c>
      <c r="AJ27" s="391">
        <f t="shared" si="1"/>
        <v>0</v>
      </c>
      <c r="AK27" s="389">
        <f t="shared" si="7"/>
        <v>0</v>
      </c>
      <c r="AL27" s="391">
        <f t="shared" si="8"/>
        <v>0</v>
      </c>
      <c r="AM27" s="392">
        <f t="shared" si="2"/>
        <v>1</v>
      </c>
      <c r="AO27" s="394">
        <v>20</v>
      </c>
      <c r="AP27" s="395" t="e">
        <f t="shared" si="9"/>
        <v>#N/A</v>
      </c>
      <c r="AQ27" s="396" t="e">
        <f t="shared" si="10"/>
        <v>#N/A</v>
      </c>
      <c r="AR27" s="397" t="e">
        <f t="shared" si="11"/>
        <v>#N/A</v>
      </c>
      <c r="AS27" s="398" t="e">
        <f t="shared" si="12"/>
        <v>#N/A</v>
      </c>
      <c r="AT27" s="399" t="e">
        <f>SUM($AQ$8:AQ27)/$AQ$45</f>
        <v>#N/A</v>
      </c>
      <c r="AU27" s="389" t="e">
        <f t="shared" si="13"/>
        <v>#N/A</v>
      </c>
      <c r="AV27" s="391" t="e">
        <f t="shared" si="14"/>
        <v>#N/A</v>
      </c>
    </row>
    <row r="28" spans="2:48" ht="19.5" customHeight="1">
      <c r="B28" s="400" t="s">
        <v>91</v>
      </c>
      <c r="C28" s="401" t="s">
        <v>30</v>
      </c>
      <c r="D28" s="491">
        <f>'入力シート '!C6</f>
        <v>0</v>
      </c>
      <c r="E28" s="492">
        <f>D28*関係係数シート!$D24</f>
        <v>0</v>
      </c>
      <c r="F28" s="492">
        <f>H52</f>
        <v>0</v>
      </c>
      <c r="G28" s="492">
        <f>H47</f>
        <v>0</v>
      </c>
      <c r="H28" s="483">
        <f>建設部門投入係数シート!D78</f>
        <v>0</v>
      </c>
      <c r="I28" s="484">
        <f>H28*関係係数シート!D24</f>
        <v>0</v>
      </c>
      <c r="J28" s="454">
        <v>0</v>
      </c>
      <c r="K28" s="454">
        <f>J28*関係係数シート!E24</f>
        <v>0</v>
      </c>
      <c r="L28" s="485">
        <f>J28*関係係数シート!F24</f>
        <v>0</v>
      </c>
      <c r="M28" s="454">
        <f t="shared" si="3"/>
        <v>0</v>
      </c>
      <c r="N28" s="454">
        <f t="shared" si="3"/>
        <v>0</v>
      </c>
      <c r="O28" s="485">
        <f t="shared" si="3"/>
        <v>0</v>
      </c>
      <c r="P28" s="90"/>
      <c r="Q28" s="513"/>
      <c r="R28" s="514"/>
      <c r="S28" s="454">
        <f>$R$45*関係係数シート!G24</f>
        <v>0</v>
      </c>
      <c r="T28" s="454">
        <f>S28*関係係数シート!D24</f>
        <v>0</v>
      </c>
      <c r="U28" s="454">
        <v>0</v>
      </c>
      <c r="V28" s="454">
        <f>U28*関係係数シート!E24</f>
        <v>0</v>
      </c>
      <c r="W28" s="485">
        <f>U28*関係係数シート!F24</f>
        <v>0</v>
      </c>
      <c r="Y28" s="493">
        <f>ROUND(E28*関係係数シート!H24,0)</f>
        <v>0</v>
      </c>
      <c r="Z28" s="487">
        <f>ROUND(J28*関係係数シート!H24,0)</f>
        <v>0</v>
      </c>
      <c r="AA28" s="488">
        <f t="shared" si="4"/>
        <v>0</v>
      </c>
      <c r="AB28" s="489">
        <f>ROUND(U28*関係係数シート!H24,0)</f>
        <v>0</v>
      </c>
      <c r="AC28" s="489">
        <f>ROUND(E28*関係係数シート!I24,0)</f>
        <v>0</v>
      </c>
      <c r="AD28" s="454">
        <f>ROUND(J28*関係係数シート!I24,0)</f>
        <v>0</v>
      </c>
      <c r="AE28" s="483">
        <f t="shared" si="5"/>
        <v>0</v>
      </c>
      <c r="AF28" s="485">
        <f>ROUND(U28*関係係数シート!I24,0)</f>
        <v>0</v>
      </c>
      <c r="AH28" s="402">
        <f t="shared" si="6"/>
        <v>0</v>
      </c>
      <c r="AI28" s="403">
        <f t="shared" si="0"/>
        <v>0</v>
      </c>
      <c r="AJ28" s="404">
        <f t="shared" si="1"/>
        <v>0</v>
      </c>
      <c r="AK28" s="402">
        <f t="shared" si="7"/>
        <v>0</v>
      </c>
      <c r="AL28" s="404">
        <f t="shared" si="8"/>
        <v>0</v>
      </c>
      <c r="AM28" s="405">
        <f t="shared" si="2"/>
        <v>1</v>
      </c>
      <c r="AO28" s="407">
        <v>21</v>
      </c>
      <c r="AP28" s="408" t="e">
        <f t="shared" si="9"/>
        <v>#N/A</v>
      </c>
      <c r="AQ28" s="409" t="e">
        <f t="shared" si="10"/>
        <v>#N/A</v>
      </c>
      <c r="AR28" s="410" t="e">
        <f t="shared" si="11"/>
        <v>#N/A</v>
      </c>
      <c r="AS28" s="411" t="e">
        <f t="shared" si="12"/>
        <v>#N/A</v>
      </c>
      <c r="AT28" s="412" t="e">
        <f>SUM($AQ$8:AQ28)/$AQ$45</f>
        <v>#N/A</v>
      </c>
      <c r="AU28" s="402" t="e">
        <f t="shared" si="13"/>
        <v>#N/A</v>
      </c>
      <c r="AV28" s="404" t="e">
        <f t="shared" si="14"/>
        <v>#N/A</v>
      </c>
    </row>
    <row r="29" spans="2:48" ht="19.5" customHeight="1">
      <c r="B29" s="374" t="s">
        <v>92</v>
      </c>
      <c r="C29" s="375" t="s">
        <v>32</v>
      </c>
      <c r="D29" s="459"/>
      <c r="E29" s="460"/>
      <c r="F29" s="460"/>
      <c r="G29" s="460"/>
      <c r="H29" s="461">
        <f>建設部門投入係数シート!D79</f>
        <v>0</v>
      </c>
      <c r="I29" s="462">
        <f>H29*関係係数シート!D25</f>
        <v>0</v>
      </c>
      <c r="J29" s="463">
        <v>0</v>
      </c>
      <c r="K29" s="463">
        <f>J29*関係係数シート!E25</f>
        <v>0</v>
      </c>
      <c r="L29" s="464">
        <f>J29*関係係数シート!F25</f>
        <v>0</v>
      </c>
      <c r="M29" s="463">
        <f t="shared" si="3"/>
        <v>0</v>
      </c>
      <c r="N29" s="463">
        <f t="shared" si="3"/>
        <v>0</v>
      </c>
      <c r="O29" s="464">
        <f t="shared" si="3"/>
        <v>0</v>
      </c>
      <c r="P29" s="90"/>
      <c r="Q29" s="509"/>
      <c r="R29" s="510"/>
      <c r="S29" s="463">
        <f>$R$45*関係係数シート!G25</f>
        <v>0</v>
      </c>
      <c r="T29" s="463">
        <f>S29*関係係数シート!D25</f>
        <v>0</v>
      </c>
      <c r="U29" s="463">
        <v>0</v>
      </c>
      <c r="V29" s="463">
        <f>U29*関係係数シート!E25</f>
        <v>0</v>
      </c>
      <c r="W29" s="464">
        <f>U29*関係係数シート!F25</f>
        <v>0</v>
      </c>
      <c r="Y29" s="465"/>
      <c r="Z29" s="466">
        <f>ROUND(J29*関係係数シート!H25,0)</f>
        <v>0</v>
      </c>
      <c r="AA29" s="467">
        <f t="shared" si="4"/>
        <v>0</v>
      </c>
      <c r="AB29" s="468">
        <f>ROUND(U29*関係係数シート!H25,0)</f>
        <v>0</v>
      </c>
      <c r="AC29" s="469"/>
      <c r="AD29" s="463">
        <f>ROUND(J29*関係係数シート!I25,0)</f>
        <v>0</v>
      </c>
      <c r="AE29" s="461">
        <f t="shared" si="5"/>
        <v>0</v>
      </c>
      <c r="AF29" s="464">
        <f>ROUND(U29*関係係数シート!I25,0)</f>
        <v>0</v>
      </c>
      <c r="AH29" s="376">
        <f t="shared" si="6"/>
        <v>0</v>
      </c>
      <c r="AI29" s="377">
        <f t="shared" si="0"/>
        <v>0</v>
      </c>
      <c r="AJ29" s="378">
        <f t="shared" si="1"/>
        <v>0</v>
      </c>
      <c r="AK29" s="376">
        <f t="shared" si="7"/>
        <v>0</v>
      </c>
      <c r="AL29" s="378">
        <f t="shared" si="8"/>
        <v>0</v>
      </c>
      <c r="AM29" s="379">
        <f t="shared" si="2"/>
        <v>1</v>
      </c>
      <c r="AO29" s="381">
        <v>22</v>
      </c>
      <c r="AP29" s="382" t="e">
        <f t="shared" si="9"/>
        <v>#N/A</v>
      </c>
      <c r="AQ29" s="383" t="e">
        <f t="shared" si="10"/>
        <v>#N/A</v>
      </c>
      <c r="AR29" s="384" t="e">
        <f t="shared" si="11"/>
        <v>#N/A</v>
      </c>
      <c r="AS29" s="385" t="e">
        <f t="shared" si="12"/>
        <v>#N/A</v>
      </c>
      <c r="AT29" s="386" t="e">
        <f>SUM($AQ$8:AQ29)/$AQ$45</f>
        <v>#N/A</v>
      </c>
      <c r="AU29" s="376" t="e">
        <f t="shared" si="13"/>
        <v>#N/A</v>
      </c>
      <c r="AV29" s="378" t="e">
        <f t="shared" si="14"/>
        <v>#N/A</v>
      </c>
    </row>
    <row r="30" spans="2:48" ht="19.5" customHeight="1">
      <c r="B30" s="374" t="s">
        <v>93</v>
      </c>
      <c r="C30" s="375" t="s">
        <v>269</v>
      </c>
      <c r="D30" s="459"/>
      <c r="E30" s="460"/>
      <c r="F30" s="460"/>
      <c r="G30" s="460"/>
      <c r="H30" s="461">
        <f>建設部門投入係数シート!D80</f>
        <v>0</v>
      </c>
      <c r="I30" s="462">
        <f>H30*関係係数シート!D26</f>
        <v>0</v>
      </c>
      <c r="J30" s="463">
        <v>0</v>
      </c>
      <c r="K30" s="463">
        <f>J30*関係係数シート!E26</f>
        <v>0</v>
      </c>
      <c r="L30" s="464">
        <f>J30*関係係数シート!F26</f>
        <v>0</v>
      </c>
      <c r="M30" s="463">
        <f t="shared" si="3"/>
        <v>0</v>
      </c>
      <c r="N30" s="463">
        <f t="shared" si="3"/>
        <v>0</v>
      </c>
      <c r="O30" s="464">
        <f t="shared" si="3"/>
        <v>0</v>
      </c>
      <c r="P30" s="91"/>
      <c r="Q30" s="509"/>
      <c r="R30" s="510"/>
      <c r="S30" s="463">
        <f>$R$45*関係係数シート!G26</f>
        <v>0</v>
      </c>
      <c r="T30" s="463">
        <f>S30*関係係数シート!D26</f>
        <v>0</v>
      </c>
      <c r="U30" s="463">
        <v>0</v>
      </c>
      <c r="V30" s="463">
        <f>U30*関係係数シート!E26</f>
        <v>0</v>
      </c>
      <c r="W30" s="464">
        <f>U30*関係係数シート!F26</f>
        <v>0</v>
      </c>
      <c r="Y30" s="465"/>
      <c r="Z30" s="466">
        <f>ROUND(J30*関係係数シート!H26,0)</f>
        <v>0</v>
      </c>
      <c r="AA30" s="467">
        <f t="shared" si="4"/>
        <v>0</v>
      </c>
      <c r="AB30" s="468">
        <f>ROUND(U30*関係係数シート!H26,0)</f>
        <v>0</v>
      </c>
      <c r="AC30" s="469"/>
      <c r="AD30" s="463">
        <f>ROUND(J30*関係係数シート!I26,0)</f>
        <v>0</v>
      </c>
      <c r="AE30" s="461">
        <f t="shared" si="5"/>
        <v>0</v>
      </c>
      <c r="AF30" s="464">
        <f>ROUND(U30*関係係数シート!I26,0)</f>
        <v>0</v>
      </c>
      <c r="AH30" s="376">
        <f t="shared" si="6"/>
        <v>0</v>
      </c>
      <c r="AI30" s="377">
        <f t="shared" si="0"/>
        <v>0</v>
      </c>
      <c r="AJ30" s="378">
        <f t="shared" si="1"/>
        <v>0</v>
      </c>
      <c r="AK30" s="376">
        <f t="shared" si="7"/>
        <v>0</v>
      </c>
      <c r="AL30" s="378">
        <f t="shared" si="8"/>
        <v>0</v>
      </c>
      <c r="AM30" s="379">
        <f t="shared" si="2"/>
        <v>1</v>
      </c>
      <c r="AO30" s="381">
        <v>23</v>
      </c>
      <c r="AP30" s="382" t="e">
        <f t="shared" si="9"/>
        <v>#N/A</v>
      </c>
      <c r="AQ30" s="383" t="e">
        <f t="shared" si="10"/>
        <v>#N/A</v>
      </c>
      <c r="AR30" s="384" t="e">
        <f t="shared" si="11"/>
        <v>#N/A</v>
      </c>
      <c r="AS30" s="385" t="e">
        <f t="shared" si="12"/>
        <v>#N/A</v>
      </c>
      <c r="AT30" s="386" t="e">
        <f>SUM($AQ$8:AQ30)/$AQ$45</f>
        <v>#N/A</v>
      </c>
      <c r="AU30" s="376" t="e">
        <f t="shared" si="13"/>
        <v>#N/A</v>
      </c>
      <c r="AV30" s="378" t="e">
        <f t="shared" si="14"/>
        <v>#N/A</v>
      </c>
    </row>
    <row r="31" spans="2:48" ht="19.5" customHeight="1">
      <c r="B31" s="374" t="s">
        <v>94</v>
      </c>
      <c r="C31" s="375" t="s">
        <v>150</v>
      </c>
      <c r="D31" s="459"/>
      <c r="E31" s="460"/>
      <c r="F31" s="460"/>
      <c r="G31" s="460"/>
      <c r="H31" s="461">
        <f>建設部門投入係数シート!D81</f>
        <v>0</v>
      </c>
      <c r="I31" s="462">
        <f>H31*関係係数シート!D27</f>
        <v>0</v>
      </c>
      <c r="J31" s="463">
        <v>0</v>
      </c>
      <c r="K31" s="463">
        <f>J31*関係係数シート!E27</f>
        <v>0</v>
      </c>
      <c r="L31" s="464">
        <f>J31*関係係数シート!F27</f>
        <v>0</v>
      </c>
      <c r="M31" s="463">
        <f t="shared" si="3"/>
        <v>0</v>
      </c>
      <c r="N31" s="463">
        <f t="shared" si="3"/>
        <v>0</v>
      </c>
      <c r="O31" s="464">
        <f t="shared" si="3"/>
        <v>0</v>
      </c>
      <c r="P31" s="90"/>
      <c r="Q31" s="509"/>
      <c r="R31" s="510"/>
      <c r="S31" s="463">
        <f>$R$45*関係係数シート!G27</f>
        <v>0</v>
      </c>
      <c r="T31" s="463">
        <f>S31*関係係数シート!D27</f>
        <v>0</v>
      </c>
      <c r="U31" s="463">
        <v>0</v>
      </c>
      <c r="V31" s="463">
        <f>U31*関係係数シート!E27</f>
        <v>0</v>
      </c>
      <c r="W31" s="464">
        <f>U31*関係係数シート!F27</f>
        <v>0</v>
      </c>
      <c r="Y31" s="465"/>
      <c r="Z31" s="466">
        <f>ROUND(J31*関係係数シート!H27,0)</f>
        <v>0</v>
      </c>
      <c r="AA31" s="467">
        <f t="shared" si="4"/>
        <v>0</v>
      </c>
      <c r="AB31" s="468">
        <f>ROUND(U31*関係係数シート!H27,0)</f>
        <v>0</v>
      </c>
      <c r="AC31" s="469"/>
      <c r="AD31" s="463">
        <f>ROUND(J31*関係係数シート!I27,0)</f>
        <v>0</v>
      </c>
      <c r="AE31" s="461">
        <f t="shared" si="5"/>
        <v>0</v>
      </c>
      <c r="AF31" s="464">
        <f>ROUND(U31*関係係数シート!I27,0)</f>
        <v>0</v>
      </c>
      <c r="AH31" s="376">
        <f t="shared" si="6"/>
        <v>0</v>
      </c>
      <c r="AI31" s="377">
        <f t="shared" si="0"/>
        <v>0</v>
      </c>
      <c r="AJ31" s="378">
        <f t="shared" si="1"/>
        <v>0</v>
      </c>
      <c r="AK31" s="376">
        <f t="shared" si="7"/>
        <v>0</v>
      </c>
      <c r="AL31" s="378">
        <f t="shared" si="8"/>
        <v>0</v>
      </c>
      <c r="AM31" s="379">
        <f t="shared" si="2"/>
        <v>1</v>
      </c>
      <c r="AO31" s="381">
        <v>24</v>
      </c>
      <c r="AP31" s="382" t="e">
        <f t="shared" si="9"/>
        <v>#N/A</v>
      </c>
      <c r="AQ31" s="383" t="e">
        <f t="shared" si="10"/>
        <v>#N/A</v>
      </c>
      <c r="AR31" s="384" t="e">
        <f t="shared" si="11"/>
        <v>#N/A</v>
      </c>
      <c r="AS31" s="385" t="e">
        <f t="shared" si="12"/>
        <v>#N/A</v>
      </c>
      <c r="AT31" s="386" t="e">
        <f>SUM($AQ$8:AQ31)/$AQ$45</f>
        <v>#N/A</v>
      </c>
      <c r="AU31" s="376" t="e">
        <f t="shared" si="13"/>
        <v>#N/A</v>
      </c>
      <c r="AV31" s="378" t="e">
        <f t="shared" si="14"/>
        <v>#N/A</v>
      </c>
    </row>
    <row r="32" spans="2:48" ht="19.5" customHeight="1">
      <c r="B32" s="387" t="s">
        <v>95</v>
      </c>
      <c r="C32" s="388" t="s">
        <v>35</v>
      </c>
      <c r="D32" s="470"/>
      <c r="E32" s="471"/>
      <c r="F32" s="471"/>
      <c r="G32" s="471"/>
      <c r="H32" s="472">
        <f>建設部門投入係数シート!D82</f>
        <v>0</v>
      </c>
      <c r="I32" s="473">
        <f>H32*関係係数シート!D28</f>
        <v>0</v>
      </c>
      <c r="J32" s="474">
        <v>0</v>
      </c>
      <c r="K32" s="474">
        <f>J32*関係係数シート!E28</f>
        <v>0</v>
      </c>
      <c r="L32" s="475">
        <f>J32*関係係数シート!F28</f>
        <v>0</v>
      </c>
      <c r="M32" s="474">
        <f t="shared" si="3"/>
        <v>0</v>
      </c>
      <c r="N32" s="474">
        <f t="shared" si="3"/>
        <v>0</v>
      </c>
      <c r="O32" s="475">
        <f t="shared" si="3"/>
        <v>0</v>
      </c>
      <c r="P32" s="90"/>
      <c r="Q32" s="511"/>
      <c r="R32" s="512"/>
      <c r="S32" s="474">
        <f>$R$45*関係係数シート!G28</f>
        <v>0</v>
      </c>
      <c r="T32" s="474">
        <f>S32*関係係数シート!D28</f>
        <v>0</v>
      </c>
      <c r="U32" s="474">
        <v>0</v>
      </c>
      <c r="V32" s="474">
        <f>U32*関係係数シート!E28</f>
        <v>0</v>
      </c>
      <c r="W32" s="475">
        <f>U32*関係係数シート!F28</f>
        <v>0</v>
      </c>
      <c r="Y32" s="476"/>
      <c r="Z32" s="477">
        <f>ROUND(J32*関係係数シート!H28,0)</f>
        <v>0</v>
      </c>
      <c r="AA32" s="478">
        <f t="shared" si="4"/>
        <v>0</v>
      </c>
      <c r="AB32" s="479">
        <f>ROUND(U32*関係係数シート!H28,0)</f>
        <v>0</v>
      </c>
      <c r="AC32" s="480"/>
      <c r="AD32" s="474">
        <f>ROUND(J32*関係係数シート!I28,0)</f>
        <v>0</v>
      </c>
      <c r="AE32" s="472">
        <f t="shared" si="5"/>
        <v>0</v>
      </c>
      <c r="AF32" s="475">
        <f>ROUND(U32*関係係数シート!I28,0)</f>
        <v>0</v>
      </c>
      <c r="AH32" s="389">
        <f t="shared" si="6"/>
        <v>0</v>
      </c>
      <c r="AI32" s="390">
        <f t="shared" si="0"/>
        <v>0</v>
      </c>
      <c r="AJ32" s="391">
        <f t="shared" si="1"/>
        <v>0</v>
      </c>
      <c r="AK32" s="389">
        <f t="shared" si="7"/>
        <v>0</v>
      </c>
      <c r="AL32" s="391">
        <f t="shared" si="8"/>
        <v>0</v>
      </c>
      <c r="AM32" s="392">
        <f t="shared" si="2"/>
        <v>1</v>
      </c>
      <c r="AO32" s="394">
        <v>25</v>
      </c>
      <c r="AP32" s="395" t="e">
        <f t="shared" si="9"/>
        <v>#N/A</v>
      </c>
      <c r="AQ32" s="396" t="e">
        <f t="shared" si="10"/>
        <v>#N/A</v>
      </c>
      <c r="AR32" s="397" t="e">
        <f t="shared" si="11"/>
        <v>#N/A</v>
      </c>
      <c r="AS32" s="398" t="e">
        <f t="shared" si="12"/>
        <v>#N/A</v>
      </c>
      <c r="AT32" s="399" t="e">
        <f>SUM($AQ$8:AQ32)/$AQ$45</f>
        <v>#N/A</v>
      </c>
      <c r="AU32" s="389" t="e">
        <f t="shared" si="13"/>
        <v>#N/A</v>
      </c>
      <c r="AV32" s="391" t="e">
        <f t="shared" si="14"/>
        <v>#N/A</v>
      </c>
    </row>
    <row r="33" spans="2:48" ht="19.5" customHeight="1">
      <c r="B33" s="400" t="s">
        <v>96</v>
      </c>
      <c r="C33" s="401" t="s">
        <v>37</v>
      </c>
      <c r="D33" s="481"/>
      <c r="E33" s="482"/>
      <c r="F33" s="482"/>
      <c r="G33" s="482"/>
      <c r="H33" s="483">
        <f>建設部門投入係数シート!D83</f>
        <v>0</v>
      </c>
      <c r="I33" s="484">
        <f>H33*関係係数シート!D29</f>
        <v>0</v>
      </c>
      <c r="J33" s="454">
        <v>0</v>
      </c>
      <c r="K33" s="454">
        <f>J33*関係係数シート!E29</f>
        <v>0</v>
      </c>
      <c r="L33" s="485">
        <f>J33*関係係数シート!F29</f>
        <v>0</v>
      </c>
      <c r="M33" s="454">
        <f t="shared" si="3"/>
        <v>0</v>
      </c>
      <c r="N33" s="454">
        <f t="shared" si="3"/>
        <v>0</v>
      </c>
      <c r="O33" s="485">
        <f t="shared" si="3"/>
        <v>0</v>
      </c>
      <c r="P33" s="90"/>
      <c r="Q33" s="513"/>
      <c r="R33" s="514"/>
      <c r="S33" s="454">
        <f>$R$45*関係係数シート!G29</f>
        <v>0</v>
      </c>
      <c r="T33" s="454">
        <f>S33*関係係数シート!D29</f>
        <v>0</v>
      </c>
      <c r="U33" s="454">
        <v>0</v>
      </c>
      <c r="V33" s="454">
        <f>U33*関係係数シート!E29</f>
        <v>0</v>
      </c>
      <c r="W33" s="485">
        <f>U33*関係係数シート!F29</f>
        <v>0</v>
      </c>
      <c r="Y33" s="486"/>
      <c r="Z33" s="487">
        <f>ROUND(J33*関係係数シート!H29,0)</f>
        <v>0</v>
      </c>
      <c r="AA33" s="488">
        <f t="shared" si="4"/>
        <v>0</v>
      </c>
      <c r="AB33" s="489">
        <f>ROUND(U33*関係係数シート!H29,0)</f>
        <v>0</v>
      </c>
      <c r="AC33" s="490"/>
      <c r="AD33" s="454">
        <f>ROUND(J33*関係係数シート!I29,0)</f>
        <v>0</v>
      </c>
      <c r="AE33" s="483">
        <f t="shared" si="5"/>
        <v>0</v>
      </c>
      <c r="AF33" s="485">
        <f>ROUND(U33*関係係数シート!I29,0)</f>
        <v>0</v>
      </c>
      <c r="AH33" s="402">
        <f t="shared" si="6"/>
        <v>0</v>
      </c>
      <c r="AI33" s="403">
        <f t="shared" si="0"/>
        <v>0</v>
      </c>
      <c r="AJ33" s="404">
        <f t="shared" si="1"/>
        <v>0</v>
      </c>
      <c r="AK33" s="402">
        <f t="shared" si="7"/>
        <v>0</v>
      </c>
      <c r="AL33" s="404">
        <f t="shared" si="8"/>
        <v>0</v>
      </c>
      <c r="AM33" s="405">
        <f t="shared" si="2"/>
        <v>1</v>
      </c>
      <c r="AO33" s="407">
        <v>26</v>
      </c>
      <c r="AP33" s="408" t="e">
        <f t="shared" si="9"/>
        <v>#N/A</v>
      </c>
      <c r="AQ33" s="409" t="e">
        <f t="shared" si="10"/>
        <v>#N/A</v>
      </c>
      <c r="AR33" s="410" t="e">
        <f t="shared" si="11"/>
        <v>#N/A</v>
      </c>
      <c r="AS33" s="411" t="e">
        <f t="shared" si="12"/>
        <v>#N/A</v>
      </c>
      <c r="AT33" s="412" t="e">
        <f>SUM($AQ$8:AQ33)/$AQ$45</f>
        <v>#N/A</v>
      </c>
      <c r="AU33" s="402" t="e">
        <f t="shared" si="13"/>
        <v>#N/A</v>
      </c>
      <c r="AV33" s="404" t="e">
        <f t="shared" si="14"/>
        <v>#N/A</v>
      </c>
    </row>
    <row r="34" spans="2:48" ht="19.5" customHeight="1">
      <c r="B34" s="374" t="s">
        <v>97</v>
      </c>
      <c r="C34" s="375" t="s">
        <v>39</v>
      </c>
      <c r="D34" s="459"/>
      <c r="E34" s="460"/>
      <c r="F34" s="460"/>
      <c r="G34" s="460"/>
      <c r="H34" s="461">
        <f>建設部門投入係数シート!D84</f>
        <v>0</v>
      </c>
      <c r="I34" s="462">
        <f>H34*関係係数シート!D30</f>
        <v>0</v>
      </c>
      <c r="J34" s="463">
        <v>0</v>
      </c>
      <c r="K34" s="463">
        <f>J34*関係係数シート!E30</f>
        <v>0</v>
      </c>
      <c r="L34" s="464">
        <f>J34*関係係数シート!F30</f>
        <v>0</v>
      </c>
      <c r="M34" s="463">
        <f t="shared" si="3"/>
        <v>0</v>
      </c>
      <c r="N34" s="463">
        <f t="shared" si="3"/>
        <v>0</v>
      </c>
      <c r="O34" s="464">
        <f t="shared" si="3"/>
        <v>0</v>
      </c>
      <c r="P34" s="90"/>
      <c r="Q34" s="509"/>
      <c r="R34" s="510"/>
      <c r="S34" s="463">
        <f>$R$45*関係係数シート!G30</f>
        <v>0</v>
      </c>
      <c r="T34" s="463">
        <f>S34*関係係数シート!D30</f>
        <v>0</v>
      </c>
      <c r="U34" s="463">
        <v>0</v>
      </c>
      <c r="V34" s="463">
        <f>U34*関係係数シート!E30</f>
        <v>0</v>
      </c>
      <c r="W34" s="464">
        <f>U34*関係係数シート!F30</f>
        <v>0</v>
      </c>
      <c r="Y34" s="465"/>
      <c r="Z34" s="466">
        <f>ROUND(J34*関係係数シート!H30,0)</f>
        <v>0</v>
      </c>
      <c r="AA34" s="467">
        <f t="shared" si="4"/>
        <v>0</v>
      </c>
      <c r="AB34" s="468">
        <f>ROUND(U34*関係係数シート!H30,0)</f>
        <v>0</v>
      </c>
      <c r="AC34" s="469"/>
      <c r="AD34" s="463">
        <f>ROUND(J34*関係係数シート!I30,0)</f>
        <v>0</v>
      </c>
      <c r="AE34" s="461">
        <f t="shared" si="5"/>
        <v>0</v>
      </c>
      <c r="AF34" s="464">
        <f>ROUND(U34*関係係数シート!I30,0)</f>
        <v>0</v>
      </c>
      <c r="AH34" s="376">
        <f t="shared" si="6"/>
        <v>0</v>
      </c>
      <c r="AI34" s="377">
        <f t="shared" si="0"/>
        <v>0</v>
      </c>
      <c r="AJ34" s="378">
        <f t="shared" si="1"/>
        <v>0</v>
      </c>
      <c r="AK34" s="376">
        <f t="shared" si="7"/>
        <v>0</v>
      </c>
      <c r="AL34" s="378">
        <f t="shared" si="8"/>
        <v>0</v>
      </c>
      <c r="AM34" s="379">
        <f t="shared" si="2"/>
        <v>1</v>
      </c>
      <c r="AO34" s="381">
        <v>27</v>
      </c>
      <c r="AP34" s="382" t="e">
        <f t="shared" si="9"/>
        <v>#N/A</v>
      </c>
      <c r="AQ34" s="383" t="e">
        <f t="shared" si="10"/>
        <v>#N/A</v>
      </c>
      <c r="AR34" s="384" t="e">
        <f t="shared" si="11"/>
        <v>#N/A</v>
      </c>
      <c r="AS34" s="385" t="e">
        <f t="shared" si="12"/>
        <v>#N/A</v>
      </c>
      <c r="AT34" s="386" t="e">
        <f>SUM($AQ$8:AQ34)/$AQ$45</f>
        <v>#N/A</v>
      </c>
      <c r="AU34" s="376" t="e">
        <f t="shared" si="13"/>
        <v>#N/A</v>
      </c>
      <c r="AV34" s="378" t="e">
        <f t="shared" si="14"/>
        <v>#N/A</v>
      </c>
    </row>
    <row r="35" spans="2:48" ht="19.5" customHeight="1">
      <c r="B35" s="374" t="s">
        <v>98</v>
      </c>
      <c r="C35" s="375" t="s">
        <v>270</v>
      </c>
      <c r="D35" s="459"/>
      <c r="E35" s="460"/>
      <c r="F35" s="460"/>
      <c r="G35" s="460"/>
      <c r="H35" s="461">
        <f>建設部門投入係数シート!D85</f>
        <v>0</v>
      </c>
      <c r="I35" s="462">
        <f>H35*関係係数シート!D31</f>
        <v>0</v>
      </c>
      <c r="J35" s="463">
        <v>0</v>
      </c>
      <c r="K35" s="463">
        <f>J35*関係係数シート!E31</f>
        <v>0</v>
      </c>
      <c r="L35" s="464">
        <f>J35*関係係数シート!F31</f>
        <v>0</v>
      </c>
      <c r="M35" s="463">
        <f t="shared" si="3"/>
        <v>0</v>
      </c>
      <c r="N35" s="463">
        <f t="shared" si="3"/>
        <v>0</v>
      </c>
      <c r="O35" s="464">
        <f t="shared" si="3"/>
        <v>0</v>
      </c>
      <c r="P35" s="90"/>
      <c r="Q35" s="509"/>
      <c r="R35" s="510"/>
      <c r="S35" s="463">
        <f>$R$45*関係係数シート!G31</f>
        <v>0</v>
      </c>
      <c r="T35" s="463">
        <f>S35*関係係数シート!D31</f>
        <v>0</v>
      </c>
      <c r="U35" s="463">
        <v>0</v>
      </c>
      <c r="V35" s="463">
        <f>U35*関係係数シート!E31</f>
        <v>0</v>
      </c>
      <c r="W35" s="464">
        <f>U35*関係係数シート!F31</f>
        <v>0</v>
      </c>
      <c r="Y35" s="465"/>
      <c r="Z35" s="466">
        <f>ROUND(J35*関係係数シート!H31,0)</f>
        <v>0</v>
      </c>
      <c r="AA35" s="467">
        <f t="shared" si="4"/>
        <v>0</v>
      </c>
      <c r="AB35" s="468">
        <f>ROUND(U35*関係係数シート!H31,0)</f>
        <v>0</v>
      </c>
      <c r="AC35" s="469"/>
      <c r="AD35" s="463">
        <f>ROUND(J35*関係係数シート!I31,0)</f>
        <v>0</v>
      </c>
      <c r="AE35" s="461">
        <f t="shared" si="5"/>
        <v>0</v>
      </c>
      <c r="AF35" s="464">
        <f>ROUND(U35*関係係数シート!I31,0)</f>
        <v>0</v>
      </c>
      <c r="AH35" s="376">
        <f t="shared" si="6"/>
        <v>0</v>
      </c>
      <c r="AI35" s="377">
        <f t="shared" si="0"/>
        <v>0</v>
      </c>
      <c r="AJ35" s="378">
        <f t="shared" si="1"/>
        <v>0</v>
      </c>
      <c r="AK35" s="376">
        <f t="shared" si="7"/>
        <v>0</v>
      </c>
      <c r="AL35" s="378">
        <f t="shared" si="8"/>
        <v>0</v>
      </c>
      <c r="AM35" s="379">
        <f t="shared" si="2"/>
        <v>1</v>
      </c>
      <c r="AO35" s="381">
        <v>28</v>
      </c>
      <c r="AP35" s="382" t="e">
        <f t="shared" si="9"/>
        <v>#N/A</v>
      </c>
      <c r="AQ35" s="383" t="e">
        <f t="shared" si="10"/>
        <v>#N/A</v>
      </c>
      <c r="AR35" s="384" t="e">
        <f t="shared" si="11"/>
        <v>#N/A</v>
      </c>
      <c r="AS35" s="385" t="e">
        <f t="shared" si="12"/>
        <v>#N/A</v>
      </c>
      <c r="AT35" s="386" t="e">
        <f>SUM($AQ$8:AQ35)/$AQ$45</f>
        <v>#N/A</v>
      </c>
      <c r="AU35" s="376" t="e">
        <f t="shared" si="13"/>
        <v>#N/A</v>
      </c>
      <c r="AV35" s="378" t="e">
        <f t="shared" si="14"/>
        <v>#N/A</v>
      </c>
    </row>
    <row r="36" spans="2:48" ht="19.5" customHeight="1">
      <c r="B36" s="374" t="s">
        <v>99</v>
      </c>
      <c r="C36" s="375" t="s">
        <v>152</v>
      </c>
      <c r="D36" s="459"/>
      <c r="E36" s="460"/>
      <c r="F36" s="460"/>
      <c r="G36" s="460"/>
      <c r="H36" s="461">
        <f>建設部門投入係数シート!D86</f>
        <v>0</v>
      </c>
      <c r="I36" s="462">
        <f>H36*関係係数シート!D32</f>
        <v>0</v>
      </c>
      <c r="J36" s="463">
        <v>0</v>
      </c>
      <c r="K36" s="463">
        <f>J36*関係係数シート!E32</f>
        <v>0</v>
      </c>
      <c r="L36" s="464">
        <f>J36*関係係数シート!F32</f>
        <v>0</v>
      </c>
      <c r="M36" s="463">
        <f t="shared" si="3"/>
        <v>0</v>
      </c>
      <c r="N36" s="463">
        <f t="shared" si="3"/>
        <v>0</v>
      </c>
      <c r="O36" s="464">
        <f t="shared" si="3"/>
        <v>0</v>
      </c>
      <c r="P36" s="90"/>
      <c r="Q36" s="509"/>
      <c r="R36" s="510"/>
      <c r="S36" s="463">
        <f>$R$45*関係係数シート!G32</f>
        <v>0</v>
      </c>
      <c r="T36" s="463">
        <f>S36*関係係数シート!D32</f>
        <v>0</v>
      </c>
      <c r="U36" s="463">
        <v>0</v>
      </c>
      <c r="V36" s="463">
        <f>U36*関係係数シート!E32</f>
        <v>0</v>
      </c>
      <c r="W36" s="464">
        <f>U36*関係係数シート!F32</f>
        <v>0</v>
      </c>
      <c r="Y36" s="465"/>
      <c r="Z36" s="466">
        <f>ROUND(J36*関係係数シート!H32,0)</f>
        <v>0</v>
      </c>
      <c r="AA36" s="467">
        <f t="shared" si="4"/>
        <v>0</v>
      </c>
      <c r="AB36" s="468">
        <f>ROUND(U36*関係係数シート!H32,0)</f>
        <v>0</v>
      </c>
      <c r="AC36" s="469"/>
      <c r="AD36" s="463">
        <f>ROUND(J36*関係係数シート!I32,0)</f>
        <v>0</v>
      </c>
      <c r="AE36" s="461">
        <f t="shared" si="5"/>
        <v>0</v>
      </c>
      <c r="AF36" s="464">
        <f>ROUND(U36*関係係数シート!I32,0)</f>
        <v>0</v>
      </c>
      <c r="AH36" s="376">
        <f t="shared" si="6"/>
        <v>0</v>
      </c>
      <c r="AI36" s="377">
        <f t="shared" si="0"/>
        <v>0</v>
      </c>
      <c r="AJ36" s="378">
        <f t="shared" si="1"/>
        <v>0</v>
      </c>
      <c r="AK36" s="376">
        <f t="shared" si="7"/>
        <v>0</v>
      </c>
      <c r="AL36" s="378">
        <f t="shared" si="8"/>
        <v>0</v>
      </c>
      <c r="AM36" s="379">
        <f t="shared" si="2"/>
        <v>1</v>
      </c>
      <c r="AO36" s="381">
        <v>29</v>
      </c>
      <c r="AP36" s="382" t="e">
        <f t="shared" si="9"/>
        <v>#N/A</v>
      </c>
      <c r="AQ36" s="383" t="e">
        <f t="shared" si="10"/>
        <v>#N/A</v>
      </c>
      <c r="AR36" s="384" t="e">
        <f t="shared" si="11"/>
        <v>#N/A</v>
      </c>
      <c r="AS36" s="385" t="e">
        <f t="shared" si="12"/>
        <v>#N/A</v>
      </c>
      <c r="AT36" s="386" t="e">
        <f>SUM($AQ$8:AQ36)/$AQ$45</f>
        <v>#N/A</v>
      </c>
      <c r="AU36" s="376" t="e">
        <f t="shared" si="13"/>
        <v>#N/A</v>
      </c>
      <c r="AV36" s="378" t="e">
        <f t="shared" si="14"/>
        <v>#N/A</v>
      </c>
    </row>
    <row r="37" spans="2:48" ht="19.5" customHeight="1">
      <c r="B37" s="387" t="s">
        <v>100</v>
      </c>
      <c r="C37" s="388" t="s">
        <v>43</v>
      </c>
      <c r="D37" s="470"/>
      <c r="E37" s="471"/>
      <c r="F37" s="471"/>
      <c r="G37" s="471"/>
      <c r="H37" s="472">
        <f>建設部門投入係数シート!D87</f>
        <v>0</v>
      </c>
      <c r="I37" s="473">
        <f>H37*関係係数シート!D33</f>
        <v>0</v>
      </c>
      <c r="J37" s="474">
        <v>0</v>
      </c>
      <c r="K37" s="474">
        <f>J37*関係係数シート!E33</f>
        <v>0</v>
      </c>
      <c r="L37" s="475">
        <f>J37*関係係数シート!F33</f>
        <v>0</v>
      </c>
      <c r="M37" s="474">
        <f t="shared" si="3"/>
        <v>0</v>
      </c>
      <c r="N37" s="474">
        <f t="shared" si="3"/>
        <v>0</v>
      </c>
      <c r="O37" s="475">
        <f t="shared" si="3"/>
        <v>0</v>
      </c>
      <c r="P37" s="90"/>
      <c r="Q37" s="511"/>
      <c r="R37" s="512"/>
      <c r="S37" s="474">
        <f>$R$45*関係係数シート!G33</f>
        <v>0</v>
      </c>
      <c r="T37" s="474">
        <f>S37*関係係数シート!D33</f>
        <v>0</v>
      </c>
      <c r="U37" s="474">
        <v>0</v>
      </c>
      <c r="V37" s="474">
        <f>U37*関係係数シート!E33</f>
        <v>0</v>
      </c>
      <c r="W37" s="475">
        <f>U37*関係係数シート!F33</f>
        <v>0</v>
      </c>
      <c r="Y37" s="476"/>
      <c r="Z37" s="477">
        <f>ROUND(J37*関係係数シート!H33,0)</f>
        <v>0</v>
      </c>
      <c r="AA37" s="478">
        <f t="shared" si="4"/>
        <v>0</v>
      </c>
      <c r="AB37" s="479">
        <f>ROUND(U37*関係係数シート!H33,0)</f>
        <v>0</v>
      </c>
      <c r="AC37" s="480"/>
      <c r="AD37" s="474">
        <f>ROUND(J37*関係係数シート!I33,0)</f>
        <v>0</v>
      </c>
      <c r="AE37" s="472">
        <f t="shared" si="5"/>
        <v>0</v>
      </c>
      <c r="AF37" s="475">
        <f>ROUND(U37*関係係数シート!I33,0)</f>
        <v>0</v>
      </c>
      <c r="AH37" s="389">
        <f t="shared" si="6"/>
        <v>0</v>
      </c>
      <c r="AI37" s="390">
        <f t="shared" si="0"/>
        <v>0</v>
      </c>
      <c r="AJ37" s="391">
        <f t="shared" si="1"/>
        <v>0</v>
      </c>
      <c r="AK37" s="389">
        <f t="shared" si="7"/>
        <v>0</v>
      </c>
      <c r="AL37" s="391">
        <f t="shared" si="8"/>
        <v>0</v>
      </c>
      <c r="AM37" s="392">
        <f t="shared" si="2"/>
        <v>1</v>
      </c>
      <c r="AO37" s="394">
        <v>30</v>
      </c>
      <c r="AP37" s="395" t="e">
        <f t="shared" si="9"/>
        <v>#N/A</v>
      </c>
      <c r="AQ37" s="396" t="e">
        <f t="shared" si="10"/>
        <v>#N/A</v>
      </c>
      <c r="AR37" s="397" t="e">
        <f t="shared" si="11"/>
        <v>#N/A</v>
      </c>
      <c r="AS37" s="398" t="e">
        <f t="shared" si="12"/>
        <v>#N/A</v>
      </c>
      <c r="AT37" s="399" t="e">
        <f>SUM($AQ$8:AQ37)/$AQ$45</f>
        <v>#N/A</v>
      </c>
      <c r="AU37" s="389" t="e">
        <f t="shared" si="13"/>
        <v>#N/A</v>
      </c>
      <c r="AV37" s="391" t="e">
        <f t="shared" si="14"/>
        <v>#N/A</v>
      </c>
    </row>
    <row r="38" spans="2:48" ht="19.5" customHeight="1">
      <c r="B38" s="400" t="s">
        <v>101</v>
      </c>
      <c r="C38" s="401" t="s">
        <v>45</v>
      </c>
      <c r="D38" s="481"/>
      <c r="E38" s="482"/>
      <c r="F38" s="482"/>
      <c r="G38" s="482"/>
      <c r="H38" s="483">
        <f>建設部門投入係数シート!D88</f>
        <v>0</v>
      </c>
      <c r="I38" s="484">
        <f>H38*関係係数シート!D34</f>
        <v>0</v>
      </c>
      <c r="J38" s="454">
        <v>0</v>
      </c>
      <c r="K38" s="454">
        <f>J38*関係係数シート!E34</f>
        <v>0</v>
      </c>
      <c r="L38" s="485">
        <f>J38*関係係数シート!F34</f>
        <v>0</v>
      </c>
      <c r="M38" s="454">
        <f t="shared" si="3"/>
        <v>0</v>
      </c>
      <c r="N38" s="454">
        <f t="shared" si="3"/>
        <v>0</v>
      </c>
      <c r="O38" s="485">
        <f t="shared" si="3"/>
        <v>0</v>
      </c>
      <c r="P38" s="90"/>
      <c r="Q38" s="513"/>
      <c r="R38" s="514"/>
      <c r="S38" s="454">
        <f>$R$45*関係係数シート!G34</f>
        <v>0</v>
      </c>
      <c r="T38" s="454">
        <f>S38*関係係数シート!D34</f>
        <v>0</v>
      </c>
      <c r="U38" s="454">
        <v>0</v>
      </c>
      <c r="V38" s="454">
        <f>U38*関係係数シート!E34</f>
        <v>0</v>
      </c>
      <c r="W38" s="485">
        <f>U38*関係係数シート!F34</f>
        <v>0</v>
      </c>
      <c r="Y38" s="486"/>
      <c r="Z38" s="487">
        <f>ROUND(J38*関係係数シート!H34,0)</f>
        <v>0</v>
      </c>
      <c r="AA38" s="488">
        <f t="shared" si="4"/>
        <v>0</v>
      </c>
      <c r="AB38" s="489">
        <f>ROUND(U38*関係係数シート!H34,0)</f>
        <v>0</v>
      </c>
      <c r="AC38" s="490"/>
      <c r="AD38" s="454">
        <f>ROUND(J38*関係係数シート!I34,0)</f>
        <v>0</v>
      </c>
      <c r="AE38" s="483">
        <f t="shared" si="5"/>
        <v>0</v>
      </c>
      <c r="AF38" s="485">
        <f>ROUND(U38*関係係数シート!I34,0)</f>
        <v>0</v>
      </c>
      <c r="AH38" s="402">
        <f t="shared" si="6"/>
        <v>0</v>
      </c>
      <c r="AI38" s="403">
        <f t="shared" si="0"/>
        <v>0</v>
      </c>
      <c r="AJ38" s="404">
        <f t="shared" si="1"/>
        <v>0</v>
      </c>
      <c r="AK38" s="402">
        <f t="shared" si="7"/>
        <v>0</v>
      </c>
      <c r="AL38" s="404">
        <f t="shared" si="8"/>
        <v>0</v>
      </c>
      <c r="AM38" s="405">
        <f t="shared" si="2"/>
        <v>1</v>
      </c>
      <c r="AO38" s="407">
        <v>31</v>
      </c>
      <c r="AP38" s="408" t="e">
        <f t="shared" si="9"/>
        <v>#N/A</v>
      </c>
      <c r="AQ38" s="409" t="e">
        <f t="shared" si="10"/>
        <v>#N/A</v>
      </c>
      <c r="AR38" s="410" t="e">
        <f t="shared" si="11"/>
        <v>#N/A</v>
      </c>
      <c r="AS38" s="411" t="e">
        <f t="shared" si="12"/>
        <v>#N/A</v>
      </c>
      <c r="AT38" s="412" t="e">
        <f>SUM($AQ$8:AQ38)/$AQ$45</f>
        <v>#N/A</v>
      </c>
      <c r="AU38" s="402" t="e">
        <f t="shared" si="13"/>
        <v>#N/A</v>
      </c>
      <c r="AV38" s="404" t="e">
        <f t="shared" si="14"/>
        <v>#N/A</v>
      </c>
    </row>
    <row r="39" spans="2:48" ht="19.5" customHeight="1">
      <c r="B39" s="374" t="s">
        <v>102</v>
      </c>
      <c r="C39" s="375" t="s">
        <v>271</v>
      </c>
      <c r="D39" s="459"/>
      <c r="E39" s="460"/>
      <c r="F39" s="460"/>
      <c r="G39" s="460"/>
      <c r="H39" s="461">
        <f>建設部門投入係数シート!D89</f>
        <v>0</v>
      </c>
      <c r="I39" s="462">
        <f>H39*関係係数シート!D35</f>
        <v>0</v>
      </c>
      <c r="J39" s="463">
        <v>0</v>
      </c>
      <c r="K39" s="463">
        <f>J39*関係係数シート!E35</f>
        <v>0</v>
      </c>
      <c r="L39" s="464">
        <f>J39*関係係数シート!F35</f>
        <v>0</v>
      </c>
      <c r="M39" s="463">
        <f t="shared" si="3"/>
        <v>0</v>
      </c>
      <c r="N39" s="463">
        <f t="shared" si="3"/>
        <v>0</v>
      </c>
      <c r="O39" s="464">
        <f t="shared" si="3"/>
        <v>0</v>
      </c>
      <c r="P39" s="90"/>
      <c r="Q39" s="509"/>
      <c r="R39" s="510"/>
      <c r="S39" s="463">
        <f>$R$45*関係係数シート!G35</f>
        <v>0</v>
      </c>
      <c r="T39" s="463">
        <f>S39*関係係数シート!D35</f>
        <v>0</v>
      </c>
      <c r="U39" s="463">
        <v>0</v>
      </c>
      <c r="V39" s="463">
        <f>U39*関係係数シート!E35</f>
        <v>0</v>
      </c>
      <c r="W39" s="464">
        <f>U39*関係係数シート!F35</f>
        <v>0</v>
      </c>
      <c r="Y39" s="465"/>
      <c r="Z39" s="466">
        <f>ROUND(J39*関係係数シート!H35,0)</f>
        <v>0</v>
      </c>
      <c r="AA39" s="467">
        <f t="shared" si="4"/>
        <v>0</v>
      </c>
      <c r="AB39" s="468">
        <f>ROUND(U39*関係係数シート!H35,0)</f>
        <v>0</v>
      </c>
      <c r="AC39" s="469"/>
      <c r="AD39" s="463">
        <f>ROUND(J39*関係係数シート!I35,0)</f>
        <v>0</v>
      </c>
      <c r="AE39" s="461">
        <f t="shared" si="5"/>
        <v>0</v>
      </c>
      <c r="AF39" s="464">
        <f>ROUND(U39*関係係数シート!I35,0)</f>
        <v>0</v>
      </c>
      <c r="AH39" s="376">
        <f t="shared" si="6"/>
        <v>0</v>
      </c>
      <c r="AI39" s="377">
        <f t="shared" si="0"/>
        <v>0</v>
      </c>
      <c r="AJ39" s="378">
        <f t="shared" si="1"/>
        <v>0</v>
      </c>
      <c r="AK39" s="376">
        <f t="shared" si="7"/>
        <v>0</v>
      </c>
      <c r="AL39" s="378">
        <f t="shared" si="8"/>
        <v>0</v>
      </c>
      <c r="AM39" s="379">
        <f t="shared" si="2"/>
        <v>1</v>
      </c>
      <c r="AO39" s="381">
        <v>32</v>
      </c>
      <c r="AP39" s="382" t="e">
        <f t="shared" si="9"/>
        <v>#N/A</v>
      </c>
      <c r="AQ39" s="383" t="e">
        <f t="shared" si="10"/>
        <v>#N/A</v>
      </c>
      <c r="AR39" s="384" t="e">
        <f t="shared" si="11"/>
        <v>#N/A</v>
      </c>
      <c r="AS39" s="385" t="e">
        <f t="shared" si="12"/>
        <v>#N/A</v>
      </c>
      <c r="AT39" s="386" t="e">
        <f>SUM($AQ$8:AQ39)/$AQ$45</f>
        <v>#N/A</v>
      </c>
      <c r="AU39" s="376" t="e">
        <f t="shared" si="13"/>
        <v>#N/A</v>
      </c>
      <c r="AV39" s="378" t="e">
        <f t="shared" si="14"/>
        <v>#N/A</v>
      </c>
    </row>
    <row r="40" spans="2:48" ht="19.5" customHeight="1">
      <c r="B40" s="374" t="s">
        <v>103</v>
      </c>
      <c r="C40" s="375" t="s">
        <v>249</v>
      </c>
      <c r="D40" s="459"/>
      <c r="E40" s="460"/>
      <c r="F40" s="460"/>
      <c r="G40" s="460"/>
      <c r="H40" s="461">
        <f>建設部門投入係数シート!D90</f>
        <v>0</v>
      </c>
      <c r="I40" s="462">
        <f>H40*関係係数シート!D36</f>
        <v>0</v>
      </c>
      <c r="J40" s="463">
        <v>0</v>
      </c>
      <c r="K40" s="463">
        <f>J40*関係係数シート!E36</f>
        <v>0</v>
      </c>
      <c r="L40" s="464">
        <f>J40*関係係数シート!F36</f>
        <v>0</v>
      </c>
      <c r="M40" s="463">
        <f t="shared" si="3"/>
        <v>0</v>
      </c>
      <c r="N40" s="463">
        <f t="shared" si="3"/>
        <v>0</v>
      </c>
      <c r="O40" s="464">
        <f t="shared" si="3"/>
        <v>0</v>
      </c>
      <c r="P40" s="90"/>
      <c r="Q40" s="509"/>
      <c r="R40" s="510"/>
      <c r="S40" s="463">
        <f>$R$45*関係係数シート!G36</f>
        <v>0</v>
      </c>
      <c r="T40" s="463">
        <f>S40*関係係数シート!D36</f>
        <v>0</v>
      </c>
      <c r="U40" s="463">
        <v>0</v>
      </c>
      <c r="V40" s="463">
        <f>U40*関係係数シート!E36</f>
        <v>0</v>
      </c>
      <c r="W40" s="464">
        <f>U40*関係係数シート!F36</f>
        <v>0</v>
      </c>
      <c r="Y40" s="465"/>
      <c r="Z40" s="466">
        <f>ROUND(J40*関係係数シート!H36,0)</f>
        <v>0</v>
      </c>
      <c r="AA40" s="467">
        <f t="shared" si="4"/>
        <v>0</v>
      </c>
      <c r="AB40" s="468">
        <f>ROUND(U40*関係係数シート!H36,0)</f>
        <v>0</v>
      </c>
      <c r="AC40" s="469"/>
      <c r="AD40" s="463">
        <f>ROUND(J40*関係係数シート!I36,0)</f>
        <v>0</v>
      </c>
      <c r="AE40" s="461">
        <f t="shared" si="5"/>
        <v>0</v>
      </c>
      <c r="AF40" s="464">
        <f>ROUND(U40*関係係数シート!I36,0)</f>
        <v>0</v>
      </c>
      <c r="AH40" s="376">
        <f t="shared" si="6"/>
        <v>0</v>
      </c>
      <c r="AI40" s="377">
        <f t="shared" si="0"/>
        <v>0</v>
      </c>
      <c r="AJ40" s="378">
        <f t="shared" si="1"/>
        <v>0</v>
      </c>
      <c r="AK40" s="376">
        <f t="shared" si="7"/>
        <v>0</v>
      </c>
      <c r="AL40" s="378">
        <f t="shared" si="8"/>
        <v>0</v>
      </c>
      <c r="AM40" s="379">
        <f t="shared" si="2"/>
        <v>1</v>
      </c>
      <c r="AO40" s="381">
        <v>33</v>
      </c>
      <c r="AP40" s="382" t="e">
        <f t="shared" si="9"/>
        <v>#N/A</v>
      </c>
      <c r="AQ40" s="383" t="e">
        <f t="shared" si="10"/>
        <v>#N/A</v>
      </c>
      <c r="AR40" s="384" t="e">
        <f t="shared" si="11"/>
        <v>#N/A</v>
      </c>
      <c r="AS40" s="385" t="e">
        <f t="shared" si="12"/>
        <v>#N/A</v>
      </c>
      <c r="AT40" s="386" t="e">
        <f>SUM($AQ$8:AQ40)/$AQ$45</f>
        <v>#N/A</v>
      </c>
      <c r="AU40" s="376" t="e">
        <f t="shared" si="13"/>
        <v>#N/A</v>
      </c>
      <c r="AV40" s="378" t="e">
        <f t="shared" si="14"/>
        <v>#N/A</v>
      </c>
    </row>
    <row r="41" spans="2:48" ht="19.5" customHeight="1">
      <c r="B41" s="374" t="s">
        <v>104</v>
      </c>
      <c r="C41" s="375" t="s">
        <v>49</v>
      </c>
      <c r="D41" s="459"/>
      <c r="E41" s="460"/>
      <c r="F41" s="460"/>
      <c r="G41" s="460"/>
      <c r="H41" s="461">
        <f>建設部門投入係数シート!D91</f>
        <v>0</v>
      </c>
      <c r="I41" s="462">
        <f>H41*関係係数シート!D37</f>
        <v>0</v>
      </c>
      <c r="J41" s="463">
        <v>0</v>
      </c>
      <c r="K41" s="463">
        <f>J41*関係係数シート!E37</f>
        <v>0</v>
      </c>
      <c r="L41" s="464">
        <f>J41*関係係数シート!F37</f>
        <v>0</v>
      </c>
      <c r="M41" s="463">
        <f t="shared" si="3"/>
        <v>0</v>
      </c>
      <c r="N41" s="463">
        <f t="shared" si="3"/>
        <v>0</v>
      </c>
      <c r="O41" s="464">
        <f t="shared" si="3"/>
        <v>0</v>
      </c>
      <c r="P41" s="90"/>
      <c r="Q41" s="509"/>
      <c r="R41" s="510"/>
      <c r="S41" s="463">
        <f>$R$45*関係係数シート!G37</f>
        <v>0</v>
      </c>
      <c r="T41" s="463">
        <f>S41*関係係数シート!D37</f>
        <v>0</v>
      </c>
      <c r="U41" s="463">
        <v>0</v>
      </c>
      <c r="V41" s="463">
        <f>U41*関係係数シート!E37</f>
        <v>0</v>
      </c>
      <c r="W41" s="464">
        <f>U41*関係係数シート!F37</f>
        <v>0</v>
      </c>
      <c r="Y41" s="465"/>
      <c r="Z41" s="466">
        <f>ROUND(J41*関係係数シート!H37,0)</f>
        <v>0</v>
      </c>
      <c r="AA41" s="467">
        <f t="shared" si="4"/>
        <v>0</v>
      </c>
      <c r="AB41" s="468">
        <f>ROUND(U41*関係係数シート!H37,0)</f>
        <v>0</v>
      </c>
      <c r="AC41" s="469"/>
      <c r="AD41" s="463">
        <f>ROUND(J41*関係係数シート!I37,0)</f>
        <v>0</v>
      </c>
      <c r="AE41" s="461">
        <f t="shared" si="5"/>
        <v>0</v>
      </c>
      <c r="AF41" s="464">
        <f>ROUND(U41*関係係数シート!I37,0)</f>
        <v>0</v>
      </c>
      <c r="AH41" s="376">
        <f t="shared" si="6"/>
        <v>0</v>
      </c>
      <c r="AI41" s="377">
        <f t="shared" si="0"/>
        <v>0</v>
      </c>
      <c r="AJ41" s="378">
        <f t="shared" si="1"/>
        <v>0</v>
      </c>
      <c r="AK41" s="376">
        <f t="shared" si="7"/>
        <v>0</v>
      </c>
      <c r="AL41" s="378">
        <f t="shared" si="8"/>
        <v>0</v>
      </c>
      <c r="AM41" s="379">
        <f t="shared" si="2"/>
        <v>1</v>
      </c>
      <c r="AO41" s="381">
        <v>34</v>
      </c>
      <c r="AP41" s="382" t="e">
        <f t="shared" si="9"/>
        <v>#N/A</v>
      </c>
      <c r="AQ41" s="383" t="e">
        <f t="shared" si="10"/>
        <v>#N/A</v>
      </c>
      <c r="AR41" s="384" t="e">
        <f t="shared" si="11"/>
        <v>#N/A</v>
      </c>
      <c r="AS41" s="385" t="e">
        <f t="shared" si="12"/>
        <v>#N/A</v>
      </c>
      <c r="AT41" s="386" t="e">
        <f>SUM($AQ$8:AQ41)/$AQ$45</f>
        <v>#N/A</v>
      </c>
      <c r="AU41" s="376" t="e">
        <f t="shared" si="13"/>
        <v>#N/A</v>
      </c>
      <c r="AV41" s="378" t="e">
        <f t="shared" si="14"/>
        <v>#N/A</v>
      </c>
    </row>
    <row r="42" spans="2:48" ht="19.5" customHeight="1">
      <c r="B42" s="387" t="s">
        <v>105</v>
      </c>
      <c r="C42" s="388" t="s">
        <v>51</v>
      </c>
      <c r="D42" s="470"/>
      <c r="E42" s="471"/>
      <c r="F42" s="471"/>
      <c r="G42" s="471"/>
      <c r="H42" s="472">
        <f>建設部門投入係数シート!D92</f>
        <v>0</v>
      </c>
      <c r="I42" s="473">
        <f>H42*関係係数シート!D38</f>
        <v>0</v>
      </c>
      <c r="J42" s="474">
        <v>0</v>
      </c>
      <c r="K42" s="474">
        <f>J42*関係係数シート!E38</f>
        <v>0</v>
      </c>
      <c r="L42" s="475">
        <f>J42*関係係数シート!F38</f>
        <v>0</v>
      </c>
      <c r="M42" s="474">
        <f t="shared" si="3"/>
        <v>0</v>
      </c>
      <c r="N42" s="474">
        <f t="shared" si="3"/>
        <v>0</v>
      </c>
      <c r="O42" s="475">
        <f t="shared" si="3"/>
        <v>0</v>
      </c>
      <c r="P42" s="90"/>
      <c r="Q42" s="511"/>
      <c r="R42" s="512"/>
      <c r="S42" s="474">
        <f>$R$45*関係係数シート!G38</f>
        <v>0</v>
      </c>
      <c r="T42" s="474">
        <f>S42*関係係数シート!D38</f>
        <v>0</v>
      </c>
      <c r="U42" s="474">
        <v>0</v>
      </c>
      <c r="V42" s="474">
        <f>U42*関係係数シート!E38</f>
        <v>0</v>
      </c>
      <c r="W42" s="475">
        <f>U42*関係係数シート!F38</f>
        <v>0</v>
      </c>
      <c r="Y42" s="476"/>
      <c r="Z42" s="477">
        <f>ROUND(J42*関係係数シート!H38,0)</f>
        <v>0</v>
      </c>
      <c r="AA42" s="478">
        <f t="shared" si="4"/>
        <v>0</v>
      </c>
      <c r="AB42" s="479">
        <f>ROUND(U42*関係係数シート!H38,0)</f>
        <v>0</v>
      </c>
      <c r="AC42" s="480"/>
      <c r="AD42" s="474">
        <f>ROUND(J42*関係係数シート!I38,0)</f>
        <v>0</v>
      </c>
      <c r="AE42" s="472">
        <f t="shared" si="5"/>
        <v>0</v>
      </c>
      <c r="AF42" s="475">
        <f>ROUND(U42*関係係数シート!I38,0)</f>
        <v>0</v>
      </c>
      <c r="AH42" s="389">
        <f t="shared" si="6"/>
        <v>0</v>
      </c>
      <c r="AI42" s="390">
        <f t="shared" si="0"/>
        <v>0</v>
      </c>
      <c r="AJ42" s="391">
        <f t="shared" si="1"/>
        <v>0</v>
      </c>
      <c r="AK42" s="389">
        <f t="shared" si="7"/>
        <v>0</v>
      </c>
      <c r="AL42" s="391">
        <f t="shared" si="8"/>
        <v>0</v>
      </c>
      <c r="AM42" s="392">
        <f t="shared" si="2"/>
        <v>1</v>
      </c>
      <c r="AO42" s="394">
        <v>35</v>
      </c>
      <c r="AP42" s="395" t="e">
        <f t="shared" si="9"/>
        <v>#N/A</v>
      </c>
      <c r="AQ42" s="396" t="e">
        <f t="shared" si="10"/>
        <v>#N/A</v>
      </c>
      <c r="AR42" s="397" t="e">
        <f t="shared" si="11"/>
        <v>#N/A</v>
      </c>
      <c r="AS42" s="398" t="e">
        <f t="shared" si="12"/>
        <v>#N/A</v>
      </c>
      <c r="AT42" s="399" t="e">
        <f>SUM($AQ$8:AQ42)/$AQ$45</f>
        <v>#N/A</v>
      </c>
      <c r="AU42" s="389" t="e">
        <f t="shared" si="13"/>
        <v>#N/A</v>
      </c>
      <c r="AV42" s="391" t="e">
        <f t="shared" si="14"/>
        <v>#N/A</v>
      </c>
    </row>
    <row r="43" spans="2:48" ht="19.5" customHeight="1">
      <c r="B43" s="400" t="s">
        <v>106</v>
      </c>
      <c r="C43" s="401" t="s">
        <v>53</v>
      </c>
      <c r="D43" s="481"/>
      <c r="E43" s="482"/>
      <c r="F43" s="482"/>
      <c r="G43" s="482"/>
      <c r="H43" s="483">
        <f>建設部門投入係数シート!D93</f>
        <v>0</v>
      </c>
      <c r="I43" s="484">
        <f>H43*関係係数シート!D39</f>
        <v>0</v>
      </c>
      <c r="J43" s="454">
        <v>0</v>
      </c>
      <c r="K43" s="454">
        <f>J43*関係係数シート!E39</f>
        <v>0</v>
      </c>
      <c r="L43" s="485">
        <f>J43*関係係数シート!F39</f>
        <v>0</v>
      </c>
      <c r="M43" s="454">
        <f t="shared" si="3"/>
        <v>0</v>
      </c>
      <c r="N43" s="454">
        <f t="shared" si="3"/>
        <v>0</v>
      </c>
      <c r="O43" s="485">
        <f t="shared" si="3"/>
        <v>0</v>
      </c>
      <c r="P43" s="72"/>
      <c r="Q43" s="513"/>
      <c r="R43" s="514"/>
      <c r="S43" s="454">
        <f>$R$45*関係係数シート!G39</f>
        <v>0</v>
      </c>
      <c r="T43" s="454">
        <f>S43*関係係数シート!D39</f>
        <v>0</v>
      </c>
      <c r="U43" s="454">
        <v>0</v>
      </c>
      <c r="V43" s="454">
        <f>U43*関係係数シート!E39</f>
        <v>0</v>
      </c>
      <c r="W43" s="485">
        <f>U43*関係係数シート!F39</f>
        <v>0</v>
      </c>
      <c r="Y43" s="486"/>
      <c r="Z43" s="487">
        <f>ROUND(J43*関係係数シート!H39,0)</f>
        <v>0</v>
      </c>
      <c r="AA43" s="488">
        <f t="shared" si="4"/>
        <v>0</v>
      </c>
      <c r="AB43" s="489">
        <f>ROUND(U43*関係係数シート!H39,0)</f>
        <v>0</v>
      </c>
      <c r="AC43" s="490"/>
      <c r="AD43" s="454">
        <f>ROUND(J43*関係係数シート!I39,0)</f>
        <v>0</v>
      </c>
      <c r="AE43" s="483">
        <f t="shared" si="5"/>
        <v>0</v>
      </c>
      <c r="AF43" s="485">
        <f>ROUND(U43*関係係数シート!I39,0)</f>
        <v>0</v>
      </c>
      <c r="AH43" s="402">
        <f t="shared" si="6"/>
        <v>0</v>
      </c>
      <c r="AI43" s="403">
        <f t="shared" si="0"/>
        <v>0</v>
      </c>
      <c r="AJ43" s="404">
        <f t="shared" si="1"/>
        <v>0</v>
      </c>
      <c r="AK43" s="402">
        <f t="shared" si="7"/>
        <v>0</v>
      </c>
      <c r="AL43" s="404">
        <f t="shared" si="8"/>
        <v>0</v>
      </c>
      <c r="AM43" s="405">
        <f t="shared" si="2"/>
        <v>1</v>
      </c>
      <c r="AO43" s="407">
        <v>36</v>
      </c>
      <c r="AP43" s="408" t="e">
        <f t="shared" si="9"/>
        <v>#N/A</v>
      </c>
      <c r="AQ43" s="409" t="e">
        <f t="shared" si="10"/>
        <v>#N/A</v>
      </c>
      <c r="AR43" s="410" t="e">
        <f t="shared" si="11"/>
        <v>#N/A</v>
      </c>
      <c r="AS43" s="411" t="e">
        <f t="shared" si="12"/>
        <v>#N/A</v>
      </c>
      <c r="AT43" s="412" t="e">
        <f>SUM($AQ$8:AQ43)/$AQ$45</f>
        <v>#N/A</v>
      </c>
      <c r="AU43" s="402" t="e">
        <f t="shared" si="13"/>
        <v>#N/A</v>
      </c>
      <c r="AV43" s="404" t="e">
        <f t="shared" si="14"/>
        <v>#N/A</v>
      </c>
    </row>
    <row r="44" spans="2:48" ht="19.5" customHeight="1" thickBot="1">
      <c r="B44" s="413" t="s">
        <v>107</v>
      </c>
      <c r="C44" s="414" t="s">
        <v>55</v>
      </c>
      <c r="D44" s="494"/>
      <c r="E44" s="495"/>
      <c r="F44" s="495"/>
      <c r="G44" s="495"/>
      <c r="H44" s="496">
        <f>建設部門投入係数シート!D94</f>
        <v>0</v>
      </c>
      <c r="I44" s="497">
        <f>H44*関係係数シート!D40</f>
        <v>0</v>
      </c>
      <c r="J44" s="498">
        <v>0</v>
      </c>
      <c r="K44" s="498">
        <f>J44*関係係数シート!E40</f>
        <v>0</v>
      </c>
      <c r="L44" s="499">
        <f>J44*関係係数シート!F40</f>
        <v>0</v>
      </c>
      <c r="M44" s="498">
        <f t="shared" si="3"/>
        <v>0</v>
      </c>
      <c r="N44" s="498">
        <f t="shared" si="3"/>
        <v>0</v>
      </c>
      <c r="O44" s="499">
        <f t="shared" si="3"/>
        <v>0</v>
      </c>
      <c r="P44" s="69"/>
      <c r="Q44" s="515"/>
      <c r="R44" s="516"/>
      <c r="S44" s="498">
        <f>$R$45*関係係数シート!G40</f>
        <v>0</v>
      </c>
      <c r="T44" s="498">
        <f>S44*関係係数シート!D40</f>
        <v>0</v>
      </c>
      <c r="U44" s="498">
        <v>0</v>
      </c>
      <c r="V44" s="498">
        <f>U44*関係係数シート!E40</f>
        <v>0</v>
      </c>
      <c r="W44" s="499">
        <f>U44*関係係数シート!F40</f>
        <v>0</v>
      </c>
      <c r="Y44" s="500"/>
      <c r="Z44" s="501">
        <f>ROUND(J44*関係係数シート!H40,0)</f>
        <v>0</v>
      </c>
      <c r="AA44" s="502">
        <f t="shared" si="4"/>
        <v>0</v>
      </c>
      <c r="AB44" s="503">
        <f>ROUND(U44*関係係数シート!H40,0)</f>
        <v>0</v>
      </c>
      <c r="AC44" s="504"/>
      <c r="AD44" s="498">
        <f>ROUND(J44*関係係数シート!I40,0)</f>
        <v>0</v>
      </c>
      <c r="AE44" s="496">
        <f t="shared" si="5"/>
        <v>0</v>
      </c>
      <c r="AF44" s="499">
        <f>ROUND(U44*関係係数シート!I40,0)</f>
        <v>0</v>
      </c>
      <c r="AH44" s="415">
        <f t="shared" si="6"/>
        <v>0</v>
      </c>
      <c r="AI44" s="416">
        <f t="shared" si="0"/>
        <v>0</v>
      </c>
      <c r="AJ44" s="417">
        <f t="shared" si="1"/>
        <v>0</v>
      </c>
      <c r="AK44" s="415">
        <f t="shared" si="7"/>
        <v>0</v>
      </c>
      <c r="AL44" s="417">
        <f t="shared" si="8"/>
        <v>0</v>
      </c>
      <c r="AM44" s="418">
        <f t="shared" si="2"/>
        <v>1</v>
      </c>
      <c r="AO44" s="420">
        <v>37</v>
      </c>
      <c r="AP44" s="421" t="e">
        <f t="shared" si="9"/>
        <v>#N/A</v>
      </c>
      <c r="AQ44" s="422" t="e">
        <f t="shared" si="10"/>
        <v>#N/A</v>
      </c>
      <c r="AR44" s="423" t="e">
        <f t="shared" si="11"/>
        <v>#N/A</v>
      </c>
      <c r="AS44" s="424" t="e">
        <f t="shared" si="12"/>
        <v>#N/A</v>
      </c>
      <c r="AT44" s="425" t="e">
        <f>SUM($AQ$8:AQ44)/$AQ$45</f>
        <v>#N/A</v>
      </c>
      <c r="AU44" s="426" t="e">
        <f t="shared" si="13"/>
        <v>#N/A</v>
      </c>
      <c r="AV44" s="427" t="e">
        <f t="shared" si="14"/>
        <v>#N/A</v>
      </c>
    </row>
    <row r="45" spans="2:48" ht="19.5" customHeight="1" thickTop="1" thickBot="1">
      <c r="B45" s="56" t="s">
        <v>108</v>
      </c>
      <c r="C45" s="57" t="s">
        <v>330</v>
      </c>
      <c r="D45" s="87">
        <f>SUM(D8:D44)</f>
        <v>0</v>
      </c>
      <c r="E45" s="87">
        <f>SUM(E8:E44)</f>
        <v>0</v>
      </c>
      <c r="F45" s="147">
        <f>H52</f>
        <v>0</v>
      </c>
      <c r="G45" s="146">
        <f>H47</f>
        <v>0</v>
      </c>
      <c r="H45" s="157">
        <f>建設部門投入係数シート!D95</f>
        <v>0</v>
      </c>
      <c r="I45" s="298">
        <f>SUM(I8:I44)</f>
        <v>0</v>
      </c>
      <c r="J45" s="85">
        <f t="shared" ref="J45:L45" si="15">SUM(J8:J44)</f>
        <v>0</v>
      </c>
      <c r="K45" s="85">
        <f t="shared" si="15"/>
        <v>0</v>
      </c>
      <c r="L45" s="86">
        <f t="shared" si="15"/>
        <v>0</v>
      </c>
      <c r="M45" s="322">
        <f>SUM(M8:M44)</f>
        <v>0</v>
      </c>
      <c r="N45" s="322">
        <f>SUM(N8:N44)</f>
        <v>0</v>
      </c>
      <c r="O45" s="325">
        <f t="shared" ref="O45" si="16">SUM(O8:O44)</f>
        <v>0</v>
      </c>
      <c r="P45" s="70"/>
      <c r="Q45" s="92">
        <f>関係係数シート!M3</f>
        <v>0.5960677179768451</v>
      </c>
      <c r="R45" s="85">
        <f>O45*Q45</f>
        <v>0</v>
      </c>
      <c r="S45" s="93">
        <f>SUM(S8:S44)</f>
        <v>0</v>
      </c>
      <c r="T45" s="93">
        <f t="shared" ref="T45:W45" si="17">SUM(T8:T44)</f>
        <v>0</v>
      </c>
      <c r="U45" s="93">
        <f t="shared" si="17"/>
        <v>0</v>
      </c>
      <c r="V45" s="93">
        <f t="shared" si="17"/>
        <v>0</v>
      </c>
      <c r="W45" s="94">
        <f t="shared" si="17"/>
        <v>0</v>
      </c>
      <c r="Y45" s="214">
        <f>SUM(Y8:Y44)</f>
        <v>0</v>
      </c>
      <c r="Z45" s="215">
        <f t="shared" ref="Z45:AF45" si="18">SUM(Z8:Z44)</f>
        <v>0</v>
      </c>
      <c r="AA45" s="85">
        <f t="shared" si="18"/>
        <v>0</v>
      </c>
      <c r="AB45" s="93">
        <f t="shared" si="18"/>
        <v>0</v>
      </c>
      <c r="AC45" s="93">
        <f t="shared" si="18"/>
        <v>0</v>
      </c>
      <c r="AD45" s="93">
        <f t="shared" si="18"/>
        <v>0</v>
      </c>
      <c r="AE45" s="213">
        <f t="shared" si="18"/>
        <v>0</v>
      </c>
      <c r="AF45" s="94">
        <f t="shared" si="18"/>
        <v>0</v>
      </c>
      <c r="AH45" s="142">
        <f>SUM(AH8:AH44)</f>
        <v>0</v>
      </c>
      <c r="AI45" s="144">
        <f t="shared" ref="AI45:AL45" si="19">SUM(AI8:AI44)</f>
        <v>0</v>
      </c>
      <c r="AJ45" s="226">
        <f t="shared" si="19"/>
        <v>0</v>
      </c>
      <c r="AK45" s="144">
        <f t="shared" si="19"/>
        <v>0</v>
      </c>
      <c r="AL45" s="227">
        <f t="shared" si="19"/>
        <v>0</v>
      </c>
      <c r="AM45" s="143"/>
      <c r="AO45" s="149"/>
      <c r="AP45" s="150"/>
      <c r="AQ45" s="158" t="e">
        <f t="shared" ref="AQ45:AS45" si="20">SUM(AQ8:AQ44)</f>
        <v>#N/A</v>
      </c>
      <c r="AR45" s="159" t="e">
        <f t="shared" si="20"/>
        <v>#N/A</v>
      </c>
      <c r="AS45" s="160" t="e">
        <f t="shared" si="20"/>
        <v>#N/A</v>
      </c>
      <c r="AT45" s="148"/>
      <c r="AU45" s="153" t="e">
        <f t="shared" ref="AU45:AV45" si="21">SUM(AU8:AU44)</f>
        <v>#N/A</v>
      </c>
      <c r="AV45" s="154" t="e">
        <f t="shared" si="21"/>
        <v>#N/A</v>
      </c>
    </row>
    <row r="46" spans="2:48" ht="19.5" customHeight="1" thickBot="1">
      <c r="B46" s="51" t="s">
        <v>250</v>
      </c>
      <c r="C46" s="53" t="s">
        <v>251</v>
      </c>
      <c r="H46" s="65">
        <f>建設部門投入係数シート!D96</f>
        <v>0</v>
      </c>
    </row>
    <row r="47" spans="2:48" ht="19.5" customHeight="1" thickTop="1" thickBot="1">
      <c r="B47" s="51" t="s">
        <v>252</v>
      </c>
      <c r="C47" s="53" t="s">
        <v>253</v>
      </c>
      <c r="D47" s="3"/>
      <c r="H47" s="67">
        <f>建設部門投入係数シート!D97</f>
        <v>0</v>
      </c>
    </row>
    <row r="48" spans="2:48" ht="19.5" customHeight="1" thickTop="1">
      <c r="B48" s="51" t="s">
        <v>254</v>
      </c>
      <c r="C48" s="53" t="s">
        <v>255</v>
      </c>
      <c r="H48" s="65">
        <f>建設部門投入係数シート!D98</f>
        <v>0</v>
      </c>
    </row>
    <row r="49" spans="2:8" ht="19.5" customHeight="1">
      <c r="B49" s="51" t="s">
        <v>256</v>
      </c>
      <c r="C49" s="53" t="s">
        <v>257</v>
      </c>
      <c r="H49" s="65">
        <f>建設部門投入係数シート!D99</f>
        <v>0</v>
      </c>
    </row>
    <row r="50" spans="2:8" ht="19.5" customHeight="1">
      <c r="B50" s="51" t="s">
        <v>258</v>
      </c>
      <c r="C50" s="53" t="s">
        <v>155</v>
      </c>
      <c r="H50" s="65">
        <f>建設部門投入係数シート!D100</f>
        <v>0</v>
      </c>
    </row>
    <row r="51" spans="2:8" ht="19.5" customHeight="1" thickBot="1">
      <c r="B51" s="51" t="s">
        <v>259</v>
      </c>
      <c r="C51" s="53" t="s">
        <v>260</v>
      </c>
      <c r="H51" s="65">
        <f>建設部門投入係数シート!D101</f>
        <v>0</v>
      </c>
    </row>
    <row r="52" spans="2:8" ht="19.5" customHeight="1" thickTop="1" thickBot="1">
      <c r="B52" s="56" t="s">
        <v>261</v>
      </c>
      <c r="C52" s="54" t="s">
        <v>262</v>
      </c>
      <c r="H52" s="67">
        <f>建設部門投入係数シート!D102</f>
        <v>0</v>
      </c>
    </row>
    <row r="53" spans="2:8" ht="19.5" customHeight="1" thickTop="1" thickBot="1">
      <c r="B53" s="52" t="s">
        <v>263</v>
      </c>
      <c r="C53" s="55" t="s">
        <v>264</v>
      </c>
      <c r="H53" s="66">
        <f>建設部門投入係数シート!D103</f>
        <v>0</v>
      </c>
    </row>
    <row r="54" spans="2:8" ht="19.5" customHeight="1"/>
    <row r="55" spans="2:8" ht="19.5" customHeight="1">
      <c r="C55" s="3"/>
    </row>
    <row r="56" spans="2:8" ht="19.5" customHeight="1"/>
    <row r="57" spans="2:8" ht="19.5" customHeight="1">
      <c r="C57" s="68" t="s">
        <v>162</v>
      </c>
    </row>
  </sheetData>
  <customSheetViews>
    <customSheetView guid="{2653BBE6-F91C-4430-938D-D5344182049A}" fitToPage="1">
      <pageMargins left="0.31496062992125984" right="0.31496062992125984" top="0.70866141732283472" bottom="0.74803149606299213" header="0.51181102362204722" footer="0.51181102362204722"/>
      <printOptions headings="1"/>
      <pageSetup paperSize="9" scale="43" fitToWidth="0" orientation="landscape" verticalDpi="1200" r:id="rId1"/>
      <headerFooter alignWithMargins="0"/>
    </customSheetView>
  </customSheetViews>
  <mergeCells count="47">
    <mergeCell ref="M4:O4"/>
    <mergeCell ref="M5:M7"/>
    <mergeCell ref="N6:N7"/>
    <mergeCell ref="D3:O3"/>
    <mergeCell ref="AK4:AK7"/>
    <mergeCell ref="AH3:AM3"/>
    <mergeCell ref="AC4:AE4"/>
    <mergeCell ref="AF4:AF7"/>
    <mergeCell ref="AH4:AH7"/>
    <mergeCell ref="AL5:AL7"/>
    <mergeCell ref="H4:H7"/>
    <mergeCell ref="D4:G4"/>
    <mergeCell ref="AE5:AE7"/>
    <mergeCell ref="AI5:AI7"/>
    <mergeCell ref="I4:I7"/>
    <mergeCell ref="B4:C7"/>
    <mergeCell ref="D5:D7"/>
    <mergeCell ref="E5:E7"/>
    <mergeCell ref="F6:F7"/>
    <mergeCell ref="AO3:AV3"/>
    <mergeCell ref="J4:L4"/>
    <mergeCell ref="Q4:Q7"/>
    <mergeCell ref="R4:R7"/>
    <mergeCell ref="S4:S7"/>
    <mergeCell ref="T4:T7"/>
    <mergeCell ref="U4:U7"/>
    <mergeCell ref="Y4:AA4"/>
    <mergeCell ref="AB4:AB7"/>
    <mergeCell ref="Q3:W3"/>
    <mergeCell ref="Y3:AB3"/>
    <mergeCell ref="AC3:AF3"/>
    <mergeCell ref="AR5:AR7"/>
    <mergeCell ref="AV5:AV7"/>
    <mergeCell ref="J5:J7"/>
    <mergeCell ref="V5:V7"/>
    <mergeCell ref="Y5:Y7"/>
    <mergeCell ref="Z5:Z7"/>
    <mergeCell ref="AA5:AA7"/>
    <mergeCell ref="AC5:AC7"/>
    <mergeCell ref="K6:K7"/>
    <mergeCell ref="AM4:AM7"/>
    <mergeCell ref="AO4:AO7"/>
    <mergeCell ref="AP4:AP7"/>
    <mergeCell ref="AQ4:AQ7"/>
    <mergeCell ref="AT4:AT7"/>
    <mergeCell ref="AU4:AU7"/>
    <mergeCell ref="AD5:AD7"/>
  </mergeCells>
  <phoneticPr fontId="2"/>
  <printOptions headings="1"/>
  <pageMargins left="0.31496062992125984" right="0.31496062992125984" top="0.70866141732283472" bottom="0.74803149606299213" header="0.51181102362204722" footer="0.51181102362204722"/>
  <pageSetup paperSize="9" scale="41" fitToWidth="0" orientation="landscape" verticalDpi="1200" r:id="rId2"/>
  <headerFooter alignWithMargins="0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pageSetUpPr fitToPage="1"/>
  </sheetPr>
  <dimension ref="B1:AV57"/>
  <sheetViews>
    <sheetView showGridLines="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ColWidth="18.6640625" defaultRowHeight="12.75" customHeight="1"/>
  <cols>
    <col min="1" max="1" width="2.6640625" customWidth="1"/>
    <col min="2" max="2" width="4.6640625" customWidth="1"/>
    <col min="3" max="3" width="30.6640625" customWidth="1"/>
    <col min="4" max="7" width="11.88671875" customWidth="1"/>
    <col min="8" max="8" width="15.33203125" customWidth="1"/>
    <col min="9" max="9" width="12.77734375" customWidth="1"/>
    <col min="13" max="15" width="15.6640625" customWidth="1"/>
    <col min="16" max="16" width="7.44140625" style="11" customWidth="1"/>
    <col min="24" max="24" width="7" style="11" customWidth="1"/>
    <col min="33" max="33" width="5.21875" style="11" customWidth="1"/>
    <col min="40" max="40" width="18.6640625" style="11"/>
  </cols>
  <sheetData>
    <row r="1" spans="2:48" ht="22.5" customHeight="1"/>
    <row r="2" spans="2:48" ht="19.5" customHeight="1">
      <c r="H2" s="4" t="s">
        <v>128</v>
      </c>
      <c r="L2" s="4"/>
      <c r="M2" s="11"/>
      <c r="N2" s="11"/>
      <c r="O2" s="249" t="s">
        <v>205</v>
      </c>
      <c r="P2" s="70"/>
      <c r="W2" s="140" t="s">
        <v>205</v>
      </c>
      <c r="AF2" s="140" t="s">
        <v>204</v>
      </c>
      <c r="AJ2" s="140" t="s">
        <v>128</v>
      </c>
      <c r="AL2" s="140" t="s">
        <v>204</v>
      </c>
      <c r="AM2" s="140"/>
      <c r="AS2" s="140" t="s">
        <v>128</v>
      </c>
      <c r="AT2" s="216" t="s">
        <v>198</v>
      </c>
      <c r="AV2" s="216" t="s">
        <v>204</v>
      </c>
    </row>
    <row r="3" spans="2:48" ht="19.5" customHeight="1" thickBot="1">
      <c r="D3" s="1031" t="s">
        <v>191</v>
      </c>
      <c r="E3" s="1032"/>
      <c r="F3" s="1032"/>
      <c r="G3" s="1032"/>
      <c r="H3" s="1032"/>
      <c r="I3" s="1032"/>
      <c r="J3" s="1032"/>
      <c r="K3" s="1032"/>
      <c r="L3" s="1032"/>
      <c r="M3" s="1032"/>
      <c r="N3" s="1032"/>
      <c r="O3" s="1033"/>
      <c r="P3" s="71"/>
      <c r="Q3" s="1025" t="s">
        <v>110</v>
      </c>
      <c r="R3" s="1026"/>
      <c r="S3" s="1026"/>
      <c r="T3" s="1026"/>
      <c r="U3" s="1026"/>
      <c r="V3" s="1026"/>
      <c r="W3" s="1027"/>
      <c r="X3" s="167"/>
      <c r="Y3" s="1028" t="s">
        <v>72</v>
      </c>
      <c r="Z3" s="1029"/>
      <c r="AA3" s="1029"/>
      <c r="AB3" s="1030"/>
      <c r="AC3" s="1028" t="s">
        <v>73</v>
      </c>
      <c r="AD3" s="1029"/>
      <c r="AE3" s="1029"/>
      <c r="AF3" s="1030"/>
      <c r="AG3" s="167"/>
      <c r="AH3" s="988" t="s">
        <v>62</v>
      </c>
      <c r="AI3" s="989"/>
      <c r="AJ3" s="989"/>
      <c r="AK3" s="989"/>
      <c r="AL3" s="989"/>
      <c r="AM3" s="990"/>
      <c r="AO3" s="988" t="s">
        <v>203</v>
      </c>
      <c r="AP3" s="989"/>
      <c r="AQ3" s="989"/>
      <c r="AR3" s="989"/>
      <c r="AS3" s="989"/>
      <c r="AT3" s="989"/>
      <c r="AU3" s="989"/>
      <c r="AV3" s="990"/>
    </row>
    <row r="4" spans="2:48" ht="19.5" customHeight="1">
      <c r="B4" s="864" t="s">
        <v>156</v>
      </c>
      <c r="C4" s="865"/>
      <c r="D4" s="1040" t="s">
        <v>192</v>
      </c>
      <c r="E4" s="1041"/>
      <c r="F4" s="1041"/>
      <c r="G4" s="1042"/>
      <c r="H4" s="1037" t="s">
        <v>159</v>
      </c>
      <c r="I4" s="1043" t="s">
        <v>193</v>
      </c>
      <c r="J4" s="1010" t="s">
        <v>190</v>
      </c>
      <c r="K4" s="1011"/>
      <c r="L4" s="1012"/>
      <c r="M4" s="1010" t="s">
        <v>351</v>
      </c>
      <c r="N4" s="1011"/>
      <c r="O4" s="1012"/>
      <c r="P4" s="89"/>
      <c r="Q4" s="1013" t="s">
        <v>163</v>
      </c>
      <c r="R4" s="1016" t="s">
        <v>61</v>
      </c>
      <c r="S4" s="1019" t="s">
        <v>174</v>
      </c>
      <c r="T4" s="1019" t="s">
        <v>76</v>
      </c>
      <c r="U4" s="1022" t="s">
        <v>77</v>
      </c>
      <c r="V4" s="208"/>
      <c r="W4" s="209"/>
      <c r="X4" s="167"/>
      <c r="Y4" s="1023" t="s">
        <v>227</v>
      </c>
      <c r="Z4" s="1024"/>
      <c r="AA4" s="1024"/>
      <c r="AB4" s="1019" t="s">
        <v>78</v>
      </c>
      <c r="AC4" s="1024" t="s">
        <v>228</v>
      </c>
      <c r="AD4" s="1024"/>
      <c r="AE4" s="1024"/>
      <c r="AF4" s="1034" t="s">
        <v>79</v>
      </c>
      <c r="AG4" s="167"/>
      <c r="AH4" s="864" t="s">
        <v>194</v>
      </c>
      <c r="AI4" s="169"/>
      <c r="AJ4" s="170"/>
      <c r="AK4" s="864" t="s">
        <v>215</v>
      </c>
      <c r="AL4" s="217"/>
      <c r="AM4" s="898" t="s">
        <v>229</v>
      </c>
      <c r="AN4" s="167"/>
      <c r="AO4" s="979" t="s">
        <v>196</v>
      </c>
      <c r="AP4" s="982" t="s">
        <v>197</v>
      </c>
      <c r="AQ4" s="864" t="s">
        <v>194</v>
      </c>
      <c r="AR4" s="169"/>
      <c r="AS4" s="170"/>
      <c r="AT4" s="985" t="s">
        <v>230</v>
      </c>
      <c r="AU4" s="864" t="s">
        <v>215</v>
      </c>
      <c r="AV4" s="217"/>
    </row>
    <row r="5" spans="2:48" ht="19.5" customHeight="1">
      <c r="B5" s="866"/>
      <c r="C5" s="867"/>
      <c r="D5" s="1003" t="s">
        <v>109</v>
      </c>
      <c r="E5" s="1006" t="s">
        <v>158</v>
      </c>
      <c r="F5" s="299"/>
      <c r="G5" s="300"/>
      <c r="H5" s="1038"/>
      <c r="I5" s="1044"/>
      <c r="J5" s="993" t="s">
        <v>194</v>
      </c>
      <c r="K5" s="206"/>
      <c r="L5" s="207"/>
      <c r="M5" s="993" t="s">
        <v>356</v>
      </c>
      <c r="N5" s="252"/>
      <c r="O5" s="314"/>
      <c r="P5" s="89"/>
      <c r="Q5" s="1014"/>
      <c r="R5" s="1017"/>
      <c r="S5" s="1020"/>
      <c r="T5" s="1020"/>
      <c r="U5" s="997"/>
      <c r="V5" s="996" t="s">
        <v>175</v>
      </c>
      <c r="W5" s="210"/>
      <c r="X5" s="167"/>
      <c r="Y5" s="999" t="s">
        <v>195</v>
      </c>
      <c r="Z5" s="1001" t="s">
        <v>190</v>
      </c>
      <c r="AA5" s="1001" t="s">
        <v>160</v>
      </c>
      <c r="AB5" s="1020"/>
      <c r="AC5" s="1001" t="s">
        <v>195</v>
      </c>
      <c r="AD5" s="1001" t="s">
        <v>190</v>
      </c>
      <c r="AE5" s="1001" t="s">
        <v>160</v>
      </c>
      <c r="AF5" s="1035"/>
      <c r="AG5" s="167"/>
      <c r="AH5" s="866"/>
      <c r="AI5" s="976" t="s">
        <v>199</v>
      </c>
      <c r="AJ5" s="218"/>
      <c r="AK5" s="866"/>
      <c r="AL5" s="973" t="s">
        <v>69</v>
      </c>
      <c r="AM5" s="991"/>
      <c r="AO5" s="980"/>
      <c r="AP5" s="983"/>
      <c r="AQ5" s="866"/>
      <c r="AR5" s="976" t="s">
        <v>199</v>
      </c>
      <c r="AS5" s="114"/>
      <c r="AT5" s="986"/>
      <c r="AU5" s="866"/>
      <c r="AV5" s="973" t="s">
        <v>69</v>
      </c>
    </row>
    <row r="6" spans="2:48" ht="19.5" customHeight="1">
      <c r="B6" s="866"/>
      <c r="C6" s="867"/>
      <c r="D6" s="1004"/>
      <c r="E6" s="1007"/>
      <c r="F6" s="1009" t="s">
        <v>199</v>
      </c>
      <c r="G6" s="145"/>
      <c r="H6" s="1038"/>
      <c r="I6" s="1044"/>
      <c r="J6" s="994"/>
      <c r="K6" s="993" t="s">
        <v>177</v>
      </c>
      <c r="L6" s="205"/>
      <c r="M6" s="994"/>
      <c r="N6" s="993" t="s">
        <v>177</v>
      </c>
      <c r="O6" s="207"/>
      <c r="P6" s="89"/>
      <c r="Q6" s="1014"/>
      <c r="R6" s="1017"/>
      <c r="S6" s="1020"/>
      <c r="T6" s="1020"/>
      <c r="U6" s="997"/>
      <c r="V6" s="997"/>
      <c r="W6" s="211"/>
      <c r="X6" s="167"/>
      <c r="Y6" s="999"/>
      <c r="Z6" s="1001"/>
      <c r="AA6" s="1001"/>
      <c r="AB6" s="1020"/>
      <c r="AC6" s="1001"/>
      <c r="AD6" s="1001"/>
      <c r="AE6" s="1001"/>
      <c r="AF6" s="1035"/>
      <c r="AG6" s="167"/>
      <c r="AH6" s="866"/>
      <c r="AI6" s="977"/>
      <c r="AJ6" s="219"/>
      <c r="AK6" s="866"/>
      <c r="AL6" s="974"/>
      <c r="AM6" s="991"/>
      <c r="AO6" s="980"/>
      <c r="AP6" s="983"/>
      <c r="AQ6" s="866"/>
      <c r="AR6" s="977"/>
      <c r="AS6" s="220"/>
      <c r="AT6" s="986"/>
      <c r="AU6" s="866"/>
      <c r="AV6" s="974"/>
    </row>
    <row r="7" spans="2:48" s="1" customFormat="1" ht="48.75" customHeight="1" thickBot="1">
      <c r="B7" s="868"/>
      <c r="C7" s="869"/>
      <c r="D7" s="1005"/>
      <c r="E7" s="1008"/>
      <c r="F7" s="1008"/>
      <c r="G7" s="250" t="s">
        <v>200</v>
      </c>
      <c r="H7" s="1039"/>
      <c r="I7" s="1045"/>
      <c r="J7" s="995"/>
      <c r="K7" s="995"/>
      <c r="L7" s="139" t="s">
        <v>225</v>
      </c>
      <c r="M7" s="995"/>
      <c r="N7" s="995"/>
      <c r="O7" s="139" t="s">
        <v>360</v>
      </c>
      <c r="P7" s="89"/>
      <c r="Q7" s="1015"/>
      <c r="R7" s="1018"/>
      <c r="S7" s="1021"/>
      <c r="T7" s="1021"/>
      <c r="U7" s="998"/>
      <c r="V7" s="998"/>
      <c r="W7" s="212" t="s">
        <v>226</v>
      </c>
      <c r="X7" s="506"/>
      <c r="Y7" s="1000"/>
      <c r="Z7" s="1002"/>
      <c r="AA7" s="1002"/>
      <c r="AB7" s="1021"/>
      <c r="AC7" s="1002"/>
      <c r="AD7" s="1002"/>
      <c r="AE7" s="1002"/>
      <c r="AF7" s="1036"/>
      <c r="AG7" s="506"/>
      <c r="AH7" s="868"/>
      <c r="AI7" s="978"/>
      <c r="AJ7" s="221" t="s">
        <v>218</v>
      </c>
      <c r="AK7" s="868"/>
      <c r="AL7" s="975"/>
      <c r="AM7" s="992"/>
      <c r="AN7" s="505"/>
      <c r="AO7" s="981"/>
      <c r="AP7" s="984"/>
      <c r="AQ7" s="868"/>
      <c r="AR7" s="978"/>
      <c r="AS7" s="222" t="s">
        <v>218</v>
      </c>
      <c r="AT7" s="987"/>
      <c r="AU7" s="868"/>
      <c r="AV7" s="975"/>
    </row>
    <row r="8" spans="2:48" ht="19.5" customHeight="1">
      <c r="B8" s="361" t="s">
        <v>0</v>
      </c>
      <c r="C8" s="362" t="s">
        <v>246</v>
      </c>
      <c r="D8" s="448"/>
      <c r="E8" s="449"/>
      <c r="F8" s="449"/>
      <c r="G8" s="449"/>
      <c r="H8" s="450">
        <f>建設部門投入係数シート!R58</f>
        <v>0</v>
      </c>
      <c r="I8" s="451">
        <f>H8*関係係数シート!D4</f>
        <v>0</v>
      </c>
      <c r="J8" s="452">
        <f t="array" ref="J8:J44">MMULT(関係係数シート!Q4:BA40,'計算シート(建設投資)'!I8:I44)</f>
        <v>0</v>
      </c>
      <c r="K8" s="452">
        <f>J8*関係係数シート!E4</f>
        <v>0</v>
      </c>
      <c r="L8" s="453">
        <f>J8*関係係数シート!F4</f>
        <v>0</v>
      </c>
      <c r="M8" s="452">
        <f>E8+J8</f>
        <v>0</v>
      </c>
      <c r="N8" s="452">
        <f t="shared" ref="N8:N44" si="0">F8+K8</f>
        <v>0</v>
      </c>
      <c r="O8" s="453">
        <f t="shared" ref="O8:O44" si="1">G8+L8</f>
        <v>0</v>
      </c>
      <c r="P8" s="90"/>
      <c r="Q8" s="507"/>
      <c r="R8" s="508"/>
      <c r="S8" s="454">
        <f>$R$45*関係係数シート!G4</f>
        <v>0</v>
      </c>
      <c r="T8" s="454">
        <f>S8*関係係数シート!D4</f>
        <v>0</v>
      </c>
      <c r="U8" s="452">
        <f t="array" ref="U8:U44">MMULT(関係係数シート!Q4:BA40,'計算シート(建設投資)'!T8:T44)</f>
        <v>0</v>
      </c>
      <c r="V8" s="452">
        <f>U8*関係係数シート!E4</f>
        <v>0</v>
      </c>
      <c r="W8" s="453">
        <f>U8*関係係数シート!F4</f>
        <v>0</v>
      </c>
      <c r="Y8" s="455"/>
      <c r="Z8" s="456">
        <f>ROUND(J8*関係係数シート!H4,0)</f>
        <v>0</v>
      </c>
      <c r="AA8" s="456">
        <f>Y8+Z8</f>
        <v>0</v>
      </c>
      <c r="AB8" s="457">
        <f>ROUND(U8*関係係数シート!H4,0)</f>
        <v>0</v>
      </c>
      <c r="AC8" s="458"/>
      <c r="AD8" s="452">
        <f>ROUND(J8*関係係数シート!I4,0)</f>
        <v>0</v>
      </c>
      <c r="AE8" s="450">
        <f>AC8+AD8</f>
        <v>0</v>
      </c>
      <c r="AF8" s="453">
        <f>ROUND(U8*関係係数シート!I4,0)</f>
        <v>0</v>
      </c>
      <c r="AH8" s="363">
        <f>M8+U8</f>
        <v>0</v>
      </c>
      <c r="AI8" s="364">
        <f t="shared" ref="AI8:AI44" si="2">N8+V8</f>
        <v>0</v>
      </c>
      <c r="AJ8" s="365">
        <f t="shared" ref="AJ8:AJ44" si="3">O8+W8</f>
        <v>0</v>
      </c>
      <c r="AK8" s="363">
        <f>AA8+AB8</f>
        <v>0</v>
      </c>
      <c r="AL8" s="365">
        <f>AE8+AF8</f>
        <v>0</v>
      </c>
      <c r="AM8" s="366">
        <f>RANK(AH8,$AH$8:$AH$44)</f>
        <v>1</v>
      </c>
      <c r="AO8" s="368">
        <v>1</v>
      </c>
      <c r="AP8" s="369" t="str">
        <f>INDEX($C$8:$C$44,MATCH(AO8,$AM$8:$AM$44,0),1)</f>
        <v>農林漁業</v>
      </c>
      <c r="AQ8" s="428">
        <f>INDEX($AH$8:$AH$44,MATCH(AO8,$AM$8:$AM$44,0),1)</f>
        <v>0</v>
      </c>
      <c r="AR8" s="429">
        <f>INDEX($AI$8:$AI$44,MATCH(AO8,$AM$8:$AM$44,0),1)</f>
        <v>0</v>
      </c>
      <c r="AS8" s="430">
        <f>INDEX($AJ$8:$AJ$44,MATCH(AO8,$AM$8:$AM$44,0),1)</f>
        <v>0</v>
      </c>
      <c r="AT8" s="373" t="e">
        <f>SUM($AQ$8:AQ8)/$AQ$45</f>
        <v>#N/A</v>
      </c>
      <c r="AU8" s="428">
        <f>INDEX($AK$8:$AK$44,MATCH(AO8,$AM$8:$AM$44,0),1)</f>
        <v>0</v>
      </c>
      <c r="AV8" s="430">
        <f>INDEX($AL$8:$AL$44,MATCH(AO8,$AM$8:$AM$44,0),1)</f>
        <v>0</v>
      </c>
    </row>
    <row r="9" spans="2:48" ht="19.5" customHeight="1">
      <c r="B9" s="374" t="s">
        <v>9</v>
      </c>
      <c r="C9" s="375" t="s">
        <v>3</v>
      </c>
      <c r="D9" s="459"/>
      <c r="E9" s="460"/>
      <c r="F9" s="460"/>
      <c r="G9" s="460"/>
      <c r="H9" s="461">
        <f>建設部門投入係数シート!R59</f>
        <v>0</v>
      </c>
      <c r="I9" s="462">
        <f>H9*関係係数シート!D5</f>
        <v>0</v>
      </c>
      <c r="J9" s="463">
        <v>0</v>
      </c>
      <c r="K9" s="463">
        <f>J9*関係係数シート!E5</f>
        <v>0</v>
      </c>
      <c r="L9" s="464">
        <f>J9*関係係数シート!F5</f>
        <v>0</v>
      </c>
      <c r="M9" s="463">
        <f t="shared" ref="M9:M44" si="4">E9+J9</f>
        <v>0</v>
      </c>
      <c r="N9" s="463">
        <f t="shared" si="0"/>
        <v>0</v>
      </c>
      <c r="O9" s="464">
        <f t="shared" si="1"/>
        <v>0</v>
      </c>
      <c r="P9" s="90"/>
      <c r="Q9" s="509"/>
      <c r="R9" s="510"/>
      <c r="S9" s="463">
        <f>$R$45*関係係数シート!G5</f>
        <v>0</v>
      </c>
      <c r="T9" s="463">
        <f>S9*関係係数シート!D5</f>
        <v>0</v>
      </c>
      <c r="U9" s="463">
        <v>0</v>
      </c>
      <c r="V9" s="463">
        <f>U9*関係係数シート!E5</f>
        <v>0</v>
      </c>
      <c r="W9" s="464">
        <f>U9*関係係数シート!F5</f>
        <v>0</v>
      </c>
      <c r="Y9" s="465"/>
      <c r="Z9" s="466">
        <f>ROUND(J9*関係係数シート!H5,0)</f>
        <v>0</v>
      </c>
      <c r="AA9" s="467">
        <f t="shared" ref="AA9:AA44" si="5">Y9+Z9</f>
        <v>0</v>
      </c>
      <c r="AB9" s="468">
        <f>ROUND(U9*関係係数シート!H5,0)</f>
        <v>0</v>
      </c>
      <c r="AC9" s="469"/>
      <c r="AD9" s="463">
        <f>ROUND(J9*関係係数シート!I5,0)</f>
        <v>0</v>
      </c>
      <c r="AE9" s="461">
        <f t="shared" ref="AE9:AE44" si="6">AC9+AD9</f>
        <v>0</v>
      </c>
      <c r="AF9" s="464">
        <f>ROUND(U9*関係係数シート!I5,0)</f>
        <v>0</v>
      </c>
      <c r="AH9" s="376">
        <f t="shared" ref="AH9:AH44" si="7">M9+U9</f>
        <v>0</v>
      </c>
      <c r="AI9" s="377">
        <f t="shared" si="2"/>
        <v>0</v>
      </c>
      <c r="AJ9" s="378">
        <f t="shared" si="3"/>
        <v>0</v>
      </c>
      <c r="AK9" s="376">
        <f t="shared" ref="AK9:AK44" si="8">AA9+AB9</f>
        <v>0</v>
      </c>
      <c r="AL9" s="378">
        <f t="shared" ref="AL9:AL44" si="9">AE9+AF9</f>
        <v>0</v>
      </c>
      <c r="AM9" s="379">
        <f t="shared" ref="AM9:AM44" si="10">RANK(AH9,$AH$8:$AH$44)</f>
        <v>1</v>
      </c>
      <c r="AO9" s="381">
        <v>2</v>
      </c>
      <c r="AP9" s="382" t="e">
        <f t="shared" ref="AP9:AP44" si="11">INDEX($C$8:$C$44,MATCH(AO9,$AM$8:$AM$44,0),1)</f>
        <v>#N/A</v>
      </c>
      <c r="AQ9" s="431" t="e">
        <f t="shared" ref="AQ9:AQ44" si="12">INDEX($AH$8:$AH$44,MATCH(AO9,$AM$8:$AM$44,0),1)</f>
        <v>#N/A</v>
      </c>
      <c r="AR9" s="432" t="e">
        <f t="shared" ref="AR9:AR44" si="13">INDEX($AI$8:$AI$44,MATCH(AO9,$AM$8:$AM$44,0),1)</f>
        <v>#N/A</v>
      </c>
      <c r="AS9" s="433" t="e">
        <f t="shared" ref="AS9:AS44" si="14">INDEX($AJ$8:$AJ$44,MATCH(AO9,$AM$8:$AM$44,0),1)</f>
        <v>#N/A</v>
      </c>
      <c r="AT9" s="386" t="e">
        <f>SUM($AQ$8:AQ9)/$AQ$45</f>
        <v>#N/A</v>
      </c>
      <c r="AU9" s="431" t="e">
        <f t="shared" ref="AU9:AU44" si="15">INDEX($AK$8:$AK$44,MATCH(AO9,$AM$8:$AM$44,0),1)</f>
        <v>#N/A</v>
      </c>
      <c r="AV9" s="433" t="e">
        <f t="shared" ref="AV9:AV44" si="16">INDEX($AL$8:$AL$44,MATCH(AO9,$AM$8:$AM$44,0),1)</f>
        <v>#N/A</v>
      </c>
    </row>
    <row r="10" spans="2:48" ht="19.5" customHeight="1">
      <c r="B10" s="374" t="s">
        <v>19</v>
      </c>
      <c r="C10" s="375" t="s">
        <v>141</v>
      </c>
      <c r="D10" s="459"/>
      <c r="E10" s="460"/>
      <c r="F10" s="460"/>
      <c r="G10" s="460"/>
      <c r="H10" s="461">
        <f>建設部門投入係数シート!R60</f>
        <v>0</v>
      </c>
      <c r="I10" s="462">
        <f>H10*関係係数シート!D6</f>
        <v>0</v>
      </c>
      <c r="J10" s="463">
        <v>0</v>
      </c>
      <c r="K10" s="463">
        <f>J10*関係係数シート!E6</f>
        <v>0</v>
      </c>
      <c r="L10" s="464">
        <f>J10*関係係数シート!F6</f>
        <v>0</v>
      </c>
      <c r="M10" s="463">
        <f t="shared" si="4"/>
        <v>0</v>
      </c>
      <c r="N10" s="463">
        <f t="shared" si="0"/>
        <v>0</v>
      </c>
      <c r="O10" s="464">
        <f t="shared" si="1"/>
        <v>0</v>
      </c>
      <c r="P10" s="90"/>
      <c r="Q10" s="509"/>
      <c r="R10" s="510"/>
      <c r="S10" s="463">
        <f>$R$45*関係係数シート!G6</f>
        <v>0</v>
      </c>
      <c r="T10" s="463">
        <f>S10*関係係数シート!D6</f>
        <v>0</v>
      </c>
      <c r="U10" s="463">
        <v>0</v>
      </c>
      <c r="V10" s="463">
        <f>U10*関係係数シート!E6</f>
        <v>0</v>
      </c>
      <c r="W10" s="464">
        <f>U10*関係係数シート!F6</f>
        <v>0</v>
      </c>
      <c r="Y10" s="465"/>
      <c r="Z10" s="466">
        <f>ROUND(J10*関係係数シート!H6,0)</f>
        <v>0</v>
      </c>
      <c r="AA10" s="467">
        <f t="shared" si="5"/>
        <v>0</v>
      </c>
      <c r="AB10" s="468">
        <f>ROUND(U10*関係係数シート!H6,0)</f>
        <v>0</v>
      </c>
      <c r="AC10" s="469"/>
      <c r="AD10" s="463">
        <f>ROUND(J10*関係係数シート!I6,0)</f>
        <v>0</v>
      </c>
      <c r="AE10" s="461">
        <f t="shared" si="6"/>
        <v>0</v>
      </c>
      <c r="AF10" s="464">
        <f>ROUND(U10*関係係数シート!I6,0)</f>
        <v>0</v>
      </c>
      <c r="AH10" s="376">
        <f t="shared" si="7"/>
        <v>0</v>
      </c>
      <c r="AI10" s="377">
        <f t="shared" si="2"/>
        <v>0</v>
      </c>
      <c r="AJ10" s="378">
        <f t="shared" si="3"/>
        <v>0</v>
      </c>
      <c r="AK10" s="376">
        <f t="shared" si="8"/>
        <v>0</v>
      </c>
      <c r="AL10" s="378">
        <f t="shared" si="9"/>
        <v>0</v>
      </c>
      <c r="AM10" s="379">
        <f t="shared" si="10"/>
        <v>1</v>
      </c>
      <c r="AO10" s="381">
        <v>3</v>
      </c>
      <c r="AP10" s="382" t="e">
        <f t="shared" si="11"/>
        <v>#N/A</v>
      </c>
      <c r="AQ10" s="431" t="e">
        <f t="shared" si="12"/>
        <v>#N/A</v>
      </c>
      <c r="AR10" s="432" t="e">
        <f t="shared" si="13"/>
        <v>#N/A</v>
      </c>
      <c r="AS10" s="433" t="e">
        <f t="shared" si="14"/>
        <v>#N/A</v>
      </c>
      <c r="AT10" s="386" t="e">
        <f>SUM($AQ$8:AQ10)/$AQ$45</f>
        <v>#N/A</v>
      </c>
      <c r="AU10" s="431" t="e">
        <f t="shared" si="15"/>
        <v>#N/A</v>
      </c>
      <c r="AV10" s="433" t="e">
        <f t="shared" si="16"/>
        <v>#N/A</v>
      </c>
    </row>
    <row r="11" spans="2:48" ht="19.5" customHeight="1">
      <c r="B11" s="374" t="s">
        <v>26</v>
      </c>
      <c r="C11" s="375" t="s">
        <v>6</v>
      </c>
      <c r="D11" s="459"/>
      <c r="E11" s="460"/>
      <c r="F11" s="460"/>
      <c r="G11" s="460"/>
      <c r="H11" s="461">
        <f>建設部門投入係数シート!R61</f>
        <v>0</v>
      </c>
      <c r="I11" s="462">
        <f>H11*関係係数シート!D7</f>
        <v>0</v>
      </c>
      <c r="J11" s="463">
        <v>0</v>
      </c>
      <c r="K11" s="463">
        <f>J11*関係係数シート!E7</f>
        <v>0</v>
      </c>
      <c r="L11" s="464">
        <f>J11*関係係数シート!F7</f>
        <v>0</v>
      </c>
      <c r="M11" s="463">
        <f t="shared" si="4"/>
        <v>0</v>
      </c>
      <c r="N11" s="463">
        <f t="shared" si="0"/>
        <v>0</v>
      </c>
      <c r="O11" s="464">
        <f t="shared" si="1"/>
        <v>0</v>
      </c>
      <c r="P11" s="90"/>
      <c r="Q11" s="509"/>
      <c r="R11" s="510"/>
      <c r="S11" s="463">
        <f>$R$45*関係係数シート!G7</f>
        <v>0</v>
      </c>
      <c r="T11" s="463">
        <f>S11*関係係数シート!D7</f>
        <v>0</v>
      </c>
      <c r="U11" s="463">
        <v>0</v>
      </c>
      <c r="V11" s="463">
        <f>U11*関係係数シート!E7</f>
        <v>0</v>
      </c>
      <c r="W11" s="464">
        <f>U11*関係係数シート!F7</f>
        <v>0</v>
      </c>
      <c r="Y11" s="465"/>
      <c r="Z11" s="466">
        <f>ROUND(J11*関係係数シート!H7,0)</f>
        <v>0</v>
      </c>
      <c r="AA11" s="467">
        <f t="shared" si="5"/>
        <v>0</v>
      </c>
      <c r="AB11" s="468">
        <f>ROUND(U11*関係係数シート!H7,0)</f>
        <v>0</v>
      </c>
      <c r="AC11" s="469"/>
      <c r="AD11" s="463">
        <f>ROUND(J11*関係係数シート!I7,0)</f>
        <v>0</v>
      </c>
      <c r="AE11" s="461">
        <f t="shared" si="6"/>
        <v>0</v>
      </c>
      <c r="AF11" s="464">
        <f>ROUND(U11*関係係数シート!I7,0)</f>
        <v>0</v>
      </c>
      <c r="AH11" s="376">
        <f t="shared" si="7"/>
        <v>0</v>
      </c>
      <c r="AI11" s="377">
        <f t="shared" si="2"/>
        <v>0</v>
      </c>
      <c r="AJ11" s="378">
        <f t="shared" si="3"/>
        <v>0</v>
      </c>
      <c r="AK11" s="376">
        <f t="shared" si="8"/>
        <v>0</v>
      </c>
      <c r="AL11" s="378">
        <f t="shared" si="9"/>
        <v>0</v>
      </c>
      <c r="AM11" s="379">
        <f t="shared" si="10"/>
        <v>1</v>
      </c>
      <c r="AO11" s="381">
        <v>4</v>
      </c>
      <c r="AP11" s="382" t="e">
        <f t="shared" si="11"/>
        <v>#N/A</v>
      </c>
      <c r="AQ11" s="431" t="e">
        <f t="shared" si="12"/>
        <v>#N/A</v>
      </c>
      <c r="AR11" s="432" t="e">
        <f t="shared" si="13"/>
        <v>#N/A</v>
      </c>
      <c r="AS11" s="433" t="e">
        <f t="shared" si="14"/>
        <v>#N/A</v>
      </c>
      <c r="AT11" s="386" t="e">
        <f>SUM($AQ$8:AQ11)/$AQ$45</f>
        <v>#N/A</v>
      </c>
      <c r="AU11" s="431" t="e">
        <f t="shared" si="15"/>
        <v>#N/A</v>
      </c>
      <c r="AV11" s="433" t="e">
        <f t="shared" si="16"/>
        <v>#N/A</v>
      </c>
    </row>
    <row r="12" spans="2:48" ht="19.5" customHeight="1">
      <c r="B12" s="387" t="s">
        <v>27</v>
      </c>
      <c r="C12" s="388" t="s">
        <v>8</v>
      </c>
      <c r="D12" s="470"/>
      <c r="E12" s="471"/>
      <c r="F12" s="471"/>
      <c r="G12" s="471"/>
      <c r="H12" s="472">
        <f>建設部門投入係数シート!R62</f>
        <v>0</v>
      </c>
      <c r="I12" s="473">
        <f>H12*関係係数シート!D8</f>
        <v>0</v>
      </c>
      <c r="J12" s="474">
        <v>0</v>
      </c>
      <c r="K12" s="474">
        <f>J12*関係係数シート!E8</f>
        <v>0</v>
      </c>
      <c r="L12" s="475">
        <f>J12*関係係数シート!F8</f>
        <v>0</v>
      </c>
      <c r="M12" s="474">
        <f t="shared" si="4"/>
        <v>0</v>
      </c>
      <c r="N12" s="474">
        <f t="shared" si="0"/>
        <v>0</v>
      </c>
      <c r="O12" s="475">
        <f t="shared" si="1"/>
        <v>0</v>
      </c>
      <c r="P12" s="90"/>
      <c r="Q12" s="511"/>
      <c r="R12" s="512"/>
      <c r="S12" s="474">
        <f>$R$45*関係係数シート!G8</f>
        <v>0</v>
      </c>
      <c r="T12" s="474">
        <f>S12*関係係数シート!D8</f>
        <v>0</v>
      </c>
      <c r="U12" s="474">
        <v>0</v>
      </c>
      <c r="V12" s="474">
        <f>U12*関係係数シート!E8</f>
        <v>0</v>
      </c>
      <c r="W12" s="475">
        <f>U12*関係係数シート!F8</f>
        <v>0</v>
      </c>
      <c r="Y12" s="476"/>
      <c r="Z12" s="477">
        <f>ROUND(J12*関係係数シート!H8,0)</f>
        <v>0</v>
      </c>
      <c r="AA12" s="478">
        <f t="shared" si="5"/>
        <v>0</v>
      </c>
      <c r="AB12" s="479">
        <f>ROUND(U12*関係係数シート!H8,0)</f>
        <v>0</v>
      </c>
      <c r="AC12" s="480"/>
      <c r="AD12" s="474">
        <f>ROUND(J12*関係係数シート!I8,0)</f>
        <v>0</v>
      </c>
      <c r="AE12" s="472">
        <f t="shared" si="6"/>
        <v>0</v>
      </c>
      <c r="AF12" s="475">
        <f>ROUND(U12*関係係数シート!I8,0)</f>
        <v>0</v>
      </c>
      <c r="AH12" s="389">
        <f t="shared" si="7"/>
        <v>0</v>
      </c>
      <c r="AI12" s="390">
        <f t="shared" si="2"/>
        <v>0</v>
      </c>
      <c r="AJ12" s="391">
        <f t="shared" si="3"/>
        <v>0</v>
      </c>
      <c r="AK12" s="389">
        <f t="shared" si="8"/>
        <v>0</v>
      </c>
      <c r="AL12" s="391">
        <f t="shared" si="9"/>
        <v>0</v>
      </c>
      <c r="AM12" s="392">
        <f t="shared" si="10"/>
        <v>1</v>
      </c>
      <c r="AO12" s="394">
        <v>5</v>
      </c>
      <c r="AP12" s="395" t="e">
        <f t="shared" si="11"/>
        <v>#N/A</v>
      </c>
      <c r="AQ12" s="434" t="e">
        <f t="shared" si="12"/>
        <v>#N/A</v>
      </c>
      <c r="AR12" s="435" t="e">
        <f t="shared" si="13"/>
        <v>#N/A</v>
      </c>
      <c r="AS12" s="436" t="e">
        <f t="shared" si="14"/>
        <v>#N/A</v>
      </c>
      <c r="AT12" s="399" t="e">
        <f>SUM($AQ$8:AQ12)/$AQ$45</f>
        <v>#N/A</v>
      </c>
      <c r="AU12" s="434" t="e">
        <f t="shared" si="15"/>
        <v>#N/A</v>
      </c>
      <c r="AV12" s="436" t="e">
        <f t="shared" si="16"/>
        <v>#N/A</v>
      </c>
    </row>
    <row r="13" spans="2:48" ht="19.5" customHeight="1">
      <c r="B13" s="400" t="s">
        <v>34</v>
      </c>
      <c r="C13" s="401" t="s">
        <v>10</v>
      </c>
      <c r="D13" s="481"/>
      <c r="E13" s="482"/>
      <c r="F13" s="482"/>
      <c r="G13" s="482"/>
      <c r="H13" s="483">
        <f>建設部門投入係数シート!R63</f>
        <v>0</v>
      </c>
      <c r="I13" s="484">
        <f>H13*関係係数シート!D9</f>
        <v>0</v>
      </c>
      <c r="J13" s="454">
        <v>0</v>
      </c>
      <c r="K13" s="454">
        <f>J13*関係係数シート!E9</f>
        <v>0</v>
      </c>
      <c r="L13" s="485">
        <f>J13*関係係数シート!F9</f>
        <v>0</v>
      </c>
      <c r="M13" s="454">
        <f t="shared" si="4"/>
        <v>0</v>
      </c>
      <c r="N13" s="454">
        <f t="shared" si="0"/>
        <v>0</v>
      </c>
      <c r="O13" s="485">
        <f t="shared" si="1"/>
        <v>0</v>
      </c>
      <c r="P13" s="90"/>
      <c r="Q13" s="513"/>
      <c r="R13" s="514"/>
      <c r="S13" s="454">
        <f>$R$45*関係係数シート!G9</f>
        <v>0</v>
      </c>
      <c r="T13" s="454">
        <f>S13*関係係数シート!D9</f>
        <v>0</v>
      </c>
      <c r="U13" s="454">
        <v>0</v>
      </c>
      <c r="V13" s="454">
        <f>U13*関係係数シート!E9</f>
        <v>0</v>
      </c>
      <c r="W13" s="485">
        <f>U13*関係係数シート!F9</f>
        <v>0</v>
      </c>
      <c r="Y13" s="486"/>
      <c r="Z13" s="487">
        <f>ROUND(J13*関係係数シート!H9,0)</f>
        <v>0</v>
      </c>
      <c r="AA13" s="488">
        <f t="shared" si="5"/>
        <v>0</v>
      </c>
      <c r="AB13" s="489">
        <f>ROUND(U13*関係係数シート!H9,0)</f>
        <v>0</v>
      </c>
      <c r="AC13" s="490"/>
      <c r="AD13" s="454">
        <f>ROUND(J13*関係係数シート!I9,0)</f>
        <v>0</v>
      </c>
      <c r="AE13" s="483">
        <f t="shared" si="6"/>
        <v>0</v>
      </c>
      <c r="AF13" s="485">
        <f>ROUND(U13*関係係数シート!I9,0)</f>
        <v>0</v>
      </c>
      <c r="AH13" s="402">
        <f t="shared" si="7"/>
        <v>0</v>
      </c>
      <c r="AI13" s="403">
        <f t="shared" si="2"/>
        <v>0</v>
      </c>
      <c r="AJ13" s="404">
        <f t="shared" si="3"/>
        <v>0</v>
      </c>
      <c r="AK13" s="402">
        <f t="shared" si="8"/>
        <v>0</v>
      </c>
      <c r="AL13" s="404">
        <f t="shared" si="9"/>
        <v>0</v>
      </c>
      <c r="AM13" s="405">
        <f t="shared" si="10"/>
        <v>1</v>
      </c>
      <c r="AO13" s="407">
        <v>6</v>
      </c>
      <c r="AP13" s="408" t="e">
        <f t="shared" si="11"/>
        <v>#N/A</v>
      </c>
      <c r="AQ13" s="437" t="e">
        <f t="shared" si="12"/>
        <v>#N/A</v>
      </c>
      <c r="AR13" s="438" t="e">
        <f t="shared" si="13"/>
        <v>#N/A</v>
      </c>
      <c r="AS13" s="439" t="e">
        <f t="shared" si="14"/>
        <v>#N/A</v>
      </c>
      <c r="AT13" s="412" t="e">
        <f>SUM($AQ$8:AQ13)/$AQ$45</f>
        <v>#N/A</v>
      </c>
      <c r="AU13" s="437" t="e">
        <f t="shared" si="15"/>
        <v>#N/A</v>
      </c>
      <c r="AV13" s="439" t="e">
        <f t="shared" si="16"/>
        <v>#N/A</v>
      </c>
    </row>
    <row r="14" spans="2:48" ht="19.5" customHeight="1">
      <c r="B14" s="374" t="s">
        <v>36</v>
      </c>
      <c r="C14" s="375" t="s">
        <v>12</v>
      </c>
      <c r="D14" s="459"/>
      <c r="E14" s="460"/>
      <c r="F14" s="460"/>
      <c r="G14" s="460"/>
      <c r="H14" s="461">
        <f>建設部門投入係数シート!R64</f>
        <v>0</v>
      </c>
      <c r="I14" s="462">
        <f>H14*関係係数シート!D10</f>
        <v>0</v>
      </c>
      <c r="J14" s="463">
        <v>0</v>
      </c>
      <c r="K14" s="463">
        <f>J14*関係係数シート!E10</f>
        <v>0</v>
      </c>
      <c r="L14" s="464">
        <f>J14*関係係数シート!F10</f>
        <v>0</v>
      </c>
      <c r="M14" s="463">
        <f t="shared" si="4"/>
        <v>0</v>
      </c>
      <c r="N14" s="463">
        <f t="shared" si="0"/>
        <v>0</v>
      </c>
      <c r="O14" s="464">
        <f t="shared" si="1"/>
        <v>0</v>
      </c>
      <c r="P14" s="90"/>
      <c r="Q14" s="509"/>
      <c r="R14" s="510"/>
      <c r="S14" s="463">
        <f>$R$45*関係係数シート!G10</f>
        <v>0</v>
      </c>
      <c r="T14" s="463">
        <f>S14*関係係数シート!D10</f>
        <v>0</v>
      </c>
      <c r="U14" s="463">
        <v>0</v>
      </c>
      <c r="V14" s="463">
        <f>U14*関係係数シート!E10</f>
        <v>0</v>
      </c>
      <c r="W14" s="464">
        <f>U14*関係係数シート!F10</f>
        <v>0</v>
      </c>
      <c r="Y14" s="465"/>
      <c r="Z14" s="466">
        <f>ROUND(J14*関係係数シート!H10,0)</f>
        <v>0</v>
      </c>
      <c r="AA14" s="467">
        <f t="shared" si="5"/>
        <v>0</v>
      </c>
      <c r="AB14" s="468">
        <f>ROUND(U14*関係係数シート!H10,0)</f>
        <v>0</v>
      </c>
      <c r="AC14" s="469"/>
      <c r="AD14" s="463">
        <f>ROUND(J14*関係係数シート!I10,0)</f>
        <v>0</v>
      </c>
      <c r="AE14" s="461">
        <f t="shared" si="6"/>
        <v>0</v>
      </c>
      <c r="AF14" s="464">
        <f>ROUND(U14*関係係数シート!I10,0)</f>
        <v>0</v>
      </c>
      <c r="AH14" s="376">
        <f t="shared" si="7"/>
        <v>0</v>
      </c>
      <c r="AI14" s="377">
        <f t="shared" si="2"/>
        <v>0</v>
      </c>
      <c r="AJ14" s="378">
        <f t="shared" si="3"/>
        <v>0</v>
      </c>
      <c r="AK14" s="376">
        <f t="shared" si="8"/>
        <v>0</v>
      </c>
      <c r="AL14" s="378">
        <f t="shared" si="9"/>
        <v>0</v>
      </c>
      <c r="AM14" s="379">
        <f t="shared" si="10"/>
        <v>1</v>
      </c>
      <c r="AO14" s="381">
        <v>7</v>
      </c>
      <c r="AP14" s="382" t="e">
        <f t="shared" si="11"/>
        <v>#N/A</v>
      </c>
      <c r="AQ14" s="431" t="e">
        <f t="shared" si="12"/>
        <v>#N/A</v>
      </c>
      <c r="AR14" s="432" t="e">
        <f t="shared" si="13"/>
        <v>#N/A</v>
      </c>
      <c r="AS14" s="433" t="e">
        <f t="shared" si="14"/>
        <v>#N/A</v>
      </c>
      <c r="AT14" s="386" t="e">
        <f>SUM($AQ$8:AQ14)/$AQ$45</f>
        <v>#N/A</v>
      </c>
      <c r="AU14" s="431" t="e">
        <f t="shared" si="15"/>
        <v>#N/A</v>
      </c>
      <c r="AV14" s="433" t="e">
        <f t="shared" si="16"/>
        <v>#N/A</v>
      </c>
    </row>
    <row r="15" spans="2:48" ht="19.5" customHeight="1">
      <c r="B15" s="374" t="s">
        <v>38</v>
      </c>
      <c r="C15" s="375" t="s">
        <v>247</v>
      </c>
      <c r="D15" s="459"/>
      <c r="E15" s="460"/>
      <c r="F15" s="460"/>
      <c r="G15" s="460"/>
      <c r="H15" s="461">
        <f>建設部門投入係数シート!R65</f>
        <v>0</v>
      </c>
      <c r="I15" s="462">
        <f>H15*関係係数シート!D11</f>
        <v>0</v>
      </c>
      <c r="J15" s="463">
        <v>0</v>
      </c>
      <c r="K15" s="463">
        <f>J15*関係係数シート!E11</f>
        <v>0</v>
      </c>
      <c r="L15" s="464">
        <f>J15*関係係数シート!F11</f>
        <v>0</v>
      </c>
      <c r="M15" s="463">
        <f t="shared" si="4"/>
        <v>0</v>
      </c>
      <c r="N15" s="463">
        <f t="shared" si="0"/>
        <v>0</v>
      </c>
      <c r="O15" s="464">
        <f t="shared" si="1"/>
        <v>0</v>
      </c>
      <c r="P15" s="90"/>
      <c r="Q15" s="509"/>
      <c r="R15" s="510"/>
      <c r="S15" s="463">
        <f>$R$45*関係係数シート!G11</f>
        <v>0</v>
      </c>
      <c r="T15" s="463">
        <f>S15*関係係数シート!D11</f>
        <v>0</v>
      </c>
      <c r="U15" s="463">
        <v>0</v>
      </c>
      <c r="V15" s="463">
        <f>U15*関係係数シート!E11</f>
        <v>0</v>
      </c>
      <c r="W15" s="464">
        <f>U15*関係係数シート!F11</f>
        <v>0</v>
      </c>
      <c r="Y15" s="465"/>
      <c r="Z15" s="466">
        <f>ROUND(J15*関係係数シート!H11,0)</f>
        <v>0</v>
      </c>
      <c r="AA15" s="467">
        <f t="shared" si="5"/>
        <v>0</v>
      </c>
      <c r="AB15" s="468">
        <f>ROUND(U15*関係係数シート!H11,0)</f>
        <v>0</v>
      </c>
      <c r="AC15" s="469"/>
      <c r="AD15" s="463">
        <f>ROUND(J15*関係係数シート!I11,0)</f>
        <v>0</v>
      </c>
      <c r="AE15" s="461">
        <f t="shared" si="6"/>
        <v>0</v>
      </c>
      <c r="AF15" s="464">
        <f>ROUND(U15*関係係数シート!I11,0)</f>
        <v>0</v>
      </c>
      <c r="AH15" s="376">
        <f t="shared" si="7"/>
        <v>0</v>
      </c>
      <c r="AI15" s="377">
        <f t="shared" si="2"/>
        <v>0</v>
      </c>
      <c r="AJ15" s="378">
        <f t="shared" si="3"/>
        <v>0</v>
      </c>
      <c r="AK15" s="376">
        <f t="shared" si="8"/>
        <v>0</v>
      </c>
      <c r="AL15" s="378">
        <f t="shared" si="9"/>
        <v>0</v>
      </c>
      <c r="AM15" s="379">
        <f t="shared" si="10"/>
        <v>1</v>
      </c>
      <c r="AO15" s="381">
        <v>8</v>
      </c>
      <c r="AP15" s="382" t="e">
        <f t="shared" si="11"/>
        <v>#N/A</v>
      </c>
      <c r="AQ15" s="431" t="e">
        <f t="shared" si="12"/>
        <v>#N/A</v>
      </c>
      <c r="AR15" s="432" t="e">
        <f t="shared" si="13"/>
        <v>#N/A</v>
      </c>
      <c r="AS15" s="433" t="e">
        <f t="shared" si="14"/>
        <v>#N/A</v>
      </c>
      <c r="AT15" s="386" t="e">
        <f>SUM($AQ$8:AQ15)/$AQ$45</f>
        <v>#N/A</v>
      </c>
      <c r="AU15" s="431" t="e">
        <f t="shared" si="15"/>
        <v>#N/A</v>
      </c>
      <c r="AV15" s="433" t="e">
        <f t="shared" si="16"/>
        <v>#N/A</v>
      </c>
    </row>
    <row r="16" spans="2:48" ht="19.5" customHeight="1">
      <c r="B16" s="374" t="s">
        <v>42</v>
      </c>
      <c r="C16" s="375" t="s">
        <v>14</v>
      </c>
      <c r="D16" s="459"/>
      <c r="E16" s="460"/>
      <c r="F16" s="460"/>
      <c r="G16" s="460"/>
      <c r="H16" s="461">
        <f>建設部門投入係数シート!R66</f>
        <v>0</v>
      </c>
      <c r="I16" s="462">
        <f>H16*関係係数シート!D12</f>
        <v>0</v>
      </c>
      <c r="J16" s="463">
        <v>0</v>
      </c>
      <c r="K16" s="463">
        <f>J16*関係係数シート!E12</f>
        <v>0</v>
      </c>
      <c r="L16" s="464">
        <f>J16*関係係数シート!F12</f>
        <v>0</v>
      </c>
      <c r="M16" s="463">
        <f t="shared" si="4"/>
        <v>0</v>
      </c>
      <c r="N16" s="463">
        <f t="shared" si="0"/>
        <v>0</v>
      </c>
      <c r="O16" s="464">
        <f t="shared" si="1"/>
        <v>0</v>
      </c>
      <c r="P16" s="90"/>
      <c r="Q16" s="509"/>
      <c r="R16" s="510"/>
      <c r="S16" s="463">
        <f>$R$45*関係係数シート!G12</f>
        <v>0</v>
      </c>
      <c r="T16" s="463">
        <f>S16*関係係数シート!D12</f>
        <v>0</v>
      </c>
      <c r="U16" s="463">
        <v>0</v>
      </c>
      <c r="V16" s="463">
        <f>U16*関係係数シート!E12</f>
        <v>0</v>
      </c>
      <c r="W16" s="464">
        <f>U16*関係係数シート!F12</f>
        <v>0</v>
      </c>
      <c r="Y16" s="465"/>
      <c r="Z16" s="466">
        <f>ROUND(J16*関係係数シート!H12,0)</f>
        <v>0</v>
      </c>
      <c r="AA16" s="467">
        <f t="shared" si="5"/>
        <v>0</v>
      </c>
      <c r="AB16" s="468">
        <f>ROUND(U16*関係係数シート!H12,0)</f>
        <v>0</v>
      </c>
      <c r="AC16" s="469"/>
      <c r="AD16" s="463">
        <f>ROUND(J16*関係係数シート!I12,0)</f>
        <v>0</v>
      </c>
      <c r="AE16" s="461">
        <f t="shared" si="6"/>
        <v>0</v>
      </c>
      <c r="AF16" s="464">
        <f>ROUND(U16*関係係数シート!I12,0)</f>
        <v>0</v>
      </c>
      <c r="AH16" s="376">
        <f t="shared" si="7"/>
        <v>0</v>
      </c>
      <c r="AI16" s="377">
        <f t="shared" si="2"/>
        <v>0</v>
      </c>
      <c r="AJ16" s="378">
        <f t="shared" si="3"/>
        <v>0</v>
      </c>
      <c r="AK16" s="376">
        <f t="shared" si="8"/>
        <v>0</v>
      </c>
      <c r="AL16" s="378">
        <f t="shared" si="9"/>
        <v>0</v>
      </c>
      <c r="AM16" s="379">
        <f t="shared" si="10"/>
        <v>1</v>
      </c>
      <c r="AO16" s="381">
        <v>9</v>
      </c>
      <c r="AP16" s="382" t="e">
        <f t="shared" si="11"/>
        <v>#N/A</v>
      </c>
      <c r="AQ16" s="431" t="e">
        <f t="shared" si="12"/>
        <v>#N/A</v>
      </c>
      <c r="AR16" s="432" t="e">
        <f t="shared" si="13"/>
        <v>#N/A</v>
      </c>
      <c r="AS16" s="433" t="e">
        <f t="shared" si="14"/>
        <v>#N/A</v>
      </c>
      <c r="AT16" s="386" t="e">
        <f>SUM($AQ$8:AQ16)/$AQ$45</f>
        <v>#N/A</v>
      </c>
      <c r="AU16" s="431" t="e">
        <f t="shared" si="15"/>
        <v>#N/A</v>
      </c>
      <c r="AV16" s="433" t="e">
        <f t="shared" si="16"/>
        <v>#N/A</v>
      </c>
    </row>
    <row r="17" spans="2:48" ht="19.5" customHeight="1">
      <c r="B17" s="387" t="s">
        <v>44</v>
      </c>
      <c r="C17" s="388" t="s">
        <v>16</v>
      </c>
      <c r="D17" s="470"/>
      <c r="E17" s="471"/>
      <c r="F17" s="471"/>
      <c r="G17" s="471"/>
      <c r="H17" s="472">
        <f>建設部門投入係数シート!R67</f>
        <v>0</v>
      </c>
      <c r="I17" s="473">
        <f>H17*関係係数シート!D13</f>
        <v>0</v>
      </c>
      <c r="J17" s="474">
        <v>0</v>
      </c>
      <c r="K17" s="474">
        <f>J17*関係係数シート!E13</f>
        <v>0</v>
      </c>
      <c r="L17" s="475">
        <f>J17*関係係数シート!F13</f>
        <v>0</v>
      </c>
      <c r="M17" s="474">
        <f t="shared" si="4"/>
        <v>0</v>
      </c>
      <c r="N17" s="474">
        <f t="shared" si="0"/>
        <v>0</v>
      </c>
      <c r="O17" s="475">
        <f t="shared" si="1"/>
        <v>0</v>
      </c>
      <c r="P17" s="90"/>
      <c r="Q17" s="511"/>
      <c r="R17" s="512"/>
      <c r="S17" s="474">
        <f>$R$45*関係係数シート!G13</f>
        <v>0</v>
      </c>
      <c r="T17" s="474">
        <f>S17*関係係数シート!D13</f>
        <v>0</v>
      </c>
      <c r="U17" s="474">
        <v>0</v>
      </c>
      <c r="V17" s="474">
        <f>U17*関係係数シート!E13</f>
        <v>0</v>
      </c>
      <c r="W17" s="475">
        <f>U17*関係係数シート!F13</f>
        <v>0</v>
      </c>
      <c r="Y17" s="476"/>
      <c r="Z17" s="477">
        <f>ROUND(J17*関係係数シート!H13,0)</f>
        <v>0</v>
      </c>
      <c r="AA17" s="478">
        <f t="shared" si="5"/>
        <v>0</v>
      </c>
      <c r="AB17" s="479">
        <f>ROUND(U17*関係係数シート!H13,0)</f>
        <v>0</v>
      </c>
      <c r="AC17" s="480"/>
      <c r="AD17" s="474">
        <f>ROUND(J17*関係係数シート!I13,0)</f>
        <v>0</v>
      </c>
      <c r="AE17" s="472">
        <f t="shared" si="6"/>
        <v>0</v>
      </c>
      <c r="AF17" s="475">
        <f>ROUND(U17*関係係数シート!I13,0)</f>
        <v>0</v>
      </c>
      <c r="AH17" s="389">
        <f t="shared" si="7"/>
        <v>0</v>
      </c>
      <c r="AI17" s="390">
        <f t="shared" si="2"/>
        <v>0</v>
      </c>
      <c r="AJ17" s="391">
        <f t="shared" si="3"/>
        <v>0</v>
      </c>
      <c r="AK17" s="389">
        <f t="shared" si="8"/>
        <v>0</v>
      </c>
      <c r="AL17" s="391">
        <f t="shared" si="9"/>
        <v>0</v>
      </c>
      <c r="AM17" s="392">
        <f t="shared" si="10"/>
        <v>1</v>
      </c>
      <c r="AO17" s="394">
        <v>10</v>
      </c>
      <c r="AP17" s="395" t="e">
        <f t="shared" si="11"/>
        <v>#N/A</v>
      </c>
      <c r="AQ17" s="434" t="e">
        <f t="shared" si="12"/>
        <v>#N/A</v>
      </c>
      <c r="AR17" s="435" t="e">
        <f t="shared" si="13"/>
        <v>#N/A</v>
      </c>
      <c r="AS17" s="436" t="e">
        <f t="shared" si="14"/>
        <v>#N/A</v>
      </c>
      <c r="AT17" s="399" t="e">
        <f>SUM($AQ$8:AQ17)/$AQ$45</f>
        <v>#N/A</v>
      </c>
      <c r="AU17" s="434" t="e">
        <f t="shared" si="15"/>
        <v>#N/A</v>
      </c>
      <c r="AV17" s="436" t="e">
        <f t="shared" si="16"/>
        <v>#N/A</v>
      </c>
    </row>
    <row r="18" spans="2:48" ht="19.5" customHeight="1">
      <c r="B18" s="400" t="s">
        <v>46</v>
      </c>
      <c r="C18" s="401" t="s">
        <v>18</v>
      </c>
      <c r="D18" s="481"/>
      <c r="E18" s="482"/>
      <c r="F18" s="482"/>
      <c r="G18" s="482"/>
      <c r="H18" s="483">
        <f>建設部門投入係数シート!R68</f>
        <v>0</v>
      </c>
      <c r="I18" s="484">
        <f>H18*関係係数シート!D14</f>
        <v>0</v>
      </c>
      <c r="J18" s="454">
        <v>0</v>
      </c>
      <c r="K18" s="454">
        <f>J18*関係係数シート!E14</f>
        <v>0</v>
      </c>
      <c r="L18" s="485">
        <f>J18*関係係数シート!F14</f>
        <v>0</v>
      </c>
      <c r="M18" s="454">
        <f t="shared" si="4"/>
        <v>0</v>
      </c>
      <c r="N18" s="454">
        <f t="shared" si="0"/>
        <v>0</v>
      </c>
      <c r="O18" s="485">
        <f t="shared" si="1"/>
        <v>0</v>
      </c>
      <c r="P18" s="90"/>
      <c r="Q18" s="513"/>
      <c r="R18" s="514"/>
      <c r="S18" s="454">
        <f>$R$45*関係係数シート!G14</f>
        <v>0</v>
      </c>
      <c r="T18" s="454">
        <f>S18*関係係数シート!D14</f>
        <v>0</v>
      </c>
      <c r="U18" s="454">
        <v>0</v>
      </c>
      <c r="V18" s="454">
        <f>U18*関係係数シート!E14</f>
        <v>0</v>
      </c>
      <c r="W18" s="485">
        <f>U18*関係係数シート!F14</f>
        <v>0</v>
      </c>
      <c r="Y18" s="486"/>
      <c r="Z18" s="487">
        <f>ROUND(J18*関係係数シート!H14,0)</f>
        <v>0</v>
      </c>
      <c r="AA18" s="488">
        <f t="shared" si="5"/>
        <v>0</v>
      </c>
      <c r="AB18" s="489">
        <f>ROUND(U18*関係係数シート!H14,0)</f>
        <v>0</v>
      </c>
      <c r="AC18" s="490"/>
      <c r="AD18" s="454">
        <f>ROUND(J18*関係係数シート!I14,0)</f>
        <v>0</v>
      </c>
      <c r="AE18" s="483">
        <f t="shared" si="6"/>
        <v>0</v>
      </c>
      <c r="AF18" s="485">
        <f>ROUND(U18*関係係数シート!I14,0)</f>
        <v>0</v>
      </c>
      <c r="AH18" s="402">
        <f t="shared" si="7"/>
        <v>0</v>
      </c>
      <c r="AI18" s="403">
        <f t="shared" si="2"/>
        <v>0</v>
      </c>
      <c r="AJ18" s="404">
        <f t="shared" si="3"/>
        <v>0</v>
      </c>
      <c r="AK18" s="402">
        <f t="shared" si="8"/>
        <v>0</v>
      </c>
      <c r="AL18" s="404">
        <f t="shared" si="9"/>
        <v>0</v>
      </c>
      <c r="AM18" s="405">
        <f t="shared" si="10"/>
        <v>1</v>
      </c>
      <c r="AO18" s="407">
        <v>11</v>
      </c>
      <c r="AP18" s="408" t="e">
        <f t="shared" si="11"/>
        <v>#N/A</v>
      </c>
      <c r="AQ18" s="437" t="e">
        <f t="shared" si="12"/>
        <v>#N/A</v>
      </c>
      <c r="AR18" s="438" t="e">
        <f t="shared" si="13"/>
        <v>#N/A</v>
      </c>
      <c r="AS18" s="439" t="e">
        <f t="shared" si="14"/>
        <v>#N/A</v>
      </c>
      <c r="AT18" s="412" t="e">
        <f>SUM($AQ$8:AQ18)/$AQ$45</f>
        <v>#N/A</v>
      </c>
      <c r="AU18" s="437" t="e">
        <f t="shared" si="15"/>
        <v>#N/A</v>
      </c>
      <c r="AV18" s="439" t="e">
        <f t="shared" si="16"/>
        <v>#N/A</v>
      </c>
    </row>
    <row r="19" spans="2:48" ht="19.5" customHeight="1">
      <c r="B19" s="374" t="s">
        <v>47</v>
      </c>
      <c r="C19" s="375" t="s">
        <v>20</v>
      </c>
      <c r="D19" s="459"/>
      <c r="E19" s="460"/>
      <c r="F19" s="460"/>
      <c r="G19" s="460"/>
      <c r="H19" s="461">
        <f>建設部門投入係数シート!R69</f>
        <v>0</v>
      </c>
      <c r="I19" s="462">
        <f>H19*関係係数シート!D15</f>
        <v>0</v>
      </c>
      <c r="J19" s="463">
        <v>0</v>
      </c>
      <c r="K19" s="463">
        <f>J19*関係係数シート!E15</f>
        <v>0</v>
      </c>
      <c r="L19" s="464">
        <f>J19*関係係数シート!F15</f>
        <v>0</v>
      </c>
      <c r="M19" s="463">
        <f t="shared" si="4"/>
        <v>0</v>
      </c>
      <c r="N19" s="463">
        <f t="shared" si="0"/>
        <v>0</v>
      </c>
      <c r="O19" s="464">
        <f t="shared" si="1"/>
        <v>0</v>
      </c>
      <c r="P19" s="90"/>
      <c r="Q19" s="509"/>
      <c r="R19" s="510"/>
      <c r="S19" s="463">
        <f>$R$45*関係係数シート!G15</f>
        <v>0</v>
      </c>
      <c r="T19" s="463">
        <f>S19*関係係数シート!D15</f>
        <v>0</v>
      </c>
      <c r="U19" s="463">
        <v>0</v>
      </c>
      <c r="V19" s="463">
        <f>U19*関係係数シート!E15</f>
        <v>0</v>
      </c>
      <c r="W19" s="464">
        <f>U19*関係係数シート!F15</f>
        <v>0</v>
      </c>
      <c r="Y19" s="465"/>
      <c r="Z19" s="466">
        <f>ROUND(J19*関係係数シート!H15,0)</f>
        <v>0</v>
      </c>
      <c r="AA19" s="467">
        <f t="shared" si="5"/>
        <v>0</v>
      </c>
      <c r="AB19" s="468">
        <f>ROUND(U19*関係係数シート!H15,0)</f>
        <v>0</v>
      </c>
      <c r="AC19" s="469"/>
      <c r="AD19" s="463">
        <f>ROUND(J19*関係係数シート!I15,0)</f>
        <v>0</v>
      </c>
      <c r="AE19" s="461">
        <f t="shared" si="6"/>
        <v>0</v>
      </c>
      <c r="AF19" s="464">
        <f>ROUND(U19*関係係数シート!I15,0)</f>
        <v>0</v>
      </c>
      <c r="AH19" s="376">
        <f t="shared" si="7"/>
        <v>0</v>
      </c>
      <c r="AI19" s="377">
        <f t="shared" si="2"/>
        <v>0</v>
      </c>
      <c r="AJ19" s="378">
        <f t="shared" si="3"/>
        <v>0</v>
      </c>
      <c r="AK19" s="376">
        <f t="shared" si="8"/>
        <v>0</v>
      </c>
      <c r="AL19" s="378">
        <f t="shared" si="9"/>
        <v>0</v>
      </c>
      <c r="AM19" s="379">
        <f t="shared" si="10"/>
        <v>1</v>
      </c>
      <c r="AO19" s="381">
        <v>12</v>
      </c>
      <c r="AP19" s="382" t="e">
        <f t="shared" si="11"/>
        <v>#N/A</v>
      </c>
      <c r="AQ19" s="431" t="e">
        <f t="shared" si="12"/>
        <v>#N/A</v>
      </c>
      <c r="AR19" s="432" t="e">
        <f t="shared" si="13"/>
        <v>#N/A</v>
      </c>
      <c r="AS19" s="433" t="e">
        <f t="shared" si="14"/>
        <v>#N/A</v>
      </c>
      <c r="AT19" s="386" t="e">
        <f>SUM($AQ$8:AQ19)/$AQ$45</f>
        <v>#N/A</v>
      </c>
      <c r="AU19" s="431" t="e">
        <f t="shared" si="15"/>
        <v>#N/A</v>
      </c>
      <c r="AV19" s="433" t="e">
        <f t="shared" si="16"/>
        <v>#N/A</v>
      </c>
    </row>
    <row r="20" spans="2:48" ht="19.5" customHeight="1">
      <c r="B20" s="374" t="s">
        <v>48</v>
      </c>
      <c r="C20" s="375" t="s">
        <v>265</v>
      </c>
      <c r="D20" s="459"/>
      <c r="E20" s="460"/>
      <c r="F20" s="460"/>
      <c r="G20" s="460"/>
      <c r="H20" s="461">
        <f>建設部門投入係数シート!R70</f>
        <v>0</v>
      </c>
      <c r="I20" s="462">
        <f>H20*関係係数シート!D16</f>
        <v>0</v>
      </c>
      <c r="J20" s="463">
        <v>0</v>
      </c>
      <c r="K20" s="463">
        <f>J20*関係係数シート!E16</f>
        <v>0</v>
      </c>
      <c r="L20" s="464">
        <f>J20*関係係数シート!F16</f>
        <v>0</v>
      </c>
      <c r="M20" s="463">
        <f t="shared" si="4"/>
        <v>0</v>
      </c>
      <c r="N20" s="463">
        <f t="shared" si="0"/>
        <v>0</v>
      </c>
      <c r="O20" s="464">
        <f t="shared" si="1"/>
        <v>0</v>
      </c>
      <c r="P20" s="90"/>
      <c r="Q20" s="509"/>
      <c r="R20" s="510"/>
      <c r="S20" s="463">
        <f>$R$45*関係係数シート!G16</f>
        <v>0</v>
      </c>
      <c r="T20" s="463">
        <f>S20*関係係数シート!D16</f>
        <v>0</v>
      </c>
      <c r="U20" s="463">
        <v>0</v>
      </c>
      <c r="V20" s="463">
        <f>U20*関係係数シート!E16</f>
        <v>0</v>
      </c>
      <c r="W20" s="464">
        <f>U20*関係係数シート!F16</f>
        <v>0</v>
      </c>
      <c r="Y20" s="465"/>
      <c r="Z20" s="466">
        <f>ROUND(J20*関係係数シート!H16,0)</f>
        <v>0</v>
      </c>
      <c r="AA20" s="467">
        <f t="shared" si="5"/>
        <v>0</v>
      </c>
      <c r="AB20" s="468">
        <f>ROUND(U20*関係係数シート!H16,0)</f>
        <v>0</v>
      </c>
      <c r="AC20" s="469"/>
      <c r="AD20" s="463">
        <f>ROUND(J20*関係係数シート!I16,0)</f>
        <v>0</v>
      </c>
      <c r="AE20" s="461">
        <f t="shared" si="6"/>
        <v>0</v>
      </c>
      <c r="AF20" s="464">
        <f>ROUND(U20*関係係数シート!I16,0)</f>
        <v>0</v>
      </c>
      <c r="AH20" s="376">
        <f t="shared" si="7"/>
        <v>0</v>
      </c>
      <c r="AI20" s="377">
        <f t="shared" si="2"/>
        <v>0</v>
      </c>
      <c r="AJ20" s="378">
        <f t="shared" si="3"/>
        <v>0</v>
      </c>
      <c r="AK20" s="376">
        <f t="shared" si="8"/>
        <v>0</v>
      </c>
      <c r="AL20" s="378">
        <f t="shared" si="9"/>
        <v>0</v>
      </c>
      <c r="AM20" s="379">
        <f t="shared" si="10"/>
        <v>1</v>
      </c>
      <c r="AO20" s="381">
        <v>13</v>
      </c>
      <c r="AP20" s="382" t="e">
        <f t="shared" si="11"/>
        <v>#N/A</v>
      </c>
      <c r="AQ20" s="431" t="e">
        <f t="shared" si="12"/>
        <v>#N/A</v>
      </c>
      <c r="AR20" s="432" t="e">
        <f t="shared" si="13"/>
        <v>#N/A</v>
      </c>
      <c r="AS20" s="433" t="e">
        <f t="shared" si="14"/>
        <v>#N/A</v>
      </c>
      <c r="AT20" s="386" t="e">
        <f>SUM($AQ$8:AQ20)/$AQ$45</f>
        <v>#N/A</v>
      </c>
      <c r="AU20" s="431" t="e">
        <f t="shared" si="15"/>
        <v>#N/A</v>
      </c>
      <c r="AV20" s="433" t="e">
        <f t="shared" si="16"/>
        <v>#N/A</v>
      </c>
    </row>
    <row r="21" spans="2:48" ht="19.5" customHeight="1">
      <c r="B21" s="374" t="s">
        <v>50</v>
      </c>
      <c r="C21" s="375" t="s">
        <v>266</v>
      </c>
      <c r="D21" s="459"/>
      <c r="E21" s="460"/>
      <c r="F21" s="460"/>
      <c r="G21" s="460"/>
      <c r="H21" s="461">
        <f>建設部門投入係数シート!R71</f>
        <v>0</v>
      </c>
      <c r="I21" s="462">
        <f>H21*関係係数シート!D17</f>
        <v>0</v>
      </c>
      <c r="J21" s="463">
        <v>0</v>
      </c>
      <c r="K21" s="463">
        <f>J21*関係係数シート!E17</f>
        <v>0</v>
      </c>
      <c r="L21" s="464">
        <f>J21*関係係数シート!F17</f>
        <v>0</v>
      </c>
      <c r="M21" s="463">
        <f t="shared" si="4"/>
        <v>0</v>
      </c>
      <c r="N21" s="463">
        <f t="shared" si="0"/>
        <v>0</v>
      </c>
      <c r="O21" s="464">
        <f t="shared" si="1"/>
        <v>0</v>
      </c>
      <c r="P21" s="90"/>
      <c r="Q21" s="509"/>
      <c r="R21" s="510"/>
      <c r="S21" s="463">
        <f>$R$45*関係係数シート!G17</f>
        <v>0</v>
      </c>
      <c r="T21" s="463">
        <f>S21*関係係数シート!D17</f>
        <v>0</v>
      </c>
      <c r="U21" s="463">
        <v>0</v>
      </c>
      <c r="V21" s="463">
        <f>U21*関係係数シート!E17</f>
        <v>0</v>
      </c>
      <c r="W21" s="464">
        <f>U21*関係係数シート!F17</f>
        <v>0</v>
      </c>
      <c r="Y21" s="465"/>
      <c r="Z21" s="466">
        <f>ROUND(J21*関係係数シート!H17,0)</f>
        <v>0</v>
      </c>
      <c r="AA21" s="467">
        <f t="shared" si="5"/>
        <v>0</v>
      </c>
      <c r="AB21" s="468">
        <f>ROUND(U21*関係係数シート!H17,0)</f>
        <v>0</v>
      </c>
      <c r="AC21" s="469"/>
      <c r="AD21" s="463">
        <f>ROUND(J21*関係係数シート!I17,0)</f>
        <v>0</v>
      </c>
      <c r="AE21" s="461">
        <f t="shared" si="6"/>
        <v>0</v>
      </c>
      <c r="AF21" s="464">
        <f>ROUND(U21*関係係数シート!I17,0)</f>
        <v>0</v>
      </c>
      <c r="AH21" s="376">
        <f t="shared" si="7"/>
        <v>0</v>
      </c>
      <c r="AI21" s="377">
        <f t="shared" si="2"/>
        <v>0</v>
      </c>
      <c r="AJ21" s="378">
        <f t="shared" si="3"/>
        <v>0</v>
      </c>
      <c r="AK21" s="376">
        <f t="shared" si="8"/>
        <v>0</v>
      </c>
      <c r="AL21" s="378">
        <f t="shared" si="9"/>
        <v>0</v>
      </c>
      <c r="AM21" s="379">
        <f t="shared" si="10"/>
        <v>1</v>
      </c>
      <c r="AO21" s="381">
        <v>14</v>
      </c>
      <c r="AP21" s="382" t="e">
        <f t="shared" si="11"/>
        <v>#N/A</v>
      </c>
      <c r="AQ21" s="431" t="e">
        <f t="shared" si="12"/>
        <v>#N/A</v>
      </c>
      <c r="AR21" s="432" t="e">
        <f t="shared" si="13"/>
        <v>#N/A</v>
      </c>
      <c r="AS21" s="433" t="e">
        <f t="shared" si="14"/>
        <v>#N/A</v>
      </c>
      <c r="AT21" s="386" t="e">
        <f>SUM($AQ$8:AQ21)/$AQ$45</f>
        <v>#N/A</v>
      </c>
      <c r="AU21" s="431" t="e">
        <f t="shared" si="15"/>
        <v>#N/A</v>
      </c>
      <c r="AV21" s="433" t="e">
        <f t="shared" si="16"/>
        <v>#N/A</v>
      </c>
    </row>
    <row r="22" spans="2:48" ht="19.5" customHeight="1">
      <c r="B22" s="387" t="s">
        <v>52</v>
      </c>
      <c r="C22" s="388" t="s">
        <v>267</v>
      </c>
      <c r="D22" s="470"/>
      <c r="E22" s="471"/>
      <c r="F22" s="471"/>
      <c r="G22" s="471"/>
      <c r="H22" s="472">
        <f>建設部門投入係数シート!R72</f>
        <v>0</v>
      </c>
      <c r="I22" s="473">
        <f>H22*関係係数シート!D18</f>
        <v>0</v>
      </c>
      <c r="J22" s="474">
        <v>0</v>
      </c>
      <c r="K22" s="474">
        <f>J22*関係係数シート!E18</f>
        <v>0</v>
      </c>
      <c r="L22" s="475">
        <f>J22*関係係数シート!F18</f>
        <v>0</v>
      </c>
      <c r="M22" s="474">
        <f t="shared" si="4"/>
        <v>0</v>
      </c>
      <c r="N22" s="474">
        <f t="shared" si="0"/>
        <v>0</v>
      </c>
      <c r="O22" s="475">
        <f t="shared" si="1"/>
        <v>0</v>
      </c>
      <c r="P22" s="90"/>
      <c r="Q22" s="511"/>
      <c r="R22" s="512"/>
      <c r="S22" s="474">
        <f>$R$45*関係係数シート!G18</f>
        <v>0</v>
      </c>
      <c r="T22" s="474">
        <f>S22*関係係数シート!D18</f>
        <v>0</v>
      </c>
      <c r="U22" s="474">
        <v>0</v>
      </c>
      <c r="V22" s="474">
        <f>U22*関係係数シート!E18</f>
        <v>0</v>
      </c>
      <c r="W22" s="475">
        <f>U22*関係係数シート!F18</f>
        <v>0</v>
      </c>
      <c r="Y22" s="476"/>
      <c r="Z22" s="477">
        <f>ROUND(J22*関係係数シート!H18,0)</f>
        <v>0</v>
      </c>
      <c r="AA22" s="478">
        <f t="shared" si="5"/>
        <v>0</v>
      </c>
      <c r="AB22" s="479">
        <f>ROUND(U22*関係係数シート!H18,0)</f>
        <v>0</v>
      </c>
      <c r="AC22" s="480"/>
      <c r="AD22" s="474">
        <f>ROUND(J22*関係係数シート!I18,0)</f>
        <v>0</v>
      </c>
      <c r="AE22" s="472">
        <f t="shared" si="6"/>
        <v>0</v>
      </c>
      <c r="AF22" s="475">
        <f>ROUND(U22*関係係数シート!I18,0)</f>
        <v>0</v>
      </c>
      <c r="AH22" s="389">
        <f t="shared" si="7"/>
        <v>0</v>
      </c>
      <c r="AI22" s="390">
        <f t="shared" si="2"/>
        <v>0</v>
      </c>
      <c r="AJ22" s="391">
        <f t="shared" si="3"/>
        <v>0</v>
      </c>
      <c r="AK22" s="389">
        <f t="shared" si="8"/>
        <v>0</v>
      </c>
      <c r="AL22" s="391">
        <f t="shared" si="9"/>
        <v>0</v>
      </c>
      <c r="AM22" s="392">
        <f t="shared" si="10"/>
        <v>1</v>
      </c>
      <c r="AO22" s="394">
        <v>15</v>
      </c>
      <c r="AP22" s="395" t="e">
        <f t="shared" si="11"/>
        <v>#N/A</v>
      </c>
      <c r="AQ22" s="434" t="e">
        <f t="shared" si="12"/>
        <v>#N/A</v>
      </c>
      <c r="AR22" s="435" t="e">
        <f t="shared" si="13"/>
        <v>#N/A</v>
      </c>
      <c r="AS22" s="436" t="e">
        <f t="shared" si="14"/>
        <v>#N/A</v>
      </c>
      <c r="AT22" s="399" t="e">
        <f>SUM($AQ$8:AQ22)/$AQ$45</f>
        <v>#N/A</v>
      </c>
      <c r="AU22" s="434" t="e">
        <f t="shared" si="15"/>
        <v>#N/A</v>
      </c>
      <c r="AV22" s="436" t="e">
        <f t="shared" si="16"/>
        <v>#N/A</v>
      </c>
    </row>
    <row r="23" spans="2:48" ht="19.5" customHeight="1">
      <c r="B23" s="400" t="s">
        <v>54</v>
      </c>
      <c r="C23" s="401" t="s">
        <v>146</v>
      </c>
      <c r="D23" s="481"/>
      <c r="E23" s="482"/>
      <c r="F23" s="482"/>
      <c r="G23" s="482"/>
      <c r="H23" s="483">
        <f>建設部門投入係数シート!R73</f>
        <v>0</v>
      </c>
      <c r="I23" s="484">
        <f>H23*関係係数シート!D19</f>
        <v>0</v>
      </c>
      <c r="J23" s="454">
        <v>0</v>
      </c>
      <c r="K23" s="454">
        <f>J23*関係係数シート!E19</f>
        <v>0</v>
      </c>
      <c r="L23" s="485">
        <f>J23*関係係数シート!F19</f>
        <v>0</v>
      </c>
      <c r="M23" s="454">
        <f t="shared" si="4"/>
        <v>0</v>
      </c>
      <c r="N23" s="454">
        <f t="shared" si="0"/>
        <v>0</v>
      </c>
      <c r="O23" s="485">
        <f t="shared" si="1"/>
        <v>0</v>
      </c>
      <c r="P23" s="90"/>
      <c r="Q23" s="513"/>
      <c r="R23" s="514"/>
      <c r="S23" s="454">
        <f>$R$45*関係係数シート!G19</f>
        <v>0</v>
      </c>
      <c r="T23" s="454">
        <f>S23*関係係数シート!D19</f>
        <v>0</v>
      </c>
      <c r="U23" s="454">
        <v>0</v>
      </c>
      <c r="V23" s="454">
        <f>U23*関係係数シート!E19</f>
        <v>0</v>
      </c>
      <c r="W23" s="485">
        <f>U23*関係係数シート!F19</f>
        <v>0</v>
      </c>
      <c r="Y23" s="486"/>
      <c r="Z23" s="487">
        <f>ROUND(J23*関係係数シート!H19,0)</f>
        <v>0</v>
      </c>
      <c r="AA23" s="488">
        <f t="shared" si="5"/>
        <v>0</v>
      </c>
      <c r="AB23" s="489">
        <f>ROUND(U23*関係係数シート!H19,0)</f>
        <v>0</v>
      </c>
      <c r="AC23" s="490"/>
      <c r="AD23" s="454">
        <f>ROUND(J23*関係係数シート!I19,0)</f>
        <v>0</v>
      </c>
      <c r="AE23" s="483">
        <f t="shared" si="6"/>
        <v>0</v>
      </c>
      <c r="AF23" s="485">
        <f>ROUND(U23*関係係数シート!I19,0)</f>
        <v>0</v>
      </c>
      <c r="AH23" s="402">
        <f t="shared" si="7"/>
        <v>0</v>
      </c>
      <c r="AI23" s="403">
        <f t="shared" si="2"/>
        <v>0</v>
      </c>
      <c r="AJ23" s="404">
        <f t="shared" si="3"/>
        <v>0</v>
      </c>
      <c r="AK23" s="402">
        <f t="shared" si="8"/>
        <v>0</v>
      </c>
      <c r="AL23" s="404">
        <f t="shared" si="9"/>
        <v>0</v>
      </c>
      <c r="AM23" s="405">
        <f t="shared" si="10"/>
        <v>1</v>
      </c>
      <c r="AO23" s="407">
        <v>16</v>
      </c>
      <c r="AP23" s="408" t="e">
        <f t="shared" si="11"/>
        <v>#N/A</v>
      </c>
      <c r="AQ23" s="437" t="e">
        <f t="shared" si="12"/>
        <v>#N/A</v>
      </c>
      <c r="AR23" s="438" t="e">
        <f t="shared" si="13"/>
        <v>#N/A</v>
      </c>
      <c r="AS23" s="439" t="e">
        <f t="shared" si="14"/>
        <v>#N/A</v>
      </c>
      <c r="AT23" s="412" t="e">
        <f>SUM($AQ$8:AQ23)/$AQ$45</f>
        <v>#N/A</v>
      </c>
      <c r="AU23" s="437" t="e">
        <f t="shared" si="15"/>
        <v>#N/A</v>
      </c>
      <c r="AV23" s="439" t="e">
        <f t="shared" si="16"/>
        <v>#N/A</v>
      </c>
    </row>
    <row r="24" spans="2:48" ht="19.5" customHeight="1">
      <c r="B24" s="374" t="s">
        <v>80</v>
      </c>
      <c r="C24" s="375" t="s">
        <v>268</v>
      </c>
      <c r="D24" s="459"/>
      <c r="E24" s="460"/>
      <c r="F24" s="460"/>
      <c r="G24" s="460"/>
      <c r="H24" s="461">
        <f>建設部門投入係数シート!R74</f>
        <v>0</v>
      </c>
      <c r="I24" s="462">
        <f>H24*関係係数シート!D20</f>
        <v>0</v>
      </c>
      <c r="J24" s="463">
        <v>0</v>
      </c>
      <c r="K24" s="463">
        <f>J24*関係係数シート!E20</f>
        <v>0</v>
      </c>
      <c r="L24" s="464">
        <f>J24*関係係数シート!F20</f>
        <v>0</v>
      </c>
      <c r="M24" s="463">
        <f t="shared" si="4"/>
        <v>0</v>
      </c>
      <c r="N24" s="463">
        <f t="shared" si="0"/>
        <v>0</v>
      </c>
      <c r="O24" s="464">
        <f t="shared" si="1"/>
        <v>0</v>
      </c>
      <c r="P24" s="90"/>
      <c r="Q24" s="509"/>
      <c r="R24" s="510"/>
      <c r="S24" s="463">
        <f>$R$45*関係係数シート!G20</f>
        <v>0</v>
      </c>
      <c r="T24" s="463">
        <f>S24*関係係数シート!D20</f>
        <v>0</v>
      </c>
      <c r="U24" s="463">
        <v>0</v>
      </c>
      <c r="V24" s="463">
        <f>U24*関係係数シート!E20</f>
        <v>0</v>
      </c>
      <c r="W24" s="464">
        <f>U24*関係係数シート!F20</f>
        <v>0</v>
      </c>
      <c r="Y24" s="465"/>
      <c r="Z24" s="466">
        <f>ROUND(J24*関係係数シート!H20,0)</f>
        <v>0</v>
      </c>
      <c r="AA24" s="467">
        <f t="shared" si="5"/>
        <v>0</v>
      </c>
      <c r="AB24" s="468">
        <f>ROUND(U24*関係係数シート!H20,0)</f>
        <v>0</v>
      </c>
      <c r="AC24" s="469"/>
      <c r="AD24" s="463">
        <f>ROUND(J24*関係係数シート!I20,0)</f>
        <v>0</v>
      </c>
      <c r="AE24" s="461">
        <f t="shared" si="6"/>
        <v>0</v>
      </c>
      <c r="AF24" s="464">
        <f>ROUND(U24*関係係数シート!I20,0)</f>
        <v>0</v>
      </c>
      <c r="AH24" s="376">
        <f t="shared" si="7"/>
        <v>0</v>
      </c>
      <c r="AI24" s="377">
        <f t="shared" si="2"/>
        <v>0</v>
      </c>
      <c r="AJ24" s="378">
        <f t="shared" si="3"/>
        <v>0</v>
      </c>
      <c r="AK24" s="376">
        <f t="shared" si="8"/>
        <v>0</v>
      </c>
      <c r="AL24" s="378">
        <f t="shared" si="9"/>
        <v>0</v>
      </c>
      <c r="AM24" s="379">
        <f t="shared" si="10"/>
        <v>1</v>
      </c>
      <c r="AO24" s="381">
        <v>17</v>
      </c>
      <c r="AP24" s="382" t="e">
        <f t="shared" si="11"/>
        <v>#N/A</v>
      </c>
      <c r="AQ24" s="431" t="e">
        <f t="shared" si="12"/>
        <v>#N/A</v>
      </c>
      <c r="AR24" s="432" t="e">
        <f t="shared" si="13"/>
        <v>#N/A</v>
      </c>
      <c r="AS24" s="433" t="e">
        <f t="shared" si="14"/>
        <v>#N/A</v>
      </c>
      <c r="AT24" s="386" t="e">
        <f>SUM($AQ$8:AQ24)/$AQ$45</f>
        <v>#N/A</v>
      </c>
      <c r="AU24" s="431" t="e">
        <f t="shared" si="15"/>
        <v>#N/A</v>
      </c>
      <c r="AV24" s="433" t="e">
        <f t="shared" si="16"/>
        <v>#N/A</v>
      </c>
    </row>
    <row r="25" spans="2:48" ht="19.5" customHeight="1">
      <c r="B25" s="374" t="s">
        <v>86</v>
      </c>
      <c r="C25" s="375" t="s">
        <v>248</v>
      </c>
      <c r="D25" s="459"/>
      <c r="E25" s="460"/>
      <c r="F25" s="460"/>
      <c r="G25" s="460"/>
      <c r="H25" s="461">
        <f>建設部門投入係数シート!R75</f>
        <v>0</v>
      </c>
      <c r="I25" s="462">
        <f>H25*関係係数シート!D21</f>
        <v>0</v>
      </c>
      <c r="J25" s="463">
        <v>0</v>
      </c>
      <c r="K25" s="463">
        <f>J25*関係係数シート!E21</f>
        <v>0</v>
      </c>
      <c r="L25" s="464">
        <f>J25*関係係数シート!F21</f>
        <v>0</v>
      </c>
      <c r="M25" s="463">
        <f t="shared" si="4"/>
        <v>0</v>
      </c>
      <c r="N25" s="463">
        <f t="shared" si="0"/>
        <v>0</v>
      </c>
      <c r="O25" s="464">
        <f t="shared" si="1"/>
        <v>0</v>
      </c>
      <c r="P25" s="90"/>
      <c r="Q25" s="509"/>
      <c r="R25" s="510"/>
      <c r="S25" s="463">
        <f>$R$45*関係係数シート!G21</f>
        <v>0</v>
      </c>
      <c r="T25" s="463">
        <f>S25*関係係数シート!D21</f>
        <v>0</v>
      </c>
      <c r="U25" s="463">
        <v>0</v>
      </c>
      <c r="V25" s="463">
        <f>U25*関係係数シート!E21</f>
        <v>0</v>
      </c>
      <c r="W25" s="464">
        <f>U25*関係係数シート!F21</f>
        <v>0</v>
      </c>
      <c r="Y25" s="465"/>
      <c r="Z25" s="466">
        <f>ROUND(J25*関係係数シート!H21,0)</f>
        <v>0</v>
      </c>
      <c r="AA25" s="467">
        <f t="shared" si="5"/>
        <v>0</v>
      </c>
      <c r="AB25" s="468">
        <f>ROUND(U25*関係係数シート!H21,0)</f>
        <v>0</v>
      </c>
      <c r="AC25" s="469"/>
      <c r="AD25" s="463">
        <f>ROUND(J25*関係係数シート!I21,0)</f>
        <v>0</v>
      </c>
      <c r="AE25" s="461">
        <f t="shared" si="6"/>
        <v>0</v>
      </c>
      <c r="AF25" s="464">
        <f>ROUND(U25*関係係数シート!I21,0)</f>
        <v>0</v>
      </c>
      <c r="AH25" s="376">
        <f t="shared" si="7"/>
        <v>0</v>
      </c>
      <c r="AI25" s="377">
        <f t="shared" si="2"/>
        <v>0</v>
      </c>
      <c r="AJ25" s="378">
        <f t="shared" si="3"/>
        <v>0</v>
      </c>
      <c r="AK25" s="376">
        <f t="shared" si="8"/>
        <v>0</v>
      </c>
      <c r="AL25" s="378">
        <f t="shared" si="9"/>
        <v>0</v>
      </c>
      <c r="AM25" s="379">
        <f t="shared" si="10"/>
        <v>1</v>
      </c>
      <c r="AO25" s="381">
        <v>18</v>
      </c>
      <c r="AP25" s="382" t="e">
        <f t="shared" si="11"/>
        <v>#N/A</v>
      </c>
      <c r="AQ25" s="431" t="e">
        <f t="shared" si="12"/>
        <v>#N/A</v>
      </c>
      <c r="AR25" s="432" t="e">
        <f t="shared" si="13"/>
        <v>#N/A</v>
      </c>
      <c r="AS25" s="433" t="e">
        <f t="shared" si="14"/>
        <v>#N/A</v>
      </c>
      <c r="AT25" s="386" t="e">
        <f>SUM($AQ$8:AQ25)/$AQ$45</f>
        <v>#N/A</v>
      </c>
      <c r="AU25" s="431" t="e">
        <f t="shared" si="15"/>
        <v>#N/A</v>
      </c>
      <c r="AV25" s="433" t="e">
        <f t="shared" si="16"/>
        <v>#N/A</v>
      </c>
    </row>
    <row r="26" spans="2:48" ht="19.5" customHeight="1">
      <c r="B26" s="374" t="s">
        <v>87</v>
      </c>
      <c r="C26" s="375" t="s">
        <v>25</v>
      </c>
      <c r="D26" s="459"/>
      <c r="E26" s="460"/>
      <c r="F26" s="460"/>
      <c r="G26" s="460"/>
      <c r="H26" s="461">
        <f>建設部門投入係数シート!R76</f>
        <v>0</v>
      </c>
      <c r="I26" s="462">
        <f>H26*関係係数シート!D22</f>
        <v>0</v>
      </c>
      <c r="J26" s="463">
        <v>0</v>
      </c>
      <c r="K26" s="463">
        <f>J26*関係係数シート!E22</f>
        <v>0</v>
      </c>
      <c r="L26" s="464">
        <f>J26*関係係数シート!F22</f>
        <v>0</v>
      </c>
      <c r="M26" s="463">
        <f t="shared" si="4"/>
        <v>0</v>
      </c>
      <c r="N26" s="463">
        <f t="shared" si="0"/>
        <v>0</v>
      </c>
      <c r="O26" s="464">
        <f t="shared" si="1"/>
        <v>0</v>
      </c>
      <c r="P26" s="90"/>
      <c r="Q26" s="509"/>
      <c r="R26" s="510"/>
      <c r="S26" s="463">
        <f>$R$45*関係係数シート!G22</f>
        <v>0</v>
      </c>
      <c r="T26" s="463">
        <f>S26*関係係数シート!D22</f>
        <v>0</v>
      </c>
      <c r="U26" s="463">
        <v>0</v>
      </c>
      <c r="V26" s="463">
        <f>U26*関係係数シート!E22</f>
        <v>0</v>
      </c>
      <c r="W26" s="464">
        <f>U26*関係係数シート!F22</f>
        <v>0</v>
      </c>
      <c r="Y26" s="465"/>
      <c r="Z26" s="466">
        <f>ROUND(J26*関係係数シート!H22,0)</f>
        <v>0</v>
      </c>
      <c r="AA26" s="467">
        <f t="shared" si="5"/>
        <v>0</v>
      </c>
      <c r="AB26" s="468">
        <f>ROUND(U26*関係係数シート!H22,0)</f>
        <v>0</v>
      </c>
      <c r="AC26" s="469"/>
      <c r="AD26" s="463">
        <f>ROUND(J26*関係係数シート!I22,0)</f>
        <v>0</v>
      </c>
      <c r="AE26" s="461">
        <f t="shared" si="6"/>
        <v>0</v>
      </c>
      <c r="AF26" s="464">
        <f>ROUND(U26*関係係数シート!I22,0)</f>
        <v>0</v>
      </c>
      <c r="AH26" s="376">
        <f t="shared" si="7"/>
        <v>0</v>
      </c>
      <c r="AI26" s="377">
        <f t="shared" si="2"/>
        <v>0</v>
      </c>
      <c r="AJ26" s="378">
        <f t="shared" si="3"/>
        <v>0</v>
      </c>
      <c r="AK26" s="376">
        <f t="shared" si="8"/>
        <v>0</v>
      </c>
      <c r="AL26" s="378">
        <f t="shared" si="9"/>
        <v>0</v>
      </c>
      <c r="AM26" s="379">
        <f t="shared" si="10"/>
        <v>1</v>
      </c>
      <c r="AO26" s="381">
        <v>19</v>
      </c>
      <c r="AP26" s="382" t="e">
        <f t="shared" si="11"/>
        <v>#N/A</v>
      </c>
      <c r="AQ26" s="431" t="e">
        <f t="shared" si="12"/>
        <v>#N/A</v>
      </c>
      <c r="AR26" s="432" t="e">
        <f t="shared" si="13"/>
        <v>#N/A</v>
      </c>
      <c r="AS26" s="433" t="e">
        <f t="shared" si="14"/>
        <v>#N/A</v>
      </c>
      <c r="AT26" s="386" t="e">
        <f>SUM($AQ$8:AQ26)/$AQ$45</f>
        <v>#N/A</v>
      </c>
      <c r="AU26" s="431" t="e">
        <f t="shared" si="15"/>
        <v>#N/A</v>
      </c>
      <c r="AV26" s="433" t="e">
        <f t="shared" si="16"/>
        <v>#N/A</v>
      </c>
    </row>
    <row r="27" spans="2:48" ht="19.5" customHeight="1">
      <c r="B27" s="387" t="s">
        <v>90</v>
      </c>
      <c r="C27" s="388" t="s">
        <v>28</v>
      </c>
      <c r="D27" s="470"/>
      <c r="E27" s="471"/>
      <c r="F27" s="471"/>
      <c r="G27" s="471"/>
      <c r="H27" s="472">
        <f>建設部門投入係数シート!R77</f>
        <v>0</v>
      </c>
      <c r="I27" s="473">
        <f>H27*関係係数シート!D23</f>
        <v>0</v>
      </c>
      <c r="J27" s="474">
        <v>0</v>
      </c>
      <c r="K27" s="474">
        <f>J27*関係係数シート!E23</f>
        <v>0</v>
      </c>
      <c r="L27" s="475">
        <f>J27*関係係数シート!F23</f>
        <v>0</v>
      </c>
      <c r="M27" s="474">
        <f t="shared" si="4"/>
        <v>0</v>
      </c>
      <c r="N27" s="474">
        <f t="shared" si="0"/>
        <v>0</v>
      </c>
      <c r="O27" s="475">
        <f t="shared" si="1"/>
        <v>0</v>
      </c>
      <c r="P27" s="90"/>
      <c r="Q27" s="511"/>
      <c r="R27" s="512"/>
      <c r="S27" s="474">
        <f>$R$45*関係係数シート!G23</f>
        <v>0</v>
      </c>
      <c r="T27" s="474">
        <f>S27*関係係数シート!D23</f>
        <v>0</v>
      </c>
      <c r="U27" s="474">
        <v>0</v>
      </c>
      <c r="V27" s="474">
        <f>U27*関係係数シート!E23</f>
        <v>0</v>
      </c>
      <c r="W27" s="475">
        <f>U27*関係係数シート!F23</f>
        <v>0</v>
      </c>
      <c r="Y27" s="476"/>
      <c r="Z27" s="477">
        <f>ROUND(J27*関係係数シート!H23,0)</f>
        <v>0</v>
      </c>
      <c r="AA27" s="478">
        <f t="shared" si="5"/>
        <v>0</v>
      </c>
      <c r="AB27" s="479">
        <f>ROUND(U27*関係係数シート!H23,0)</f>
        <v>0</v>
      </c>
      <c r="AC27" s="480"/>
      <c r="AD27" s="474">
        <f>ROUND(J27*関係係数シート!I23,0)</f>
        <v>0</v>
      </c>
      <c r="AE27" s="472">
        <f t="shared" si="6"/>
        <v>0</v>
      </c>
      <c r="AF27" s="475">
        <f>ROUND(U27*関係係数シート!I23,0)</f>
        <v>0</v>
      </c>
      <c r="AH27" s="389">
        <f t="shared" si="7"/>
        <v>0</v>
      </c>
      <c r="AI27" s="390">
        <f t="shared" si="2"/>
        <v>0</v>
      </c>
      <c r="AJ27" s="391">
        <f t="shared" si="3"/>
        <v>0</v>
      </c>
      <c r="AK27" s="389">
        <f t="shared" si="8"/>
        <v>0</v>
      </c>
      <c r="AL27" s="391">
        <f t="shared" si="9"/>
        <v>0</v>
      </c>
      <c r="AM27" s="392">
        <f t="shared" si="10"/>
        <v>1</v>
      </c>
      <c r="AO27" s="394">
        <v>20</v>
      </c>
      <c r="AP27" s="395" t="e">
        <f t="shared" si="11"/>
        <v>#N/A</v>
      </c>
      <c r="AQ27" s="434" t="e">
        <f t="shared" si="12"/>
        <v>#N/A</v>
      </c>
      <c r="AR27" s="435" t="e">
        <f t="shared" si="13"/>
        <v>#N/A</v>
      </c>
      <c r="AS27" s="436" t="e">
        <f t="shared" si="14"/>
        <v>#N/A</v>
      </c>
      <c r="AT27" s="399" t="e">
        <f>SUM($AQ$8:AQ27)/$AQ$45</f>
        <v>#N/A</v>
      </c>
      <c r="AU27" s="434" t="e">
        <f t="shared" si="15"/>
        <v>#N/A</v>
      </c>
      <c r="AV27" s="436" t="e">
        <f t="shared" si="16"/>
        <v>#N/A</v>
      </c>
    </row>
    <row r="28" spans="2:48" ht="19.5" customHeight="1">
      <c r="B28" s="400" t="s">
        <v>91</v>
      </c>
      <c r="C28" s="401" t="s">
        <v>30</v>
      </c>
      <c r="D28" s="491">
        <f>'入力シート '!I19</f>
        <v>0</v>
      </c>
      <c r="E28" s="492">
        <f>D28*関係係数シート!$D24</f>
        <v>0</v>
      </c>
      <c r="F28" s="492">
        <f>H52</f>
        <v>0</v>
      </c>
      <c r="G28" s="492">
        <f>H47</f>
        <v>0</v>
      </c>
      <c r="H28" s="483">
        <f>建設部門投入係数シート!R78</f>
        <v>0</v>
      </c>
      <c r="I28" s="484">
        <f>H28*関係係数シート!D24</f>
        <v>0</v>
      </c>
      <c r="J28" s="454">
        <v>0</v>
      </c>
      <c r="K28" s="454">
        <f>J28*関係係数シート!E24</f>
        <v>0</v>
      </c>
      <c r="L28" s="485">
        <f>J28*関係係数シート!F24</f>
        <v>0</v>
      </c>
      <c r="M28" s="454">
        <f t="shared" si="4"/>
        <v>0</v>
      </c>
      <c r="N28" s="454">
        <f t="shared" si="0"/>
        <v>0</v>
      </c>
      <c r="O28" s="485">
        <f t="shared" si="1"/>
        <v>0</v>
      </c>
      <c r="P28" s="90"/>
      <c r="Q28" s="513"/>
      <c r="R28" s="514"/>
      <c r="S28" s="454">
        <f>$R$45*関係係数シート!G24</f>
        <v>0</v>
      </c>
      <c r="T28" s="454">
        <f>S28*関係係数シート!D24</f>
        <v>0</v>
      </c>
      <c r="U28" s="454">
        <v>0</v>
      </c>
      <c r="V28" s="454">
        <f>U28*関係係数シート!E24</f>
        <v>0</v>
      </c>
      <c r="W28" s="485">
        <f>U28*関係係数シート!F24</f>
        <v>0</v>
      </c>
      <c r="Y28" s="493">
        <f>ROUND(E28*関係係数シート!H24,0)</f>
        <v>0</v>
      </c>
      <c r="Z28" s="487">
        <f>ROUND(J28*関係係数シート!H24,0)</f>
        <v>0</v>
      </c>
      <c r="AA28" s="488">
        <f t="shared" si="5"/>
        <v>0</v>
      </c>
      <c r="AB28" s="489">
        <f>ROUND(U28*関係係数シート!H24,0)</f>
        <v>0</v>
      </c>
      <c r="AC28" s="489">
        <f>ROUND(E28*関係係数シート!I24,0)</f>
        <v>0</v>
      </c>
      <c r="AD28" s="454">
        <f>ROUND(J28*関係係数シート!I24,0)</f>
        <v>0</v>
      </c>
      <c r="AE28" s="483">
        <f t="shared" si="6"/>
        <v>0</v>
      </c>
      <c r="AF28" s="485">
        <f>ROUND(U28*関係係数シート!I24,0)</f>
        <v>0</v>
      </c>
      <c r="AH28" s="402">
        <f t="shared" si="7"/>
        <v>0</v>
      </c>
      <c r="AI28" s="403">
        <f t="shared" si="2"/>
        <v>0</v>
      </c>
      <c r="AJ28" s="404">
        <f t="shared" si="3"/>
        <v>0</v>
      </c>
      <c r="AK28" s="402">
        <f t="shared" si="8"/>
        <v>0</v>
      </c>
      <c r="AL28" s="404">
        <f t="shared" si="9"/>
        <v>0</v>
      </c>
      <c r="AM28" s="405">
        <f t="shared" si="10"/>
        <v>1</v>
      </c>
      <c r="AO28" s="407">
        <v>21</v>
      </c>
      <c r="AP28" s="408" t="e">
        <f t="shared" si="11"/>
        <v>#N/A</v>
      </c>
      <c r="AQ28" s="437" t="e">
        <f t="shared" si="12"/>
        <v>#N/A</v>
      </c>
      <c r="AR28" s="438" t="e">
        <f t="shared" si="13"/>
        <v>#N/A</v>
      </c>
      <c r="AS28" s="439" t="e">
        <f t="shared" si="14"/>
        <v>#N/A</v>
      </c>
      <c r="AT28" s="412" t="e">
        <f>SUM($AQ$8:AQ28)/$AQ$45</f>
        <v>#N/A</v>
      </c>
      <c r="AU28" s="437" t="e">
        <f t="shared" si="15"/>
        <v>#N/A</v>
      </c>
      <c r="AV28" s="439" t="e">
        <f t="shared" si="16"/>
        <v>#N/A</v>
      </c>
    </row>
    <row r="29" spans="2:48" ht="19.5" customHeight="1">
      <c r="B29" s="374" t="s">
        <v>92</v>
      </c>
      <c r="C29" s="375" t="s">
        <v>32</v>
      </c>
      <c r="D29" s="459"/>
      <c r="E29" s="460"/>
      <c r="F29" s="460"/>
      <c r="G29" s="460"/>
      <c r="H29" s="461">
        <f>建設部門投入係数シート!R79</f>
        <v>0</v>
      </c>
      <c r="I29" s="462">
        <f>H29*関係係数シート!D25</f>
        <v>0</v>
      </c>
      <c r="J29" s="463">
        <v>0</v>
      </c>
      <c r="K29" s="463">
        <f>J29*関係係数シート!E25</f>
        <v>0</v>
      </c>
      <c r="L29" s="464">
        <f>J29*関係係数シート!F25</f>
        <v>0</v>
      </c>
      <c r="M29" s="463">
        <f t="shared" si="4"/>
        <v>0</v>
      </c>
      <c r="N29" s="463">
        <f t="shared" si="0"/>
        <v>0</v>
      </c>
      <c r="O29" s="464">
        <f t="shared" si="1"/>
        <v>0</v>
      </c>
      <c r="P29" s="90"/>
      <c r="Q29" s="509"/>
      <c r="R29" s="510"/>
      <c r="S29" s="463">
        <f>$R$45*関係係数シート!G25</f>
        <v>0</v>
      </c>
      <c r="T29" s="463">
        <f>S29*関係係数シート!D25</f>
        <v>0</v>
      </c>
      <c r="U29" s="463">
        <v>0</v>
      </c>
      <c r="V29" s="463">
        <f>U29*関係係数シート!E25</f>
        <v>0</v>
      </c>
      <c r="W29" s="464">
        <f>U29*関係係数シート!F25</f>
        <v>0</v>
      </c>
      <c r="Y29" s="465"/>
      <c r="Z29" s="466">
        <f>ROUND(J29*関係係数シート!H25,0)</f>
        <v>0</v>
      </c>
      <c r="AA29" s="467">
        <f t="shared" si="5"/>
        <v>0</v>
      </c>
      <c r="AB29" s="468">
        <f>ROUND(U29*関係係数シート!H25,0)</f>
        <v>0</v>
      </c>
      <c r="AC29" s="469"/>
      <c r="AD29" s="463">
        <f>ROUND(J29*関係係数シート!I25,0)</f>
        <v>0</v>
      </c>
      <c r="AE29" s="461">
        <f t="shared" si="6"/>
        <v>0</v>
      </c>
      <c r="AF29" s="464">
        <f>ROUND(U29*関係係数シート!I25,0)</f>
        <v>0</v>
      </c>
      <c r="AH29" s="376">
        <f t="shared" si="7"/>
        <v>0</v>
      </c>
      <c r="AI29" s="377">
        <f t="shared" si="2"/>
        <v>0</v>
      </c>
      <c r="AJ29" s="378">
        <f t="shared" si="3"/>
        <v>0</v>
      </c>
      <c r="AK29" s="376">
        <f t="shared" si="8"/>
        <v>0</v>
      </c>
      <c r="AL29" s="378">
        <f t="shared" si="9"/>
        <v>0</v>
      </c>
      <c r="AM29" s="379">
        <f t="shared" si="10"/>
        <v>1</v>
      </c>
      <c r="AO29" s="381">
        <v>22</v>
      </c>
      <c r="AP29" s="382" t="e">
        <f t="shared" si="11"/>
        <v>#N/A</v>
      </c>
      <c r="AQ29" s="431" t="e">
        <f t="shared" si="12"/>
        <v>#N/A</v>
      </c>
      <c r="AR29" s="432" t="e">
        <f t="shared" si="13"/>
        <v>#N/A</v>
      </c>
      <c r="AS29" s="433" t="e">
        <f t="shared" si="14"/>
        <v>#N/A</v>
      </c>
      <c r="AT29" s="386" t="e">
        <f>SUM($AQ$8:AQ29)/$AQ$45</f>
        <v>#N/A</v>
      </c>
      <c r="AU29" s="431" t="e">
        <f t="shared" si="15"/>
        <v>#N/A</v>
      </c>
      <c r="AV29" s="433" t="e">
        <f t="shared" si="16"/>
        <v>#N/A</v>
      </c>
    </row>
    <row r="30" spans="2:48" ht="19.5" customHeight="1">
      <c r="B30" s="374" t="s">
        <v>93</v>
      </c>
      <c r="C30" s="375" t="s">
        <v>269</v>
      </c>
      <c r="D30" s="459"/>
      <c r="E30" s="460"/>
      <c r="F30" s="460"/>
      <c r="G30" s="460"/>
      <c r="H30" s="461">
        <f>建設部門投入係数シート!R80</f>
        <v>0</v>
      </c>
      <c r="I30" s="462">
        <f>H30*関係係数シート!D26</f>
        <v>0</v>
      </c>
      <c r="J30" s="463">
        <v>0</v>
      </c>
      <c r="K30" s="463">
        <f>J30*関係係数シート!E26</f>
        <v>0</v>
      </c>
      <c r="L30" s="464">
        <f>J30*関係係数シート!F26</f>
        <v>0</v>
      </c>
      <c r="M30" s="463">
        <f t="shared" si="4"/>
        <v>0</v>
      </c>
      <c r="N30" s="463">
        <f t="shared" si="0"/>
        <v>0</v>
      </c>
      <c r="O30" s="464">
        <f t="shared" si="1"/>
        <v>0</v>
      </c>
      <c r="P30" s="91"/>
      <c r="Q30" s="509"/>
      <c r="R30" s="510"/>
      <c r="S30" s="463">
        <f>$R$45*関係係数シート!G26</f>
        <v>0</v>
      </c>
      <c r="T30" s="463">
        <f>S30*関係係数シート!D26</f>
        <v>0</v>
      </c>
      <c r="U30" s="463">
        <v>0</v>
      </c>
      <c r="V30" s="463">
        <f>U30*関係係数シート!E26</f>
        <v>0</v>
      </c>
      <c r="W30" s="464">
        <f>U30*関係係数シート!F26</f>
        <v>0</v>
      </c>
      <c r="Y30" s="465"/>
      <c r="Z30" s="466">
        <f>ROUND(J30*関係係数シート!H26,0)</f>
        <v>0</v>
      </c>
      <c r="AA30" s="467">
        <f t="shared" si="5"/>
        <v>0</v>
      </c>
      <c r="AB30" s="468">
        <f>ROUND(U30*関係係数シート!H26,0)</f>
        <v>0</v>
      </c>
      <c r="AC30" s="469"/>
      <c r="AD30" s="463">
        <f>ROUND(J30*関係係数シート!I26,0)</f>
        <v>0</v>
      </c>
      <c r="AE30" s="461">
        <f t="shared" si="6"/>
        <v>0</v>
      </c>
      <c r="AF30" s="464">
        <f>ROUND(U30*関係係数シート!I26,0)</f>
        <v>0</v>
      </c>
      <c r="AH30" s="376">
        <f t="shared" si="7"/>
        <v>0</v>
      </c>
      <c r="AI30" s="377">
        <f t="shared" si="2"/>
        <v>0</v>
      </c>
      <c r="AJ30" s="378">
        <f t="shared" si="3"/>
        <v>0</v>
      </c>
      <c r="AK30" s="376">
        <f t="shared" si="8"/>
        <v>0</v>
      </c>
      <c r="AL30" s="378">
        <f t="shared" si="9"/>
        <v>0</v>
      </c>
      <c r="AM30" s="379">
        <f t="shared" si="10"/>
        <v>1</v>
      </c>
      <c r="AO30" s="381">
        <v>23</v>
      </c>
      <c r="AP30" s="382" t="e">
        <f t="shared" si="11"/>
        <v>#N/A</v>
      </c>
      <c r="AQ30" s="431" t="e">
        <f t="shared" si="12"/>
        <v>#N/A</v>
      </c>
      <c r="AR30" s="432" t="e">
        <f t="shared" si="13"/>
        <v>#N/A</v>
      </c>
      <c r="AS30" s="433" t="e">
        <f t="shared" si="14"/>
        <v>#N/A</v>
      </c>
      <c r="AT30" s="386" t="e">
        <f>SUM($AQ$8:AQ30)/$AQ$45</f>
        <v>#N/A</v>
      </c>
      <c r="AU30" s="431" t="e">
        <f t="shared" si="15"/>
        <v>#N/A</v>
      </c>
      <c r="AV30" s="433" t="e">
        <f t="shared" si="16"/>
        <v>#N/A</v>
      </c>
    </row>
    <row r="31" spans="2:48" ht="19.5" customHeight="1">
      <c r="B31" s="374" t="s">
        <v>94</v>
      </c>
      <c r="C31" s="375" t="s">
        <v>150</v>
      </c>
      <c r="D31" s="459"/>
      <c r="E31" s="460"/>
      <c r="F31" s="460"/>
      <c r="G31" s="460"/>
      <c r="H31" s="461">
        <f>建設部門投入係数シート!R81</f>
        <v>0</v>
      </c>
      <c r="I31" s="462">
        <f>H31*関係係数シート!D27</f>
        <v>0</v>
      </c>
      <c r="J31" s="463">
        <v>0</v>
      </c>
      <c r="K31" s="463">
        <f>J31*関係係数シート!E27</f>
        <v>0</v>
      </c>
      <c r="L31" s="464">
        <f>J31*関係係数シート!F27</f>
        <v>0</v>
      </c>
      <c r="M31" s="463">
        <f t="shared" si="4"/>
        <v>0</v>
      </c>
      <c r="N31" s="463">
        <f t="shared" si="0"/>
        <v>0</v>
      </c>
      <c r="O31" s="464">
        <f t="shared" si="1"/>
        <v>0</v>
      </c>
      <c r="P31" s="90"/>
      <c r="Q31" s="509"/>
      <c r="R31" s="510"/>
      <c r="S31" s="463">
        <f>$R$45*関係係数シート!G27</f>
        <v>0</v>
      </c>
      <c r="T31" s="463">
        <f>S31*関係係数シート!D27</f>
        <v>0</v>
      </c>
      <c r="U31" s="463">
        <v>0</v>
      </c>
      <c r="V31" s="463">
        <f>U31*関係係数シート!E27</f>
        <v>0</v>
      </c>
      <c r="W31" s="464">
        <f>U31*関係係数シート!F27</f>
        <v>0</v>
      </c>
      <c r="Y31" s="465"/>
      <c r="Z31" s="466">
        <f>ROUND(J31*関係係数シート!H27,0)</f>
        <v>0</v>
      </c>
      <c r="AA31" s="467">
        <f t="shared" si="5"/>
        <v>0</v>
      </c>
      <c r="AB31" s="468">
        <f>ROUND(U31*関係係数シート!H27,0)</f>
        <v>0</v>
      </c>
      <c r="AC31" s="469"/>
      <c r="AD31" s="463">
        <f>ROUND(J31*関係係数シート!I27,0)</f>
        <v>0</v>
      </c>
      <c r="AE31" s="461">
        <f t="shared" si="6"/>
        <v>0</v>
      </c>
      <c r="AF31" s="464">
        <f>ROUND(U31*関係係数シート!I27,0)</f>
        <v>0</v>
      </c>
      <c r="AH31" s="376">
        <f t="shared" si="7"/>
        <v>0</v>
      </c>
      <c r="AI31" s="377">
        <f t="shared" si="2"/>
        <v>0</v>
      </c>
      <c r="AJ31" s="378">
        <f t="shared" si="3"/>
        <v>0</v>
      </c>
      <c r="AK31" s="376">
        <f t="shared" si="8"/>
        <v>0</v>
      </c>
      <c r="AL31" s="378">
        <f t="shared" si="9"/>
        <v>0</v>
      </c>
      <c r="AM31" s="379">
        <f t="shared" si="10"/>
        <v>1</v>
      </c>
      <c r="AO31" s="381">
        <v>24</v>
      </c>
      <c r="AP31" s="382" t="e">
        <f t="shared" si="11"/>
        <v>#N/A</v>
      </c>
      <c r="AQ31" s="431" t="e">
        <f t="shared" si="12"/>
        <v>#N/A</v>
      </c>
      <c r="AR31" s="432" t="e">
        <f t="shared" si="13"/>
        <v>#N/A</v>
      </c>
      <c r="AS31" s="433" t="e">
        <f t="shared" si="14"/>
        <v>#N/A</v>
      </c>
      <c r="AT31" s="386" t="e">
        <f>SUM($AQ$8:AQ31)/$AQ$45</f>
        <v>#N/A</v>
      </c>
      <c r="AU31" s="431" t="e">
        <f t="shared" si="15"/>
        <v>#N/A</v>
      </c>
      <c r="AV31" s="433" t="e">
        <f t="shared" si="16"/>
        <v>#N/A</v>
      </c>
    </row>
    <row r="32" spans="2:48" ht="19.5" customHeight="1">
      <c r="B32" s="387" t="s">
        <v>95</v>
      </c>
      <c r="C32" s="388" t="s">
        <v>35</v>
      </c>
      <c r="D32" s="470"/>
      <c r="E32" s="471"/>
      <c r="F32" s="471"/>
      <c r="G32" s="471"/>
      <c r="H32" s="472">
        <f>建設部門投入係数シート!R82</f>
        <v>0</v>
      </c>
      <c r="I32" s="473">
        <f>H32*関係係数シート!D28</f>
        <v>0</v>
      </c>
      <c r="J32" s="474">
        <v>0</v>
      </c>
      <c r="K32" s="474">
        <f>J32*関係係数シート!E28</f>
        <v>0</v>
      </c>
      <c r="L32" s="475">
        <f>J32*関係係数シート!F28</f>
        <v>0</v>
      </c>
      <c r="M32" s="474">
        <f t="shared" si="4"/>
        <v>0</v>
      </c>
      <c r="N32" s="474">
        <f t="shared" si="0"/>
        <v>0</v>
      </c>
      <c r="O32" s="475">
        <f t="shared" si="1"/>
        <v>0</v>
      </c>
      <c r="P32" s="90"/>
      <c r="Q32" s="511"/>
      <c r="R32" s="512"/>
      <c r="S32" s="474">
        <f>$R$45*関係係数シート!G28</f>
        <v>0</v>
      </c>
      <c r="T32" s="474">
        <f>S32*関係係数シート!D28</f>
        <v>0</v>
      </c>
      <c r="U32" s="474">
        <v>0</v>
      </c>
      <c r="V32" s="474">
        <f>U32*関係係数シート!E28</f>
        <v>0</v>
      </c>
      <c r="W32" s="475">
        <f>U32*関係係数シート!F28</f>
        <v>0</v>
      </c>
      <c r="Y32" s="476"/>
      <c r="Z32" s="477">
        <f>ROUND(J32*関係係数シート!H28,0)</f>
        <v>0</v>
      </c>
      <c r="AA32" s="478">
        <f t="shared" si="5"/>
        <v>0</v>
      </c>
      <c r="AB32" s="479">
        <f>ROUND(U32*関係係数シート!H28,0)</f>
        <v>0</v>
      </c>
      <c r="AC32" s="480"/>
      <c r="AD32" s="474">
        <f>ROUND(J32*関係係数シート!I28,0)</f>
        <v>0</v>
      </c>
      <c r="AE32" s="472">
        <f t="shared" si="6"/>
        <v>0</v>
      </c>
      <c r="AF32" s="475">
        <f>ROUND(U32*関係係数シート!I28,0)</f>
        <v>0</v>
      </c>
      <c r="AH32" s="389">
        <f t="shared" si="7"/>
        <v>0</v>
      </c>
      <c r="AI32" s="390">
        <f t="shared" si="2"/>
        <v>0</v>
      </c>
      <c r="AJ32" s="391">
        <f t="shared" si="3"/>
        <v>0</v>
      </c>
      <c r="AK32" s="389">
        <f t="shared" si="8"/>
        <v>0</v>
      </c>
      <c r="AL32" s="391">
        <f t="shared" si="9"/>
        <v>0</v>
      </c>
      <c r="AM32" s="392">
        <f t="shared" si="10"/>
        <v>1</v>
      </c>
      <c r="AO32" s="394">
        <v>25</v>
      </c>
      <c r="AP32" s="395" t="e">
        <f t="shared" si="11"/>
        <v>#N/A</v>
      </c>
      <c r="AQ32" s="434" t="e">
        <f t="shared" si="12"/>
        <v>#N/A</v>
      </c>
      <c r="AR32" s="435" t="e">
        <f t="shared" si="13"/>
        <v>#N/A</v>
      </c>
      <c r="AS32" s="436" t="e">
        <f t="shared" si="14"/>
        <v>#N/A</v>
      </c>
      <c r="AT32" s="399" t="e">
        <f>SUM($AQ$8:AQ32)/$AQ$45</f>
        <v>#N/A</v>
      </c>
      <c r="AU32" s="434" t="e">
        <f t="shared" si="15"/>
        <v>#N/A</v>
      </c>
      <c r="AV32" s="436" t="e">
        <f t="shared" si="16"/>
        <v>#N/A</v>
      </c>
    </row>
    <row r="33" spans="2:48" ht="19.5" customHeight="1">
      <c r="B33" s="400" t="s">
        <v>96</v>
      </c>
      <c r="C33" s="401" t="s">
        <v>37</v>
      </c>
      <c r="D33" s="481"/>
      <c r="E33" s="482"/>
      <c r="F33" s="482"/>
      <c r="G33" s="482"/>
      <c r="H33" s="483">
        <f>建設部門投入係数シート!R83</f>
        <v>0</v>
      </c>
      <c r="I33" s="484">
        <f>H33*関係係数シート!D29</f>
        <v>0</v>
      </c>
      <c r="J33" s="454">
        <v>0</v>
      </c>
      <c r="K33" s="454">
        <f>J33*関係係数シート!E29</f>
        <v>0</v>
      </c>
      <c r="L33" s="485">
        <f>J33*関係係数シート!F29</f>
        <v>0</v>
      </c>
      <c r="M33" s="454">
        <f t="shared" si="4"/>
        <v>0</v>
      </c>
      <c r="N33" s="454">
        <f t="shared" si="0"/>
        <v>0</v>
      </c>
      <c r="O33" s="485">
        <f t="shared" si="1"/>
        <v>0</v>
      </c>
      <c r="P33" s="90"/>
      <c r="Q33" s="513"/>
      <c r="R33" s="514"/>
      <c r="S33" s="454">
        <f>$R$45*関係係数シート!G29</f>
        <v>0</v>
      </c>
      <c r="T33" s="454">
        <f>S33*関係係数シート!D29</f>
        <v>0</v>
      </c>
      <c r="U33" s="454">
        <v>0</v>
      </c>
      <c r="V33" s="454">
        <f>U33*関係係数シート!E29</f>
        <v>0</v>
      </c>
      <c r="W33" s="485">
        <f>U33*関係係数シート!F29</f>
        <v>0</v>
      </c>
      <c r="Y33" s="486"/>
      <c r="Z33" s="487">
        <f>ROUND(J33*関係係数シート!H29,0)</f>
        <v>0</v>
      </c>
      <c r="AA33" s="488">
        <f t="shared" si="5"/>
        <v>0</v>
      </c>
      <c r="AB33" s="489">
        <f>ROUND(U33*関係係数シート!H29,0)</f>
        <v>0</v>
      </c>
      <c r="AC33" s="490"/>
      <c r="AD33" s="454">
        <f>ROUND(J33*関係係数シート!I29,0)</f>
        <v>0</v>
      </c>
      <c r="AE33" s="483">
        <f t="shared" si="6"/>
        <v>0</v>
      </c>
      <c r="AF33" s="485">
        <f>ROUND(U33*関係係数シート!I29,0)</f>
        <v>0</v>
      </c>
      <c r="AH33" s="402">
        <f t="shared" si="7"/>
        <v>0</v>
      </c>
      <c r="AI33" s="403">
        <f t="shared" si="2"/>
        <v>0</v>
      </c>
      <c r="AJ33" s="404">
        <f t="shared" si="3"/>
        <v>0</v>
      </c>
      <c r="AK33" s="402">
        <f t="shared" si="8"/>
        <v>0</v>
      </c>
      <c r="AL33" s="404">
        <f t="shared" si="9"/>
        <v>0</v>
      </c>
      <c r="AM33" s="405">
        <f t="shared" si="10"/>
        <v>1</v>
      </c>
      <c r="AO33" s="407">
        <v>26</v>
      </c>
      <c r="AP33" s="408" t="e">
        <f t="shared" si="11"/>
        <v>#N/A</v>
      </c>
      <c r="AQ33" s="437" t="e">
        <f t="shared" si="12"/>
        <v>#N/A</v>
      </c>
      <c r="AR33" s="438" t="e">
        <f t="shared" si="13"/>
        <v>#N/A</v>
      </c>
      <c r="AS33" s="439" t="e">
        <f t="shared" si="14"/>
        <v>#N/A</v>
      </c>
      <c r="AT33" s="412" t="e">
        <f>SUM($AQ$8:AQ33)/$AQ$45</f>
        <v>#N/A</v>
      </c>
      <c r="AU33" s="437" t="e">
        <f t="shared" si="15"/>
        <v>#N/A</v>
      </c>
      <c r="AV33" s="439" t="e">
        <f t="shared" si="16"/>
        <v>#N/A</v>
      </c>
    </row>
    <row r="34" spans="2:48" ht="19.5" customHeight="1">
      <c r="B34" s="374" t="s">
        <v>97</v>
      </c>
      <c r="C34" s="375" t="s">
        <v>39</v>
      </c>
      <c r="D34" s="459"/>
      <c r="E34" s="460"/>
      <c r="F34" s="460"/>
      <c r="G34" s="460"/>
      <c r="H34" s="461">
        <f>建設部門投入係数シート!R84</f>
        <v>0</v>
      </c>
      <c r="I34" s="462">
        <f>H34*関係係数シート!D30</f>
        <v>0</v>
      </c>
      <c r="J34" s="463">
        <v>0</v>
      </c>
      <c r="K34" s="463">
        <f>J34*関係係数シート!E30</f>
        <v>0</v>
      </c>
      <c r="L34" s="464">
        <f>J34*関係係数シート!F30</f>
        <v>0</v>
      </c>
      <c r="M34" s="463">
        <f t="shared" si="4"/>
        <v>0</v>
      </c>
      <c r="N34" s="463">
        <f t="shared" si="0"/>
        <v>0</v>
      </c>
      <c r="O34" s="464">
        <f t="shared" si="1"/>
        <v>0</v>
      </c>
      <c r="P34" s="90"/>
      <c r="Q34" s="509"/>
      <c r="R34" s="510"/>
      <c r="S34" s="463">
        <f>$R$45*関係係数シート!G30</f>
        <v>0</v>
      </c>
      <c r="T34" s="463">
        <f>S34*関係係数シート!D30</f>
        <v>0</v>
      </c>
      <c r="U34" s="463">
        <v>0</v>
      </c>
      <c r="V34" s="463">
        <f>U34*関係係数シート!E30</f>
        <v>0</v>
      </c>
      <c r="W34" s="464">
        <f>U34*関係係数シート!F30</f>
        <v>0</v>
      </c>
      <c r="Y34" s="465"/>
      <c r="Z34" s="466">
        <f>ROUND(J34*関係係数シート!H30,0)</f>
        <v>0</v>
      </c>
      <c r="AA34" s="467">
        <f t="shared" si="5"/>
        <v>0</v>
      </c>
      <c r="AB34" s="468">
        <f>ROUND(U34*関係係数シート!H30,0)</f>
        <v>0</v>
      </c>
      <c r="AC34" s="469"/>
      <c r="AD34" s="463">
        <f>ROUND(J34*関係係数シート!I30,0)</f>
        <v>0</v>
      </c>
      <c r="AE34" s="461">
        <f t="shared" si="6"/>
        <v>0</v>
      </c>
      <c r="AF34" s="464">
        <f>ROUND(U34*関係係数シート!I30,0)</f>
        <v>0</v>
      </c>
      <c r="AH34" s="376">
        <f t="shared" si="7"/>
        <v>0</v>
      </c>
      <c r="AI34" s="377">
        <f t="shared" si="2"/>
        <v>0</v>
      </c>
      <c r="AJ34" s="378">
        <f t="shared" si="3"/>
        <v>0</v>
      </c>
      <c r="AK34" s="376">
        <f t="shared" si="8"/>
        <v>0</v>
      </c>
      <c r="AL34" s="378">
        <f t="shared" si="9"/>
        <v>0</v>
      </c>
      <c r="AM34" s="379">
        <f t="shared" si="10"/>
        <v>1</v>
      </c>
      <c r="AO34" s="381">
        <v>27</v>
      </c>
      <c r="AP34" s="382" t="e">
        <f t="shared" si="11"/>
        <v>#N/A</v>
      </c>
      <c r="AQ34" s="431" t="e">
        <f t="shared" si="12"/>
        <v>#N/A</v>
      </c>
      <c r="AR34" s="432" t="e">
        <f t="shared" si="13"/>
        <v>#N/A</v>
      </c>
      <c r="AS34" s="433" t="e">
        <f t="shared" si="14"/>
        <v>#N/A</v>
      </c>
      <c r="AT34" s="386" t="e">
        <f>SUM($AQ$8:AQ34)/$AQ$45</f>
        <v>#N/A</v>
      </c>
      <c r="AU34" s="431" t="e">
        <f t="shared" si="15"/>
        <v>#N/A</v>
      </c>
      <c r="AV34" s="433" t="e">
        <f t="shared" si="16"/>
        <v>#N/A</v>
      </c>
    </row>
    <row r="35" spans="2:48" ht="19.5" customHeight="1">
      <c r="B35" s="374" t="s">
        <v>98</v>
      </c>
      <c r="C35" s="375" t="s">
        <v>270</v>
      </c>
      <c r="D35" s="459"/>
      <c r="E35" s="460"/>
      <c r="F35" s="460"/>
      <c r="G35" s="460"/>
      <c r="H35" s="461">
        <f>建設部門投入係数シート!R85</f>
        <v>0</v>
      </c>
      <c r="I35" s="462">
        <f>H35*関係係数シート!D31</f>
        <v>0</v>
      </c>
      <c r="J35" s="463">
        <v>0</v>
      </c>
      <c r="K35" s="463">
        <f>J35*関係係数シート!E31</f>
        <v>0</v>
      </c>
      <c r="L35" s="464">
        <f>J35*関係係数シート!F31</f>
        <v>0</v>
      </c>
      <c r="M35" s="463">
        <f t="shared" si="4"/>
        <v>0</v>
      </c>
      <c r="N35" s="463">
        <f t="shared" si="0"/>
        <v>0</v>
      </c>
      <c r="O35" s="464">
        <f t="shared" si="1"/>
        <v>0</v>
      </c>
      <c r="P35" s="90"/>
      <c r="Q35" s="509"/>
      <c r="R35" s="510"/>
      <c r="S35" s="463">
        <f>$R$45*関係係数シート!G31</f>
        <v>0</v>
      </c>
      <c r="T35" s="463">
        <f>S35*関係係数シート!D31</f>
        <v>0</v>
      </c>
      <c r="U35" s="463">
        <v>0</v>
      </c>
      <c r="V35" s="463">
        <f>U35*関係係数シート!E31</f>
        <v>0</v>
      </c>
      <c r="W35" s="464">
        <f>U35*関係係数シート!F31</f>
        <v>0</v>
      </c>
      <c r="Y35" s="465"/>
      <c r="Z35" s="466">
        <f>ROUND(J35*関係係数シート!H31,0)</f>
        <v>0</v>
      </c>
      <c r="AA35" s="467">
        <f t="shared" si="5"/>
        <v>0</v>
      </c>
      <c r="AB35" s="468">
        <f>ROUND(U35*関係係数シート!H31,0)</f>
        <v>0</v>
      </c>
      <c r="AC35" s="469"/>
      <c r="AD35" s="463">
        <f>ROUND(J35*関係係数シート!I31,0)</f>
        <v>0</v>
      </c>
      <c r="AE35" s="461">
        <f t="shared" si="6"/>
        <v>0</v>
      </c>
      <c r="AF35" s="464">
        <f>ROUND(U35*関係係数シート!I31,0)</f>
        <v>0</v>
      </c>
      <c r="AH35" s="376">
        <f t="shared" si="7"/>
        <v>0</v>
      </c>
      <c r="AI35" s="377">
        <f t="shared" si="2"/>
        <v>0</v>
      </c>
      <c r="AJ35" s="378">
        <f t="shared" si="3"/>
        <v>0</v>
      </c>
      <c r="AK35" s="376">
        <f t="shared" si="8"/>
        <v>0</v>
      </c>
      <c r="AL35" s="378">
        <f t="shared" si="9"/>
        <v>0</v>
      </c>
      <c r="AM35" s="379">
        <f t="shared" si="10"/>
        <v>1</v>
      </c>
      <c r="AO35" s="381">
        <v>28</v>
      </c>
      <c r="AP35" s="382" t="e">
        <f t="shared" si="11"/>
        <v>#N/A</v>
      </c>
      <c r="AQ35" s="431" t="e">
        <f t="shared" si="12"/>
        <v>#N/A</v>
      </c>
      <c r="AR35" s="432" t="e">
        <f t="shared" si="13"/>
        <v>#N/A</v>
      </c>
      <c r="AS35" s="433" t="e">
        <f t="shared" si="14"/>
        <v>#N/A</v>
      </c>
      <c r="AT35" s="386" t="e">
        <f>SUM($AQ$8:AQ35)/$AQ$45</f>
        <v>#N/A</v>
      </c>
      <c r="AU35" s="431" t="e">
        <f t="shared" si="15"/>
        <v>#N/A</v>
      </c>
      <c r="AV35" s="433" t="e">
        <f t="shared" si="16"/>
        <v>#N/A</v>
      </c>
    </row>
    <row r="36" spans="2:48" ht="19.5" customHeight="1">
      <c r="B36" s="374" t="s">
        <v>99</v>
      </c>
      <c r="C36" s="375" t="s">
        <v>152</v>
      </c>
      <c r="D36" s="459"/>
      <c r="E36" s="460"/>
      <c r="F36" s="460"/>
      <c r="G36" s="460"/>
      <c r="H36" s="461">
        <f>建設部門投入係数シート!R86</f>
        <v>0</v>
      </c>
      <c r="I36" s="462">
        <f>H36*関係係数シート!D32</f>
        <v>0</v>
      </c>
      <c r="J36" s="463">
        <v>0</v>
      </c>
      <c r="K36" s="463">
        <f>J36*関係係数シート!E32</f>
        <v>0</v>
      </c>
      <c r="L36" s="464">
        <f>J36*関係係数シート!F32</f>
        <v>0</v>
      </c>
      <c r="M36" s="463">
        <f t="shared" si="4"/>
        <v>0</v>
      </c>
      <c r="N36" s="463">
        <f t="shared" si="0"/>
        <v>0</v>
      </c>
      <c r="O36" s="464">
        <f t="shared" si="1"/>
        <v>0</v>
      </c>
      <c r="P36" s="90"/>
      <c r="Q36" s="509"/>
      <c r="R36" s="510"/>
      <c r="S36" s="463">
        <f>$R$45*関係係数シート!G32</f>
        <v>0</v>
      </c>
      <c r="T36" s="463">
        <f>S36*関係係数シート!D32</f>
        <v>0</v>
      </c>
      <c r="U36" s="463">
        <v>0</v>
      </c>
      <c r="V36" s="463">
        <f>U36*関係係数シート!E32</f>
        <v>0</v>
      </c>
      <c r="W36" s="464">
        <f>U36*関係係数シート!F32</f>
        <v>0</v>
      </c>
      <c r="Y36" s="465"/>
      <c r="Z36" s="466">
        <f>ROUND(J36*関係係数シート!H32,0)</f>
        <v>0</v>
      </c>
      <c r="AA36" s="467">
        <f t="shared" si="5"/>
        <v>0</v>
      </c>
      <c r="AB36" s="468">
        <f>ROUND(U36*関係係数シート!H32,0)</f>
        <v>0</v>
      </c>
      <c r="AC36" s="469"/>
      <c r="AD36" s="463">
        <f>ROUND(J36*関係係数シート!I32,0)</f>
        <v>0</v>
      </c>
      <c r="AE36" s="461">
        <f t="shared" si="6"/>
        <v>0</v>
      </c>
      <c r="AF36" s="464">
        <f>ROUND(U36*関係係数シート!I32,0)</f>
        <v>0</v>
      </c>
      <c r="AH36" s="376">
        <f t="shared" si="7"/>
        <v>0</v>
      </c>
      <c r="AI36" s="377">
        <f t="shared" si="2"/>
        <v>0</v>
      </c>
      <c r="AJ36" s="378">
        <f t="shared" si="3"/>
        <v>0</v>
      </c>
      <c r="AK36" s="376">
        <f t="shared" si="8"/>
        <v>0</v>
      </c>
      <c r="AL36" s="378">
        <f t="shared" si="9"/>
        <v>0</v>
      </c>
      <c r="AM36" s="379">
        <f t="shared" si="10"/>
        <v>1</v>
      </c>
      <c r="AO36" s="381">
        <v>29</v>
      </c>
      <c r="AP36" s="382" t="e">
        <f t="shared" si="11"/>
        <v>#N/A</v>
      </c>
      <c r="AQ36" s="431" t="e">
        <f t="shared" si="12"/>
        <v>#N/A</v>
      </c>
      <c r="AR36" s="432" t="e">
        <f t="shared" si="13"/>
        <v>#N/A</v>
      </c>
      <c r="AS36" s="433" t="e">
        <f t="shared" si="14"/>
        <v>#N/A</v>
      </c>
      <c r="AT36" s="386" t="e">
        <f>SUM($AQ$8:AQ36)/$AQ$45</f>
        <v>#N/A</v>
      </c>
      <c r="AU36" s="431" t="e">
        <f t="shared" si="15"/>
        <v>#N/A</v>
      </c>
      <c r="AV36" s="433" t="e">
        <f t="shared" si="16"/>
        <v>#N/A</v>
      </c>
    </row>
    <row r="37" spans="2:48" ht="19.5" customHeight="1">
      <c r="B37" s="387" t="s">
        <v>100</v>
      </c>
      <c r="C37" s="388" t="s">
        <v>43</v>
      </c>
      <c r="D37" s="470"/>
      <c r="E37" s="471"/>
      <c r="F37" s="471"/>
      <c r="G37" s="471"/>
      <c r="H37" s="472">
        <f>建設部門投入係数シート!R87</f>
        <v>0</v>
      </c>
      <c r="I37" s="473">
        <f>H37*関係係数シート!D33</f>
        <v>0</v>
      </c>
      <c r="J37" s="474">
        <v>0</v>
      </c>
      <c r="K37" s="474">
        <f>J37*関係係数シート!E33</f>
        <v>0</v>
      </c>
      <c r="L37" s="475">
        <f>J37*関係係数シート!F33</f>
        <v>0</v>
      </c>
      <c r="M37" s="474">
        <f t="shared" si="4"/>
        <v>0</v>
      </c>
      <c r="N37" s="474">
        <f t="shared" si="0"/>
        <v>0</v>
      </c>
      <c r="O37" s="475">
        <f t="shared" si="1"/>
        <v>0</v>
      </c>
      <c r="P37" s="90"/>
      <c r="Q37" s="511"/>
      <c r="R37" s="512"/>
      <c r="S37" s="474">
        <f>$R$45*関係係数シート!G33</f>
        <v>0</v>
      </c>
      <c r="T37" s="474">
        <f>S37*関係係数シート!D33</f>
        <v>0</v>
      </c>
      <c r="U37" s="474">
        <v>0</v>
      </c>
      <c r="V37" s="474">
        <f>U37*関係係数シート!E33</f>
        <v>0</v>
      </c>
      <c r="W37" s="475">
        <f>U37*関係係数シート!F33</f>
        <v>0</v>
      </c>
      <c r="Y37" s="476"/>
      <c r="Z37" s="477">
        <f>ROUND(J37*関係係数シート!H33,0)</f>
        <v>0</v>
      </c>
      <c r="AA37" s="478">
        <f t="shared" si="5"/>
        <v>0</v>
      </c>
      <c r="AB37" s="479">
        <f>ROUND(U37*関係係数シート!H33,0)</f>
        <v>0</v>
      </c>
      <c r="AC37" s="480"/>
      <c r="AD37" s="474">
        <f>ROUND(J37*関係係数シート!I33,0)</f>
        <v>0</v>
      </c>
      <c r="AE37" s="472">
        <f t="shared" si="6"/>
        <v>0</v>
      </c>
      <c r="AF37" s="475">
        <f>ROUND(U37*関係係数シート!I33,0)</f>
        <v>0</v>
      </c>
      <c r="AH37" s="389">
        <f t="shared" si="7"/>
        <v>0</v>
      </c>
      <c r="AI37" s="390">
        <f t="shared" si="2"/>
        <v>0</v>
      </c>
      <c r="AJ37" s="391">
        <f t="shared" si="3"/>
        <v>0</v>
      </c>
      <c r="AK37" s="389">
        <f t="shared" si="8"/>
        <v>0</v>
      </c>
      <c r="AL37" s="391">
        <f t="shared" si="9"/>
        <v>0</v>
      </c>
      <c r="AM37" s="392">
        <f t="shared" si="10"/>
        <v>1</v>
      </c>
      <c r="AO37" s="394">
        <v>30</v>
      </c>
      <c r="AP37" s="395" t="e">
        <f t="shared" si="11"/>
        <v>#N/A</v>
      </c>
      <c r="AQ37" s="434" t="e">
        <f t="shared" si="12"/>
        <v>#N/A</v>
      </c>
      <c r="AR37" s="435" t="e">
        <f t="shared" si="13"/>
        <v>#N/A</v>
      </c>
      <c r="AS37" s="436" t="e">
        <f t="shared" si="14"/>
        <v>#N/A</v>
      </c>
      <c r="AT37" s="399" t="e">
        <f>SUM($AQ$8:AQ37)/$AQ$45</f>
        <v>#N/A</v>
      </c>
      <c r="AU37" s="434" t="e">
        <f t="shared" si="15"/>
        <v>#N/A</v>
      </c>
      <c r="AV37" s="436" t="e">
        <f t="shared" si="16"/>
        <v>#N/A</v>
      </c>
    </row>
    <row r="38" spans="2:48" ht="19.5" customHeight="1">
      <c r="B38" s="400" t="s">
        <v>101</v>
      </c>
      <c r="C38" s="401" t="s">
        <v>45</v>
      </c>
      <c r="D38" s="481"/>
      <c r="E38" s="482"/>
      <c r="F38" s="482"/>
      <c r="G38" s="482"/>
      <c r="H38" s="483">
        <f>建設部門投入係数シート!R88</f>
        <v>0</v>
      </c>
      <c r="I38" s="484">
        <f>H38*関係係数シート!D34</f>
        <v>0</v>
      </c>
      <c r="J38" s="454">
        <v>0</v>
      </c>
      <c r="K38" s="454">
        <f>J38*関係係数シート!E34</f>
        <v>0</v>
      </c>
      <c r="L38" s="485">
        <f>J38*関係係数シート!F34</f>
        <v>0</v>
      </c>
      <c r="M38" s="454">
        <f t="shared" si="4"/>
        <v>0</v>
      </c>
      <c r="N38" s="454">
        <f t="shared" si="0"/>
        <v>0</v>
      </c>
      <c r="O38" s="485">
        <f t="shared" si="1"/>
        <v>0</v>
      </c>
      <c r="P38" s="90"/>
      <c r="Q38" s="513"/>
      <c r="R38" s="514"/>
      <c r="S38" s="454">
        <f>$R$45*関係係数シート!G34</f>
        <v>0</v>
      </c>
      <c r="T38" s="454">
        <f>S38*関係係数シート!D34</f>
        <v>0</v>
      </c>
      <c r="U38" s="454">
        <v>0</v>
      </c>
      <c r="V38" s="454">
        <f>U38*関係係数シート!E34</f>
        <v>0</v>
      </c>
      <c r="W38" s="485">
        <f>U38*関係係数シート!F34</f>
        <v>0</v>
      </c>
      <c r="Y38" s="486"/>
      <c r="Z38" s="487">
        <f>ROUND(J38*関係係数シート!H34,0)</f>
        <v>0</v>
      </c>
      <c r="AA38" s="488">
        <f t="shared" si="5"/>
        <v>0</v>
      </c>
      <c r="AB38" s="489">
        <f>ROUND(U38*関係係数シート!H34,0)</f>
        <v>0</v>
      </c>
      <c r="AC38" s="490"/>
      <c r="AD38" s="454">
        <f>ROUND(J38*関係係数シート!I34,0)</f>
        <v>0</v>
      </c>
      <c r="AE38" s="483">
        <f t="shared" si="6"/>
        <v>0</v>
      </c>
      <c r="AF38" s="485">
        <f>ROUND(U38*関係係数シート!I34,0)</f>
        <v>0</v>
      </c>
      <c r="AH38" s="402">
        <f t="shared" si="7"/>
        <v>0</v>
      </c>
      <c r="AI38" s="403">
        <f t="shared" si="2"/>
        <v>0</v>
      </c>
      <c r="AJ38" s="404">
        <f t="shared" si="3"/>
        <v>0</v>
      </c>
      <c r="AK38" s="402">
        <f t="shared" si="8"/>
        <v>0</v>
      </c>
      <c r="AL38" s="404">
        <f t="shared" si="9"/>
        <v>0</v>
      </c>
      <c r="AM38" s="405">
        <f t="shared" si="10"/>
        <v>1</v>
      </c>
      <c r="AO38" s="407">
        <v>31</v>
      </c>
      <c r="AP38" s="408" t="e">
        <f t="shared" si="11"/>
        <v>#N/A</v>
      </c>
      <c r="AQ38" s="437" t="e">
        <f t="shared" si="12"/>
        <v>#N/A</v>
      </c>
      <c r="AR38" s="438" t="e">
        <f t="shared" si="13"/>
        <v>#N/A</v>
      </c>
      <c r="AS38" s="439" t="e">
        <f t="shared" si="14"/>
        <v>#N/A</v>
      </c>
      <c r="AT38" s="412" t="e">
        <f>SUM($AQ$8:AQ38)/$AQ$45</f>
        <v>#N/A</v>
      </c>
      <c r="AU38" s="437" t="e">
        <f t="shared" si="15"/>
        <v>#N/A</v>
      </c>
      <c r="AV38" s="439" t="e">
        <f t="shared" si="16"/>
        <v>#N/A</v>
      </c>
    </row>
    <row r="39" spans="2:48" ht="19.5" customHeight="1">
      <c r="B39" s="374" t="s">
        <v>102</v>
      </c>
      <c r="C39" s="375" t="s">
        <v>271</v>
      </c>
      <c r="D39" s="459"/>
      <c r="E39" s="460"/>
      <c r="F39" s="460"/>
      <c r="G39" s="460"/>
      <c r="H39" s="461">
        <f>建設部門投入係数シート!R89</f>
        <v>0</v>
      </c>
      <c r="I39" s="462">
        <f>H39*関係係数シート!D35</f>
        <v>0</v>
      </c>
      <c r="J39" s="463">
        <v>0</v>
      </c>
      <c r="K39" s="463">
        <f>J39*関係係数シート!E35</f>
        <v>0</v>
      </c>
      <c r="L39" s="464">
        <f>J39*関係係数シート!F35</f>
        <v>0</v>
      </c>
      <c r="M39" s="463">
        <f t="shared" si="4"/>
        <v>0</v>
      </c>
      <c r="N39" s="463">
        <f t="shared" si="0"/>
        <v>0</v>
      </c>
      <c r="O39" s="464">
        <f t="shared" si="1"/>
        <v>0</v>
      </c>
      <c r="P39" s="90"/>
      <c r="Q39" s="509"/>
      <c r="R39" s="510"/>
      <c r="S39" s="463">
        <f>$R$45*関係係数シート!G35</f>
        <v>0</v>
      </c>
      <c r="T39" s="463">
        <f>S39*関係係数シート!D35</f>
        <v>0</v>
      </c>
      <c r="U39" s="463">
        <v>0</v>
      </c>
      <c r="V39" s="463">
        <f>U39*関係係数シート!E35</f>
        <v>0</v>
      </c>
      <c r="W39" s="464">
        <f>U39*関係係数シート!F35</f>
        <v>0</v>
      </c>
      <c r="Y39" s="465"/>
      <c r="Z39" s="466">
        <f>ROUND(J39*関係係数シート!H35,0)</f>
        <v>0</v>
      </c>
      <c r="AA39" s="467">
        <f t="shared" si="5"/>
        <v>0</v>
      </c>
      <c r="AB39" s="468">
        <f>ROUND(U39*関係係数シート!H35,0)</f>
        <v>0</v>
      </c>
      <c r="AC39" s="469"/>
      <c r="AD39" s="463">
        <f>ROUND(J39*関係係数シート!I35,0)</f>
        <v>0</v>
      </c>
      <c r="AE39" s="461">
        <f t="shared" si="6"/>
        <v>0</v>
      </c>
      <c r="AF39" s="464">
        <f>ROUND(U39*関係係数シート!I35,0)</f>
        <v>0</v>
      </c>
      <c r="AH39" s="376">
        <f t="shared" si="7"/>
        <v>0</v>
      </c>
      <c r="AI39" s="377">
        <f t="shared" si="2"/>
        <v>0</v>
      </c>
      <c r="AJ39" s="378">
        <f t="shared" si="3"/>
        <v>0</v>
      </c>
      <c r="AK39" s="376">
        <f t="shared" si="8"/>
        <v>0</v>
      </c>
      <c r="AL39" s="378">
        <f t="shared" si="9"/>
        <v>0</v>
      </c>
      <c r="AM39" s="379">
        <f t="shared" si="10"/>
        <v>1</v>
      </c>
      <c r="AO39" s="381">
        <v>32</v>
      </c>
      <c r="AP39" s="382" t="e">
        <f t="shared" si="11"/>
        <v>#N/A</v>
      </c>
      <c r="AQ39" s="431" t="e">
        <f t="shared" si="12"/>
        <v>#N/A</v>
      </c>
      <c r="AR39" s="432" t="e">
        <f t="shared" si="13"/>
        <v>#N/A</v>
      </c>
      <c r="AS39" s="433" t="e">
        <f t="shared" si="14"/>
        <v>#N/A</v>
      </c>
      <c r="AT39" s="386" t="e">
        <f>SUM($AQ$8:AQ39)/$AQ$45</f>
        <v>#N/A</v>
      </c>
      <c r="AU39" s="431" t="e">
        <f t="shared" si="15"/>
        <v>#N/A</v>
      </c>
      <c r="AV39" s="433" t="e">
        <f t="shared" si="16"/>
        <v>#N/A</v>
      </c>
    </row>
    <row r="40" spans="2:48" ht="19.5" customHeight="1">
      <c r="B40" s="374" t="s">
        <v>103</v>
      </c>
      <c r="C40" s="375" t="s">
        <v>249</v>
      </c>
      <c r="D40" s="459"/>
      <c r="E40" s="460"/>
      <c r="F40" s="460"/>
      <c r="G40" s="460"/>
      <c r="H40" s="461">
        <f>建設部門投入係数シート!R90</f>
        <v>0</v>
      </c>
      <c r="I40" s="462">
        <f>H40*関係係数シート!D36</f>
        <v>0</v>
      </c>
      <c r="J40" s="463">
        <v>0</v>
      </c>
      <c r="K40" s="463">
        <f>J40*関係係数シート!E36</f>
        <v>0</v>
      </c>
      <c r="L40" s="464">
        <f>J40*関係係数シート!F36</f>
        <v>0</v>
      </c>
      <c r="M40" s="463">
        <f t="shared" si="4"/>
        <v>0</v>
      </c>
      <c r="N40" s="463">
        <f t="shared" si="0"/>
        <v>0</v>
      </c>
      <c r="O40" s="464">
        <f t="shared" si="1"/>
        <v>0</v>
      </c>
      <c r="P40" s="90"/>
      <c r="Q40" s="509"/>
      <c r="R40" s="510"/>
      <c r="S40" s="463">
        <f>$R$45*関係係数シート!G36</f>
        <v>0</v>
      </c>
      <c r="T40" s="463">
        <f>S40*関係係数シート!D36</f>
        <v>0</v>
      </c>
      <c r="U40" s="463">
        <v>0</v>
      </c>
      <c r="V40" s="463">
        <f>U40*関係係数シート!E36</f>
        <v>0</v>
      </c>
      <c r="W40" s="464">
        <f>U40*関係係数シート!F36</f>
        <v>0</v>
      </c>
      <c r="Y40" s="465"/>
      <c r="Z40" s="466">
        <f>ROUND(J40*関係係数シート!H36,0)</f>
        <v>0</v>
      </c>
      <c r="AA40" s="467">
        <f t="shared" si="5"/>
        <v>0</v>
      </c>
      <c r="AB40" s="468">
        <f>ROUND(U40*関係係数シート!H36,0)</f>
        <v>0</v>
      </c>
      <c r="AC40" s="469"/>
      <c r="AD40" s="463">
        <f>ROUND(J40*関係係数シート!I36,0)</f>
        <v>0</v>
      </c>
      <c r="AE40" s="461">
        <f t="shared" si="6"/>
        <v>0</v>
      </c>
      <c r="AF40" s="464">
        <f>ROUND(U40*関係係数シート!I36,0)</f>
        <v>0</v>
      </c>
      <c r="AH40" s="376">
        <f t="shared" si="7"/>
        <v>0</v>
      </c>
      <c r="AI40" s="377">
        <f t="shared" si="2"/>
        <v>0</v>
      </c>
      <c r="AJ40" s="378">
        <f t="shared" si="3"/>
        <v>0</v>
      </c>
      <c r="AK40" s="376">
        <f t="shared" si="8"/>
        <v>0</v>
      </c>
      <c r="AL40" s="378">
        <f t="shared" si="9"/>
        <v>0</v>
      </c>
      <c r="AM40" s="379">
        <f t="shared" si="10"/>
        <v>1</v>
      </c>
      <c r="AO40" s="381">
        <v>33</v>
      </c>
      <c r="AP40" s="382" t="e">
        <f t="shared" si="11"/>
        <v>#N/A</v>
      </c>
      <c r="AQ40" s="431" t="e">
        <f t="shared" si="12"/>
        <v>#N/A</v>
      </c>
      <c r="AR40" s="432" t="e">
        <f t="shared" si="13"/>
        <v>#N/A</v>
      </c>
      <c r="AS40" s="433" t="e">
        <f t="shared" si="14"/>
        <v>#N/A</v>
      </c>
      <c r="AT40" s="386" t="e">
        <f>SUM($AQ$8:AQ40)/$AQ$45</f>
        <v>#N/A</v>
      </c>
      <c r="AU40" s="431" t="e">
        <f t="shared" si="15"/>
        <v>#N/A</v>
      </c>
      <c r="AV40" s="433" t="e">
        <f t="shared" si="16"/>
        <v>#N/A</v>
      </c>
    </row>
    <row r="41" spans="2:48" ht="19.5" customHeight="1">
      <c r="B41" s="374" t="s">
        <v>104</v>
      </c>
      <c r="C41" s="375" t="s">
        <v>49</v>
      </c>
      <c r="D41" s="459"/>
      <c r="E41" s="460"/>
      <c r="F41" s="460"/>
      <c r="G41" s="460"/>
      <c r="H41" s="461">
        <f>建設部門投入係数シート!R91</f>
        <v>0</v>
      </c>
      <c r="I41" s="462">
        <f>H41*関係係数シート!D37</f>
        <v>0</v>
      </c>
      <c r="J41" s="463">
        <v>0</v>
      </c>
      <c r="K41" s="463">
        <f>J41*関係係数シート!E37</f>
        <v>0</v>
      </c>
      <c r="L41" s="464">
        <f>J41*関係係数シート!F37</f>
        <v>0</v>
      </c>
      <c r="M41" s="463">
        <f t="shared" si="4"/>
        <v>0</v>
      </c>
      <c r="N41" s="463">
        <f t="shared" si="0"/>
        <v>0</v>
      </c>
      <c r="O41" s="464">
        <f t="shared" si="1"/>
        <v>0</v>
      </c>
      <c r="P41" s="90"/>
      <c r="Q41" s="509"/>
      <c r="R41" s="510"/>
      <c r="S41" s="463">
        <f>$R$45*関係係数シート!G37</f>
        <v>0</v>
      </c>
      <c r="T41" s="463">
        <f>S41*関係係数シート!D37</f>
        <v>0</v>
      </c>
      <c r="U41" s="463">
        <v>0</v>
      </c>
      <c r="V41" s="463">
        <f>U41*関係係数シート!E37</f>
        <v>0</v>
      </c>
      <c r="W41" s="464">
        <f>U41*関係係数シート!F37</f>
        <v>0</v>
      </c>
      <c r="Y41" s="465"/>
      <c r="Z41" s="466">
        <f>ROUND(J41*関係係数シート!H37,0)</f>
        <v>0</v>
      </c>
      <c r="AA41" s="467">
        <f t="shared" si="5"/>
        <v>0</v>
      </c>
      <c r="AB41" s="468">
        <f>ROUND(U41*関係係数シート!H37,0)</f>
        <v>0</v>
      </c>
      <c r="AC41" s="469"/>
      <c r="AD41" s="463">
        <f>ROUND(J41*関係係数シート!I37,0)</f>
        <v>0</v>
      </c>
      <c r="AE41" s="461">
        <f t="shared" si="6"/>
        <v>0</v>
      </c>
      <c r="AF41" s="464">
        <f>ROUND(U41*関係係数シート!I37,0)</f>
        <v>0</v>
      </c>
      <c r="AH41" s="376">
        <f t="shared" si="7"/>
        <v>0</v>
      </c>
      <c r="AI41" s="377">
        <f t="shared" si="2"/>
        <v>0</v>
      </c>
      <c r="AJ41" s="378">
        <f t="shared" si="3"/>
        <v>0</v>
      </c>
      <c r="AK41" s="376">
        <f t="shared" si="8"/>
        <v>0</v>
      </c>
      <c r="AL41" s="378">
        <f t="shared" si="9"/>
        <v>0</v>
      </c>
      <c r="AM41" s="379">
        <f t="shared" si="10"/>
        <v>1</v>
      </c>
      <c r="AO41" s="381">
        <v>34</v>
      </c>
      <c r="AP41" s="382" t="e">
        <f t="shared" si="11"/>
        <v>#N/A</v>
      </c>
      <c r="AQ41" s="431" t="e">
        <f t="shared" si="12"/>
        <v>#N/A</v>
      </c>
      <c r="AR41" s="432" t="e">
        <f t="shared" si="13"/>
        <v>#N/A</v>
      </c>
      <c r="AS41" s="433" t="e">
        <f t="shared" si="14"/>
        <v>#N/A</v>
      </c>
      <c r="AT41" s="386" t="e">
        <f>SUM($AQ$8:AQ41)/$AQ$45</f>
        <v>#N/A</v>
      </c>
      <c r="AU41" s="431" t="e">
        <f t="shared" si="15"/>
        <v>#N/A</v>
      </c>
      <c r="AV41" s="433" t="e">
        <f t="shared" si="16"/>
        <v>#N/A</v>
      </c>
    </row>
    <row r="42" spans="2:48" ht="19.5" customHeight="1">
      <c r="B42" s="387" t="s">
        <v>105</v>
      </c>
      <c r="C42" s="388" t="s">
        <v>51</v>
      </c>
      <c r="D42" s="470"/>
      <c r="E42" s="471"/>
      <c r="F42" s="471"/>
      <c r="G42" s="471"/>
      <c r="H42" s="472">
        <f>建設部門投入係数シート!R92</f>
        <v>0</v>
      </c>
      <c r="I42" s="473">
        <f>H42*関係係数シート!D38</f>
        <v>0</v>
      </c>
      <c r="J42" s="474">
        <v>0</v>
      </c>
      <c r="K42" s="474">
        <f>J42*関係係数シート!E38</f>
        <v>0</v>
      </c>
      <c r="L42" s="475">
        <f>J42*関係係数シート!F38</f>
        <v>0</v>
      </c>
      <c r="M42" s="474">
        <f t="shared" si="4"/>
        <v>0</v>
      </c>
      <c r="N42" s="474">
        <f t="shared" si="0"/>
        <v>0</v>
      </c>
      <c r="O42" s="475">
        <f t="shared" si="1"/>
        <v>0</v>
      </c>
      <c r="P42" s="90"/>
      <c r="Q42" s="511"/>
      <c r="R42" s="512"/>
      <c r="S42" s="474">
        <f>$R$45*関係係数シート!G38</f>
        <v>0</v>
      </c>
      <c r="T42" s="474">
        <f>S42*関係係数シート!D38</f>
        <v>0</v>
      </c>
      <c r="U42" s="474">
        <v>0</v>
      </c>
      <c r="V42" s="474">
        <f>U42*関係係数シート!E38</f>
        <v>0</v>
      </c>
      <c r="W42" s="475">
        <f>U42*関係係数シート!F38</f>
        <v>0</v>
      </c>
      <c r="Y42" s="476"/>
      <c r="Z42" s="477">
        <f>ROUND(J42*関係係数シート!H38,0)</f>
        <v>0</v>
      </c>
      <c r="AA42" s="478">
        <f t="shared" si="5"/>
        <v>0</v>
      </c>
      <c r="AB42" s="479">
        <f>ROUND(U42*関係係数シート!H38,0)</f>
        <v>0</v>
      </c>
      <c r="AC42" s="480"/>
      <c r="AD42" s="474">
        <f>ROUND(J42*関係係数シート!I38,0)</f>
        <v>0</v>
      </c>
      <c r="AE42" s="472">
        <f t="shared" si="6"/>
        <v>0</v>
      </c>
      <c r="AF42" s="475">
        <f>ROUND(U42*関係係数シート!I38,0)</f>
        <v>0</v>
      </c>
      <c r="AH42" s="389">
        <f t="shared" si="7"/>
        <v>0</v>
      </c>
      <c r="AI42" s="390">
        <f t="shared" si="2"/>
        <v>0</v>
      </c>
      <c r="AJ42" s="391">
        <f t="shared" si="3"/>
        <v>0</v>
      </c>
      <c r="AK42" s="389">
        <f t="shared" si="8"/>
        <v>0</v>
      </c>
      <c r="AL42" s="391">
        <f t="shared" si="9"/>
        <v>0</v>
      </c>
      <c r="AM42" s="392">
        <f t="shared" si="10"/>
        <v>1</v>
      </c>
      <c r="AO42" s="394">
        <v>35</v>
      </c>
      <c r="AP42" s="395" t="e">
        <f t="shared" si="11"/>
        <v>#N/A</v>
      </c>
      <c r="AQ42" s="434" t="e">
        <f t="shared" si="12"/>
        <v>#N/A</v>
      </c>
      <c r="AR42" s="435" t="e">
        <f t="shared" si="13"/>
        <v>#N/A</v>
      </c>
      <c r="AS42" s="436" t="e">
        <f t="shared" si="14"/>
        <v>#N/A</v>
      </c>
      <c r="AT42" s="399" t="e">
        <f>SUM($AQ$8:AQ42)/$AQ$45</f>
        <v>#N/A</v>
      </c>
      <c r="AU42" s="434" t="e">
        <f t="shared" si="15"/>
        <v>#N/A</v>
      </c>
      <c r="AV42" s="436" t="e">
        <f t="shared" si="16"/>
        <v>#N/A</v>
      </c>
    </row>
    <row r="43" spans="2:48" ht="19.5" customHeight="1">
      <c r="B43" s="400" t="s">
        <v>106</v>
      </c>
      <c r="C43" s="401" t="s">
        <v>53</v>
      </c>
      <c r="D43" s="481"/>
      <c r="E43" s="482"/>
      <c r="F43" s="482"/>
      <c r="G43" s="482"/>
      <c r="H43" s="483">
        <f>建設部門投入係数シート!R93</f>
        <v>0</v>
      </c>
      <c r="I43" s="484">
        <f>H43*関係係数シート!D39</f>
        <v>0</v>
      </c>
      <c r="J43" s="454">
        <v>0</v>
      </c>
      <c r="K43" s="454">
        <f>J43*関係係数シート!E39</f>
        <v>0</v>
      </c>
      <c r="L43" s="485">
        <f>J43*関係係数シート!F39</f>
        <v>0</v>
      </c>
      <c r="M43" s="454">
        <f t="shared" si="4"/>
        <v>0</v>
      </c>
      <c r="N43" s="454">
        <f t="shared" si="0"/>
        <v>0</v>
      </c>
      <c r="O43" s="485">
        <f t="shared" si="1"/>
        <v>0</v>
      </c>
      <c r="P43" s="72"/>
      <c r="Q43" s="513"/>
      <c r="R43" s="514"/>
      <c r="S43" s="454">
        <f>$R$45*関係係数シート!G39</f>
        <v>0</v>
      </c>
      <c r="T43" s="454">
        <f>S43*関係係数シート!D39</f>
        <v>0</v>
      </c>
      <c r="U43" s="454">
        <v>0</v>
      </c>
      <c r="V43" s="454">
        <f>U43*関係係数シート!E39</f>
        <v>0</v>
      </c>
      <c r="W43" s="485">
        <f>U43*関係係数シート!F39</f>
        <v>0</v>
      </c>
      <c r="Y43" s="486"/>
      <c r="Z43" s="487">
        <f>ROUND(J43*関係係数シート!H39,0)</f>
        <v>0</v>
      </c>
      <c r="AA43" s="488">
        <f t="shared" si="5"/>
        <v>0</v>
      </c>
      <c r="AB43" s="489">
        <f>ROUND(U43*関係係数シート!H39,0)</f>
        <v>0</v>
      </c>
      <c r="AC43" s="490"/>
      <c r="AD43" s="454">
        <f>ROUND(J43*関係係数シート!I39,0)</f>
        <v>0</v>
      </c>
      <c r="AE43" s="483">
        <f t="shared" si="6"/>
        <v>0</v>
      </c>
      <c r="AF43" s="485">
        <f>ROUND(U43*関係係数シート!I39,0)</f>
        <v>0</v>
      </c>
      <c r="AH43" s="402">
        <f t="shared" si="7"/>
        <v>0</v>
      </c>
      <c r="AI43" s="403">
        <f t="shared" si="2"/>
        <v>0</v>
      </c>
      <c r="AJ43" s="404">
        <f t="shared" si="3"/>
        <v>0</v>
      </c>
      <c r="AK43" s="402">
        <f t="shared" si="8"/>
        <v>0</v>
      </c>
      <c r="AL43" s="404">
        <f t="shared" si="9"/>
        <v>0</v>
      </c>
      <c r="AM43" s="405">
        <f t="shared" si="10"/>
        <v>1</v>
      </c>
      <c r="AO43" s="407">
        <v>36</v>
      </c>
      <c r="AP43" s="408" t="e">
        <f t="shared" si="11"/>
        <v>#N/A</v>
      </c>
      <c r="AQ43" s="437" t="e">
        <f t="shared" si="12"/>
        <v>#N/A</v>
      </c>
      <c r="AR43" s="438" t="e">
        <f t="shared" si="13"/>
        <v>#N/A</v>
      </c>
      <c r="AS43" s="439" t="e">
        <f t="shared" si="14"/>
        <v>#N/A</v>
      </c>
      <c r="AT43" s="412" t="e">
        <f>SUM($AQ$8:AQ43)/$AQ$45</f>
        <v>#N/A</v>
      </c>
      <c r="AU43" s="437" t="e">
        <f t="shared" si="15"/>
        <v>#N/A</v>
      </c>
      <c r="AV43" s="439" t="e">
        <f t="shared" si="16"/>
        <v>#N/A</v>
      </c>
    </row>
    <row r="44" spans="2:48" ht="19.5" customHeight="1" thickBot="1">
      <c r="B44" s="413" t="s">
        <v>107</v>
      </c>
      <c r="C44" s="414" t="s">
        <v>55</v>
      </c>
      <c r="D44" s="494"/>
      <c r="E44" s="495"/>
      <c r="F44" s="495"/>
      <c r="G44" s="495"/>
      <c r="H44" s="496">
        <f>建設部門投入係数シート!R94</f>
        <v>0</v>
      </c>
      <c r="I44" s="497">
        <f>H44*関係係数シート!D40</f>
        <v>0</v>
      </c>
      <c r="J44" s="498">
        <v>0</v>
      </c>
      <c r="K44" s="498">
        <f>J44*関係係数シート!E40</f>
        <v>0</v>
      </c>
      <c r="L44" s="499">
        <f>J44*関係係数シート!F40</f>
        <v>0</v>
      </c>
      <c r="M44" s="498">
        <f t="shared" si="4"/>
        <v>0</v>
      </c>
      <c r="N44" s="498">
        <f t="shared" si="0"/>
        <v>0</v>
      </c>
      <c r="O44" s="499">
        <f t="shared" si="1"/>
        <v>0</v>
      </c>
      <c r="P44" s="69"/>
      <c r="Q44" s="515"/>
      <c r="R44" s="516"/>
      <c r="S44" s="498">
        <f>$R$45*関係係数シート!G40</f>
        <v>0</v>
      </c>
      <c r="T44" s="498">
        <f>S44*関係係数シート!D40</f>
        <v>0</v>
      </c>
      <c r="U44" s="498">
        <v>0</v>
      </c>
      <c r="V44" s="498">
        <f>U44*関係係数シート!E40</f>
        <v>0</v>
      </c>
      <c r="W44" s="499">
        <f>U44*関係係数シート!F40</f>
        <v>0</v>
      </c>
      <c r="Y44" s="500"/>
      <c r="Z44" s="501">
        <f>ROUND(J44*関係係数シート!H40,0)</f>
        <v>0</v>
      </c>
      <c r="AA44" s="502">
        <f t="shared" si="5"/>
        <v>0</v>
      </c>
      <c r="AB44" s="503">
        <f>ROUND(U44*関係係数シート!H40,0)</f>
        <v>0</v>
      </c>
      <c r="AC44" s="504"/>
      <c r="AD44" s="498">
        <f>ROUND(J44*関係係数シート!I40,0)</f>
        <v>0</v>
      </c>
      <c r="AE44" s="496">
        <f t="shared" si="6"/>
        <v>0</v>
      </c>
      <c r="AF44" s="499">
        <f>ROUND(U44*関係係数シート!I40,0)</f>
        <v>0</v>
      </c>
      <c r="AH44" s="415">
        <f t="shared" si="7"/>
        <v>0</v>
      </c>
      <c r="AI44" s="416">
        <f t="shared" si="2"/>
        <v>0</v>
      </c>
      <c r="AJ44" s="417">
        <f t="shared" si="3"/>
        <v>0</v>
      </c>
      <c r="AK44" s="415">
        <f t="shared" si="8"/>
        <v>0</v>
      </c>
      <c r="AL44" s="417">
        <f t="shared" si="9"/>
        <v>0</v>
      </c>
      <c r="AM44" s="418">
        <f t="shared" si="10"/>
        <v>1</v>
      </c>
      <c r="AO44" s="420">
        <v>37</v>
      </c>
      <c r="AP44" s="421" t="e">
        <f t="shared" si="11"/>
        <v>#N/A</v>
      </c>
      <c r="AQ44" s="440" t="e">
        <f t="shared" si="12"/>
        <v>#N/A</v>
      </c>
      <c r="AR44" s="441" t="e">
        <f t="shared" si="13"/>
        <v>#N/A</v>
      </c>
      <c r="AS44" s="442" t="e">
        <f t="shared" si="14"/>
        <v>#N/A</v>
      </c>
      <c r="AT44" s="425" t="e">
        <f>SUM($AQ$8:AQ44)/$AQ$45</f>
        <v>#N/A</v>
      </c>
      <c r="AU44" s="446" t="e">
        <f t="shared" si="15"/>
        <v>#N/A</v>
      </c>
      <c r="AV44" s="447" t="e">
        <f t="shared" si="16"/>
        <v>#N/A</v>
      </c>
    </row>
    <row r="45" spans="2:48" ht="19.5" customHeight="1" thickTop="1" thickBot="1">
      <c r="B45" s="56" t="s">
        <v>108</v>
      </c>
      <c r="C45" s="57" t="s">
        <v>330</v>
      </c>
      <c r="D45" s="87">
        <f>SUM(D8:D44)</f>
        <v>0</v>
      </c>
      <c r="E45" s="87">
        <f>SUM(E8:E44)</f>
        <v>0</v>
      </c>
      <c r="F45" s="147">
        <f>H52</f>
        <v>0</v>
      </c>
      <c r="G45" s="146">
        <f>H47</f>
        <v>0</v>
      </c>
      <c r="H45" s="157">
        <f>建設部門投入係数シート!R95</f>
        <v>0</v>
      </c>
      <c r="I45" s="298">
        <f>SUM(I8:I44)</f>
        <v>0</v>
      </c>
      <c r="J45" s="85">
        <f t="shared" ref="J45:L45" si="17">SUM(J8:J44)</f>
        <v>0</v>
      </c>
      <c r="K45" s="85">
        <f t="shared" si="17"/>
        <v>0</v>
      </c>
      <c r="L45" s="86">
        <f t="shared" si="17"/>
        <v>0</v>
      </c>
      <c r="M45" s="322">
        <f>SUM(M8:M44)</f>
        <v>0</v>
      </c>
      <c r="N45" s="322">
        <f>SUM(N8:N44)</f>
        <v>0</v>
      </c>
      <c r="O45" s="325">
        <f t="shared" ref="O45" si="18">SUM(O8:O44)</f>
        <v>0</v>
      </c>
      <c r="P45" s="70"/>
      <c r="Q45" s="92">
        <f>関係係数シート!M3</f>
        <v>0.5960677179768451</v>
      </c>
      <c r="R45" s="85">
        <f>O45*Q45</f>
        <v>0</v>
      </c>
      <c r="S45" s="93">
        <f>SUM(S8:S44)</f>
        <v>0</v>
      </c>
      <c r="T45" s="93">
        <f t="shared" ref="T45:W45" si="19">SUM(T8:T44)</f>
        <v>0</v>
      </c>
      <c r="U45" s="93">
        <f t="shared" si="19"/>
        <v>0</v>
      </c>
      <c r="V45" s="93">
        <f t="shared" si="19"/>
        <v>0</v>
      </c>
      <c r="W45" s="94">
        <f t="shared" si="19"/>
        <v>0</v>
      </c>
      <c r="Y45" s="214">
        <f>SUM(Y8:Y44)</f>
        <v>0</v>
      </c>
      <c r="Z45" s="215">
        <f t="shared" ref="Z45:AF45" si="20">SUM(Z8:Z44)</f>
        <v>0</v>
      </c>
      <c r="AA45" s="85">
        <f t="shared" si="20"/>
        <v>0</v>
      </c>
      <c r="AB45" s="93">
        <f t="shared" si="20"/>
        <v>0</v>
      </c>
      <c r="AC45" s="93">
        <f t="shared" si="20"/>
        <v>0</v>
      </c>
      <c r="AD45" s="93">
        <f t="shared" si="20"/>
        <v>0</v>
      </c>
      <c r="AE45" s="213">
        <f t="shared" si="20"/>
        <v>0</v>
      </c>
      <c r="AF45" s="94">
        <f t="shared" si="20"/>
        <v>0</v>
      </c>
      <c r="AH45" s="142">
        <f>SUM(AH8:AH44)</f>
        <v>0</v>
      </c>
      <c r="AI45" s="144">
        <f t="shared" ref="AI45:AL45" si="21">SUM(AI8:AI44)</f>
        <v>0</v>
      </c>
      <c r="AJ45" s="226">
        <f t="shared" si="21"/>
        <v>0</v>
      </c>
      <c r="AK45" s="144">
        <f t="shared" si="21"/>
        <v>0</v>
      </c>
      <c r="AL45" s="227">
        <f t="shared" si="21"/>
        <v>0</v>
      </c>
      <c r="AM45" s="143"/>
      <c r="AO45" s="149"/>
      <c r="AP45" s="150"/>
      <c r="AQ45" s="443" t="e">
        <f t="shared" ref="AQ45:AS45" si="22">SUM(AQ8:AQ44)</f>
        <v>#N/A</v>
      </c>
      <c r="AR45" s="444" t="e">
        <f t="shared" si="22"/>
        <v>#N/A</v>
      </c>
      <c r="AS45" s="445" t="e">
        <f t="shared" si="22"/>
        <v>#N/A</v>
      </c>
      <c r="AT45" s="148"/>
      <c r="AU45" s="443" t="e">
        <f t="shared" ref="AU45:AV45" si="23">SUM(AU8:AU44)</f>
        <v>#N/A</v>
      </c>
      <c r="AV45" s="445" t="e">
        <f t="shared" si="23"/>
        <v>#N/A</v>
      </c>
    </row>
    <row r="46" spans="2:48" ht="19.5" customHeight="1" thickBot="1">
      <c r="B46" s="51" t="s">
        <v>250</v>
      </c>
      <c r="C46" s="53" t="s">
        <v>251</v>
      </c>
      <c r="H46" s="65">
        <f>建設部門投入係数シート!R96</f>
        <v>0</v>
      </c>
    </row>
    <row r="47" spans="2:48" ht="19.5" customHeight="1" thickTop="1" thickBot="1">
      <c r="B47" s="51" t="s">
        <v>252</v>
      </c>
      <c r="C47" s="53" t="s">
        <v>253</v>
      </c>
      <c r="D47" s="3"/>
      <c r="H47" s="67">
        <f>建設部門投入係数シート!R97</f>
        <v>0</v>
      </c>
    </row>
    <row r="48" spans="2:48" ht="19.5" customHeight="1" thickTop="1">
      <c r="B48" s="51" t="s">
        <v>254</v>
      </c>
      <c r="C48" s="53" t="s">
        <v>255</v>
      </c>
      <c r="H48" s="65">
        <f>建設部門投入係数シート!R98</f>
        <v>0</v>
      </c>
    </row>
    <row r="49" spans="2:8" ht="19.5" customHeight="1">
      <c r="B49" s="51" t="s">
        <v>256</v>
      </c>
      <c r="C49" s="53" t="s">
        <v>257</v>
      </c>
      <c r="H49" s="65">
        <f>建設部門投入係数シート!R99</f>
        <v>0</v>
      </c>
    </row>
    <row r="50" spans="2:8" ht="19.5" customHeight="1">
      <c r="B50" s="51" t="s">
        <v>258</v>
      </c>
      <c r="C50" s="53" t="s">
        <v>155</v>
      </c>
      <c r="H50" s="65">
        <f>建設部門投入係数シート!R100</f>
        <v>0</v>
      </c>
    </row>
    <row r="51" spans="2:8" ht="19.5" customHeight="1" thickBot="1">
      <c r="B51" s="51" t="s">
        <v>259</v>
      </c>
      <c r="C51" s="53" t="s">
        <v>260</v>
      </c>
      <c r="H51" s="65">
        <f>建設部門投入係数シート!R101</f>
        <v>0</v>
      </c>
    </row>
    <row r="52" spans="2:8" ht="19.5" customHeight="1" thickTop="1" thickBot="1">
      <c r="B52" s="56" t="s">
        <v>261</v>
      </c>
      <c r="C52" s="54" t="s">
        <v>262</v>
      </c>
      <c r="H52" s="67">
        <f>建設部門投入係数シート!R102</f>
        <v>0</v>
      </c>
    </row>
    <row r="53" spans="2:8" ht="19.5" customHeight="1" thickTop="1" thickBot="1">
      <c r="B53" s="52" t="s">
        <v>263</v>
      </c>
      <c r="C53" s="55" t="s">
        <v>264</v>
      </c>
      <c r="H53" s="66">
        <f>建設部門投入係数シート!R103</f>
        <v>0</v>
      </c>
    </row>
    <row r="54" spans="2:8" ht="19.5" customHeight="1"/>
    <row r="55" spans="2:8" ht="19.5" customHeight="1">
      <c r="C55" s="3"/>
    </row>
    <row r="56" spans="2:8" ht="19.5" customHeight="1"/>
    <row r="57" spans="2:8" ht="19.5" customHeight="1">
      <c r="C57" s="68" t="s">
        <v>162</v>
      </c>
    </row>
  </sheetData>
  <customSheetViews>
    <customSheetView guid="{2653BBE6-F91C-4430-938D-D5344182049A}" fitToPage="1">
      <pane xSplit="3" ySplit="7" topLeftCell="D8" activePane="bottomRight" state="frozen"/>
      <selection pane="bottomRight"/>
      <pageMargins left="0.31496062992125984" right="0.31496062992125984" top="0.70866141732283472" bottom="0.74803149606299213" header="0.51181102362204722" footer="0.51181102362204722"/>
      <printOptions headings="1"/>
      <pageSetup paperSize="9" scale="43" fitToWidth="0" orientation="landscape" verticalDpi="1200" r:id="rId1"/>
      <headerFooter alignWithMargins="0"/>
    </customSheetView>
  </customSheetViews>
  <mergeCells count="47">
    <mergeCell ref="AR5:AR7"/>
    <mergeCell ref="AV5:AV7"/>
    <mergeCell ref="F6:F7"/>
    <mergeCell ref="K6:K7"/>
    <mergeCell ref="AT4:AT7"/>
    <mergeCell ref="AU4:AU7"/>
    <mergeCell ref="AB4:AB7"/>
    <mergeCell ref="AP4:AP7"/>
    <mergeCell ref="AQ4:AQ7"/>
    <mergeCell ref="Z5:Z7"/>
    <mergeCell ref="AC4:AE4"/>
    <mergeCell ref="AF4:AF7"/>
    <mergeCell ref="AH4:AH7"/>
    <mergeCell ref="AK4:AK7"/>
    <mergeCell ref="AM4:AM7"/>
    <mergeCell ref="AO4:AO7"/>
    <mergeCell ref="AC5:AC7"/>
    <mergeCell ref="AD5:AD7"/>
    <mergeCell ref="AE5:AE7"/>
    <mergeCell ref="AI5:AI7"/>
    <mergeCell ref="AL5:AL7"/>
    <mergeCell ref="AA5:AA7"/>
    <mergeCell ref="Q4:Q7"/>
    <mergeCell ref="M4:O4"/>
    <mergeCell ref="M5:M7"/>
    <mergeCell ref="N6:N7"/>
    <mergeCell ref="AO3:AV3"/>
    <mergeCell ref="B4:C7"/>
    <mergeCell ref="D4:G4"/>
    <mergeCell ref="H4:H7"/>
    <mergeCell ref="I4:I7"/>
    <mergeCell ref="J4:L4"/>
    <mergeCell ref="D5:D7"/>
    <mergeCell ref="E5:E7"/>
    <mergeCell ref="J5:J7"/>
    <mergeCell ref="V5:V7"/>
    <mergeCell ref="Y5:Y7"/>
    <mergeCell ref="R4:R7"/>
    <mergeCell ref="S4:S7"/>
    <mergeCell ref="T4:T7"/>
    <mergeCell ref="U4:U7"/>
    <mergeCell ref="Y4:AA4"/>
    <mergeCell ref="D3:O3"/>
    <mergeCell ref="Q3:W3"/>
    <mergeCell ref="Y3:AB3"/>
    <mergeCell ref="AC3:AF3"/>
    <mergeCell ref="AH3:AM3"/>
  </mergeCells>
  <phoneticPr fontId="2"/>
  <printOptions headings="1"/>
  <pageMargins left="0.31496062992125984" right="0.31496062992125984" top="0.70866141732283472" bottom="0.74803149606299213" header="0.51181102362204722" footer="0.51181102362204722"/>
  <pageSetup paperSize="9" scale="41" fitToWidth="0" orientation="landscape" verticalDpi="1200" r:id="rId2"/>
  <headerFooter alignWithMargins="0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1:CJ335"/>
  <sheetViews>
    <sheetView showGridLines="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ColWidth="11.88671875" defaultRowHeight="13.2"/>
  <cols>
    <col min="1" max="1" width="2.6640625" customWidth="1"/>
    <col min="2" max="2" width="4.6640625" customWidth="1"/>
    <col min="3" max="3" width="25.6640625" customWidth="1"/>
    <col min="4" max="16" width="15.6640625" customWidth="1"/>
    <col min="17" max="17" width="4.6640625" style="11" customWidth="1"/>
    <col min="18" max="24" width="15.6640625" customWidth="1"/>
    <col min="25" max="25" width="4.6640625" style="11" customWidth="1"/>
    <col min="26" max="33" width="15.6640625" customWidth="1"/>
    <col min="34" max="34" width="8.109375" style="11" customWidth="1"/>
    <col min="35" max="40" width="15.6640625" customWidth="1"/>
    <col min="41" max="41" width="8.109375" style="11" customWidth="1"/>
    <col min="42" max="49" width="15.6640625" customWidth="1"/>
    <col min="50" max="50" width="8.109375" style="11" customWidth="1"/>
    <col min="51" max="51" width="4.33203125" customWidth="1"/>
    <col min="52" max="52" width="23.21875" bestFit="1" customWidth="1"/>
    <col min="53" max="88" width="15.6640625" customWidth="1"/>
  </cols>
  <sheetData>
    <row r="1" spans="2:88" ht="13.5" customHeight="1">
      <c r="AK1" s="140"/>
      <c r="AM1" s="140"/>
      <c r="AN1" s="140"/>
      <c r="AP1" s="303"/>
      <c r="AQ1" s="303"/>
      <c r="AR1" s="140"/>
      <c r="AS1" s="216"/>
      <c r="AT1" s="140"/>
      <c r="AU1" s="216"/>
      <c r="AW1" s="216"/>
    </row>
    <row r="2" spans="2:88" s="11" customFormat="1" ht="13.5" customHeight="1">
      <c r="P2" s="249" t="s">
        <v>205</v>
      </c>
      <c r="X2" s="249" t="s">
        <v>205</v>
      </c>
      <c r="AG2" s="249" t="s">
        <v>157</v>
      </c>
      <c r="AI2"/>
      <c r="AJ2"/>
      <c r="AK2" s="140" t="s">
        <v>128</v>
      </c>
      <c r="AL2"/>
      <c r="AM2" s="140" t="s">
        <v>204</v>
      </c>
      <c r="AN2" s="140"/>
      <c r="AP2" s="303"/>
      <c r="AQ2" s="303"/>
      <c r="AR2" s="140"/>
      <c r="AS2" s="216"/>
      <c r="AT2" s="140" t="s">
        <v>128</v>
      </c>
      <c r="AU2" s="216" t="s">
        <v>341</v>
      </c>
      <c r="AV2"/>
      <c r="AW2" s="216" t="s">
        <v>204</v>
      </c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</row>
    <row r="3" spans="2:88" ht="13.5" customHeight="1" thickBot="1">
      <c r="B3" s="307"/>
      <c r="C3" s="308"/>
      <c r="D3" s="1031" t="s">
        <v>342</v>
      </c>
      <c r="E3" s="1032"/>
      <c r="F3" s="1032"/>
      <c r="G3" s="1032"/>
      <c r="H3" s="1032"/>
      <c r="I3" s="1032"/>
      <c r="J3" s="1032"/>
      <c r="K3" s="1032"/>
      <c r="L3" s="1032"/>
      <c r="M3" s="1032"/>
      <c r="N3" s="1032"/>
      <c r="O3" s="1032"/>
      <c r="P3" s="1033"/>
      <c r="Q3" s="71"/>
      <c r="R3" s="1031" t="s">
        <v>343</v>
      </c>
      <c r="S3" s="1032"/>
      <c r="T3" s="1032"/>
      <c r="U3" s="1032"/>
      <c r="V3" s="1032"/>
      <c r="W3" s="1032"/>
      <c r="X3" s="1033"/>
      <c r="Z3" s="1049" t="s">
        <v>72</v>
      </c>
      <c r="AA3" s="1050"/>
      <c r="AB3" s="1050"/>
      <c r="AC3" s="1051"/>
      <c r="AD3" s="1049" t="s">
        <v>73</v>
      </c>
      <c r="AE3" s="1050"/>
      <c r="AF3" s="1050"/>
      <c r="AG3" s="1051"/>
      <c r="AH3" s="70"/>
      <c r="AI3" s="1046" t="s">
        <v>62</v>
      </c>
      <c r="AJ3" s="1047"/>
      <c r="AK3" s="1047"/>
      <c r="AL3" s="1047"/>
      <c r="AM3" s="1047"/>
      <c r="AN3" s="1048"/>
      <c r="AP3" s="1046" t="s">
        <v>203</v>
      </c>
      <c r="AQ3" s="1047"/>
      <c r="AR3" s="1047"/>
      <c r="AS3" s="1047"/>
      <c r="AT3" s="1047"/>
      <c r="AU3" s="1047"/>
      <c r="AV3" s="1047"/>
      <c r="AW3" s="1048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</row>
    <row r="4" spans="2:88" ht="13.5" customHeight="1">
      <c r="B4" s="1052" t="s">
        <v>344</v>
      </c>
      <c r="C4" s="1053"/>
      <c r="D4" s="1058" t="s">
        <v>345</v>
      </c>
      <c r="E4" s="1011" t="s">
        <v>195</v>
      </c>
      <c r="F4" s="1011" t="s">
        <v>346</v>
      </c>
      <c r="G4" s="1011" t="s">
        <v>347</v>
      </c>
      <c r="H4" s="1061" t="s">
        <v>348</v>
      </c>
      <c r="I4" s="1062" t="s">
        <v>349</v>
      </c>
      <c r="J4" s="1062" t="s">
        <v>350</v>
      </c>
      <c r="K4" s="1010" t="s">
        <v>190</v>
      </c>
      <c r="L4" s="1011"/>
      <c r="M4" s="1061"/>
      <c r="N4" s="1010" t="s">
        <v>351</v>
      </c>
      <c r="O4" s="1011"/>
      <c r="P4" s="1012"/>
      <c r="Q4" s="309"/>
      <c r="R4" s="1013" t="s">
        <v>163</v>
      </c>
      <c r="S4" s="1016" t="s">
        <v>61</v>
      </c>
      <c r="T4" s="1019" t="s">
        <v>174</v>
      </c>
      <c r="U4" s="1019" t="s">
        <v>76</v>
      </c>
      <c r="V4" s="1022" t="s">
        <v>77</v>
      </c>
      <c r="W4" s="310"/>
      <c r="X4" s="311"/>
      <c r="Z4" s="1023" t="s">
        <v>227</v>
      </c>
      <c r="AA4" s="1024"/>
      <c r="AB4" s="1024"/>
      <c r="AC4" s="1019" t="s">
        <v>78</v>
      </c>
      <c r="AD4" s="1023" t="s">
        <v>228</v>
      </c>
      <c r="AE4" s="1024"/>
      <c r="AF4" s="1024"/>
      <c r="AG4" s="1034" t="s">
        <v>79</v>
      </c>
      <c r="AI4" s="864" t="s">
        <v>194</v>
      </c>
      <c r="AJ4" s="169"/>
      <c r="AK4" s="170"/>
      <c r="AL4" s="864" t="s">
        <v>215</v>
      </c>
      <c r="AM4" s="217"/>
      <c r="AN4" s="898" t="s">
        <v>229</v>
      </c>
      <c r="AO4" s="70"/>
      <c r="AP4" s="979" t="s">
        <v>196</v>
      </c>
      <c r="AQ4" s="982" t="s">
        <v>197</v>
      </c>
      <c r="AR4" s="864" t="s">
        <v>194</v>
      </c>
      <c r="AS4" s="312"/>
      <c r="AT4" s="312"/>
      <c r="AU4" s="985" t="s">
        <v>352</v>
      </c>
      <c r="AV4" s="864" t="s">
        <v>215</v>
      </c>
      <c r="AW4" s="217"/>
      <c r="AX4" s="70"/>
      <c r="AY4" s="1065" t="s">
        <v>353</v>
      </c>
      <c r="AZ4" s="1066"/>
      <c r="BA4" s="612" t="s">
        <v>0</v>
      </c>
      <c r="BB4" s="613" t="s">
        <v>2</v>
      </c>
      <c r="BC4" s="613" t="s">
        <v>4</v>
      </c>
      <c r="BD4" s="613" t="s">
        <v>5</v>
      </c>
      <c r="BE4" s="613" t="s">
        <v>7</v>
      </c>
      <c r="BF4" s="613" t="s">
        <v>9</v>
      </c>
      <c r="BG4" s="613" t="s">
        <v>11</v>
      </c>
      <c r="BH4" s="613" t="s">
        <v>13</v>
      </c>
      <c r="BI4" s="613" t="s">
        <v>15</v>
      </c>
      <c r="BJ4" s="613" t="s">
        <v>17</v>
      </c>
      <c r="BK4" s="613" t="s">
        <v>19</v>
      </c>
      <c r="BL4" s="613" t="s">
        <v>21</v>
      </c>
      <c r="BM4" s="613" t="s">
        <v>22</v>
      </c>
      <c r="BN4" s="613" t="s">
        <v>24</v>
      </c>
      <c r="BO4" s="613" t="s">
        <v>26</v>
      </c>
      <c r="BP4" s="613" t="s">
        <v>27</v>
      </c>
      <c r="BQ4" s="613" t="s">
        <v>29</v>
      </c>
      <c r="BR4" s="613" t="s">
        <v>31</v>
      </c>
      <c r="BS4" s="613" t="s">
        <v>33</v>
      </c>
      <c r="BT4" s="613" t="s">
        <v>34</v>
      </c>
      <c r="BU4" s="613" t="s">
        <v>36</v>
      </c>
      <c r="BV4" s="613" t="s">
        <v>38</v>
      </c>
      <c r="BW4" s="613" t="s">
        <v>40</v>
      </c>
      <c r="BX4" s="613" t="s">
        <v>41</v>
      </c>
      <c r="BY4" s="613" t="s">
        <v>42</v>
      </c>
      <c r="BZ4" s="613" t="s">
        <v>44</v>
      </c>
      <c r="CA4" s="613" t="s">
        <v>46</v>
      </c>
      <c r="CB4" s="613" t="s">
        <v>47</v>
      </c>
      <c r="CC4" s="613" t="s">
        <v>48</v>
      </c>
      <c r="CD4" s="613" t="s">
        <v>52</v>
      </c>
      <c r="CE4" s="613" t="s">
        <v>54</v>
      </c>
      <c r="CF4" s="613" t="s">
        <v>80</v>
      </c>
      <c r="CG4" s="613" t="s">
        <v>86</v>
      </c>
      <c r="CH4" s="613" t="s">
        <v>87</v>
      </c>
      <c r="CI4" s="614" t="s">
        <v>89</v>
      </c>
      <c r="CJ4" s="61"/>
    </row>
    <row r="5" spans="2:88" ht="13.5" customHeight="1">
      <c r="B5" s="1054"/>
      <c r="C5" s="1055"/>
      <c r="D5" s="1059"/>
      <c r="E5" s="1071" t="s">
        <v>354</v>
      </c>
      <c r="F5" s="1074" t="s">
        <v>355</v>
      </c>
      <c r="G5" s="252"/>
      <c r="H5" s="313"/>
      <c r="I5" s="1063"/>
      <c r="J5" s="1063"/>
      <c r="K5" s="993" t="s">
        <v>224</v>
      </c>
      <c r="L5" s="252"/>
      <c r="M5" s="313"/>
      <c r="N5" s="993" t="s">
        <v>356</v>
      </c>
      <c r="O5" s="252"/>
      <c r="P5" s="314"/>
      <c r="Q5" s="309"/>
      <c r="R5" s="1014"/>
      <c r="S5" s="1017"/>
      <c r="T5" s="1020"/>
      <c r="U5" s="1020"/>
      <c r="V5" s="1020"/>
      <c r="W5" s="997" t="s">
        <v>175</v>
      </c>
      <c r="X5" s="315"/>
      <c r="Z5" s="999" t="s">
        <v>195</v>
      </c>
      <c r="AA5" s="1001" t="s">
        <v>190</v>
      </c>
      <c r="AB5" s="1001" t="s">
        <v>160</v>
      </c>
      <c r="AC5" s="1020"/>
      <c r="AD5" s="999" t="s">
        <v>195</v>
      </c>
      <c r="AE5" s="1001" t="s">
        <v>190</v>
      </c>
      <c r="AF5" s="1001" t="s">
        <v>160</v>
      </c>
      <c r="AG5" s="1035"/>
      <c r="AI5" s="866"/>
      <c r="AJ5" s="976" t="s">
        <v>199</v>
      </c>
      <c r="AK5" s="114"/>
      <c r="AL5" s="866"/>
      <c r="AM5" s="973" t="s">
        <v>69</v>
      </c>
      <c r="AN5" s="991"/>
      <c r="AP5" s="980"/>
      <c r="AQ5" s="983"/>
      <c r="AR5" s="866"/>
      <c r="AS5" s="976" t="s">
        <v>199</v>
      </c>
      <c r="AT5" s="114"/>
      <c r="AU5" s="986"/>
      <c r="AV5" s="866"/>
      <c r="AW5" s="973" t="s">
        <v>69</v>
      </c>
      <c r="AY5" s="1067"/>
      <c r="AZ5" s="1068"/>
      <c r="BA5" s="615"/>
      <c r="BB5" s="616"/>
      <c r="BC5" s="616"/>
      <c r="BD5" s="616"/>
      <c r="BE5" s="616"/>
      <c r="BF5" s="616"/>
      <c r="BG5" s="616"/>
      <c r="BH5" s="616"/>
      <c r="BI5" s="616"/>
      <c r="BJ5" s="616"/>
      <c r="BK5" s="616"/>
      <c r="BL5" s="616"/>
      <c r="BM5" s="616"/>
      <c r="BN5" s="616"/>
      <c r="BO5" s="616"/>
      <c r="BP5" s="616"/>
      <c r="BQ5" s="616"/>
      <c r="BR5" s="616"/>
      <c r="BS5" s="616"/>
      <c r="BT5" s="616"/>
      <c r="BU5" s="616"/>
      <c r="BV5" s="616"/>
      <c r="BW5" s="616"/>
      <c r="BX5" s="616"/>
      <c r="BY5" s="616"/>
      <c r="BZ5" s="616"/>
      <c r="CA5" s="616"/>
      <c r="CB5" s="616"/>
      <c r="CC5" s="616"/>
      <c r="CD5" s="616"/>
      <c r="CE5" s="616"/>
      <c r="CF5" s="616"/>
      <c r="CG5" s="616"/>
      <c r="CH5" s="616"/>
      <c r="CI5" s="617"/>
      <c r="CJ5" s="82"/>
    </row>
    <row r="6" spans="2:88" ht="13.5" customHeight="1">
      <c r="B6" s="1054"/>
      <c r="C6" s="1055"/>
      <c r="D6" s="1059"/>
      <c r="E6" s="1072"/>
      <c r="F6" s="1044"/>
      <c r="G6" s="993" t="s">
        <v>357</v>
      </c>
      <c r="H6" s="316"/>
      <c r="I6" s="1063"/>
      <c r="J6" s="1063"/>
      <c r="K6" s="994"/>
      <c r="L6" s="993" t="s">
        <v>357</v>
      </c>
      <c r="M6" s="316"/>
      <c r="N6" s="994"/>
      <c r="O6" s="993" t="s">
        <v>177</v>
      </c>
      <c r="P6" s="207"/>
      <c r="Q6" s="309"/>
      <c r="R6" s="1014"/>
      <c r="S6" s="1017"/>
      <c r="T6" s="1020"/>
      <c r="U6" s="1020"/>
      <c r="V6" s="1020"/>
      <c r="W6" s="1020"/>
      <c r="X6" s="1035" t="s">
        <v>358</v>
      </c>
      <c r="Z6" s="999"/>
      <c r="AA6" s="1001"/>
      <c r="AB6" s="1001"/>
      <c r="AC6" s="1020"/>
      <c r="AD6" s="999"/>
      <c r="AE6" s="1001"/>
      <c r="AF6" s="1001"/>
      <c r="AG6" s="1035"/>
      <c r="AI6" s="866"/>
      <c r="AJ6" s="977"/>
      <c r="AK6" s="973" t="s">
        <v>218</v>
      </c>
      <c r="AL6" s="866"/>
      <c r="AM6" s="974"/>
      <c r="AN6" s="991"/>
      <c r="AP6" s="980"/>
      <c r="AQ6" s="983"/>
      <c r="AR6" s="866"/>
      <c r="AS6" s="977"/>
      <c r="AT6" s="973" t="s">
        <v>218</v>
      </c>
      <c r="AU6" s="986"/>
      <c r="AV6" s="866"/>
      <c r="AW6" s="974"/>
      <c r="AY6" s="1067"/>
      <c r="AZ6" s="1068"/>
      <c r="BA6" s="615"/>
      <c r="BB6" s="616"/>
      <c r="BC6" s="616"/>
      <c r="BD6" s="616"/>
      <c r="BE6" s="616"/>
      <c r="BF6" s="616"/>
      <c r="BG6" s="616"/>
      <c r="BH6" s="616"/>
      <c r="BI6" s="616"/>
      <c r="BJ6" s="616"/>
      <c r="BK6" s="616"/>
      <c r="BL6" s="616"/>
      <c r="BM6" s="616"/>
      <c r="BN6" s="616"/>
      <c r="BO6" s="616"/>
      <c r="BP6" s="616"/>
      <c r="BQ6" s="616"/>
      <c r="BR6" s="616"/>
      <c r="BS6" s="616"/>
      <c r="BT6" s="616"/>
      <c r="BU6" s="616"/>
      <c r="BV6" s="616"/>
      <c r="BW6" s="616"/>
      <c r="BX6" s="616"/>
      <c r="BY6" s="616"/>
      <c r="BZ6" s="616"/>
      <c r="CA6" s="616"/>
      <c r="CB6" s="616"/>
      <c r="CC6" s="616"/>
      <c r="CD6" s="616"/>
      <c r="CE6" s="616"/>
      <c r="CF6" s="616"/>
      <c r="CG6" s="616"/>
      <c r="CH6" s="616"/>
      <c r="CI6" s="617"/>
      <c r="CJ6" s="82"/>
    </row>
    <row r="7" spans="2:88" s="317" customFormat="1" ht="24.75" customHeight="1" thickBot="1">
      <c r="B7" s="1056"/>
      <c r="C7" s="1057"/>
      <c r="D7" s="1060"/>
      <c r="E7" s="1073"/>
      <c r="F7" s="1045"/>
      <c r="G7" s="995"/>
      <c r="H7" s="251" t="s">
        <v>359</v>
      </c>
      <c r="I7" s="1064"/>
      <c r="J7" s="1064"/>
      <c r="K7" s="995"/>
      <c r="L7" s="995"/>
      <c r="M7" s="251" t="s">
        <v>200</v>
      </c>
      <c r="N7" s="995"/>
      <c r="O7" s="995"/>
      <c r="P7" s="139" t="s">
        <v>360</v>
      </c>
      <c r="Q7" s="309"/>
      <c r="R7" s="1015"/>
      <c r="S7" s="1018"/>
      <c r="T7" s="1021"/>
      <c r="U7" s="1021"/>
      <c r="V7" s="1021"/>
      <c r="W7" s="1021"/>
      <c r="X7" s="1036"/>
      <c r="Y7" s="505"/>
      <c r="Z7" s="1000"/>
      <c r="AA7" s="1002"/>
      <c r="AB7" s="1002"/>
      <c r="AC7" s="1021"/>
      <c r="AD7" s="1000"/>
      <c r="AE7" s="1002"/>
      <c r="AF7" s="1002"/>
      <c r="AG7" s="1036"/>
      <c r="AH7" s="627"/>
      <c r="AI7" s="868"/>
      <c r="AJ7" s="978"/>
      <c r="AK7" s="975"/>
      <c r="AL7" s="868"/>
      <c r="AM7" s="975"/>
      <c r="AN7" s="992"/>
      <c r="AO7" s="11"/>
      <c r="AP7" s="981"/>
      <c r="AQ7" s="984"/>
      <c r="AR7" s="868"/>
      <c r="AS7" s="978"/>
      <c r="AT7" s="975"/>
      <c r="AU7" s="987"/>
      <c r="AV7" s="868"/>
      <c r="AW7" s="975"/>
      <c r="AX7" s="11"/>
      <c r="AY7" s="1069"/>
      <c r="AZ7" s="1070"/>
      <c r="BA7" s="618" t="s">
        <v>246</v>
      </c>
      <c r="BB7" s="619" t="s">
        <v>3</v>
      </c>
      <c r="BC7" s="619" t="s">
        <v>141</v>
      </c>
      <c r="BD7" s="619" t="s">
        <v>6</v>
      </c>
      <c r="BE7" s="619" t="s">
        <v>8</v>
      </c>
      <c r="BF7" s="619" t="s">
        <v>10</v>
      </c>
      <c r="BG7" s="619" t="s">
        <v>12</v>
      </c>
      <c r="BH7" s="619" t="s">
        <v>247</v>
      </c>
      <c r="BI7" s="619" t="s">
        <v>14</v>
      </c>
      <c r="BJ7" s="619" t="s">
        <v>16</v>
      </c>
      <c r="BK7" s="619" t="s">
        <v>18</v>
      </c>
      <c r="BL7" s="619" t="s">
        <v>20</v>
      </c>
      <c r="BM7" s="619" t="s">
        <v>168</v>
      </c>
      <c r="BN7" s="619" t="s">
        <v>169</v>
      </c>
      <c r="BO7" s="619" t="s">
        <v>170</v>
      </c>
      <c r="BP7" s="619" t="s">
        <v>146</v>
      </c>
      <c r="BQ7" s="619" t="s">
        <v>23</v>
      </c>
      <c r="BR7" s="619" t="s">
        <v>248</v>
      </c>
      <c r="BS7" s="619" t="s">
        <v>25</v>
      </c>
      <c r="BT7" s="619" t="s">
        <v>28</v>
      </c>
      <c r="BU7" s="619" t="s">
        <v>30</v>
      </c>
      <c r="BV7" s="619" t="s">
        <v>32</v>
      </c>
      <c r="BW7" s="619" t="s">
        <v>171</v>
      </c>
      <c r="BX7" s="619" t="s">
        <v>150</v>
      </c>
      <c r="BY7" s="619" t="s">
        <v>35</v>
      </c>
      <c r="BZ7" s="619" t="s">
        <v>37</v>
      </c>
      <c r="CA7" s="619" t="s">
        <v>39</v>
      </c>
      <c r="CB7" s="619" t="s">
        <v>172</v>
      </c>
      <c r="CC7" s="619" t="s">
        <v>152</v>
      </c>
      <c r="CD7" s="619" t="s">
        <v>45</v>
      </c>
      <c r="CE7" s="619" t="s">
        <v>173</v>
      </c>
      <c r="CF7" s="619" t="s">
        <v>249</v>
      </c>
      <c r="CG7" s="619" t="s">
        <v>49</v>
      </c>
      <c r="CH7" s="348" t="s">
        <v>51</v>
      </c>
      <c r="CI7" s="349" t="s">
        <v>55</v>
      </c>
      <c r="CJ7" s="318" t="s">
        <v>62</v>
      </c>
    </row>
    <row r="8" spans="2:88" ht="20.100000000000001" customHeight="1">
      <c r="B8" s="517" t="s">
        <v>0</v>
      </c>
      <c r="C8" s="518" t="s">
        <v>246</v>
      </c>
      <c r="D8" s="519">
        <f>'入力シート '!N6</f>
        <v>0</v>
      </c>
      <c r="E8" s="519">
        <f>'計算シート（設備投資）'!CJ8</f>
        <v>0</v>
      </c>
      <c r="F8" s="520">
        <f>E8*関係係数シート!D4</f>
        <v>0</v>
      </c>
      <c r="G8" s="452">
        <f>F8*関係係数シート!E4</f>
        <v>0</v>
      </c>
      <c r="H8" s="450">
        <f>F8*関係係数シート!F4</f>
        <v>0</v>
      </c>
      <c r="I8" s="450">
        <f t="array" ref="I8:I44">MMULT(関係係数シート!CS4:EC40,'計算シート（設備投資）'!F8:F44)</f>
        <v>0</v>
      </c>
      <c r="J8" s="450">
        <f>I8*関係係数シート!D4</f>
        <v>0</v>
      </c>
      <c r="K8" s="521">
        <f t="array" ref="K8:K44">MMULT(関係係数シート!Q4:BA40,'計算シート（設備投資）'!J8:J44)</f>
        <v>0</v>
      </c>
      <c r="L8" s="452">
        <f>K8*関係係数シート!E4</f>
        <v>0</v>
      </c>
      <c r="M8" s="450">
        <f>K8*関係係数シート!F4</f>
        <v>0</v>
      </c>
      <c r="N8" s="452">
        <f>F8+K8</f>
        <v>0</v>
      </c>
      <c r="O8" s="452">
        <f t="shared" ref="O8:O44" si="0">G8+L8</f>
        <v>0</v>
      </c>
      <c r="P8" s="453">
        <f t="shared" ref="P8:P44" si="1">H8+M8</f>
        <v>0</v>
      </c>
      <c r="Q8" s="90"/>
      <c r="R8" s="522"/>
      <c r="S8" s="523"/>
      <c r="T8" s="452">
        <f>$S$45*関係係数シート!G4</f>
        <v>0</v>
      </c>
      <c r="U8" s="452">
        <f>T8*関係係数シート!D4</f>
        <v>0</v>
      </c>
      <c r="V8" s="452">
        <f t="array" ref="V8:V44">MMULT(関係係数シート!Q4:BA40,U8:U44)</f>
        <v>0</v>
      </c>
      <c r="W8" s="452">
        <f>V8*関係係数シート!E4</f>
        <v>0</v>
      </c>
      <c r="X8" s="453">
        <f>V8*関係係数シート!F4</f>
        <v>0</v>
      </c>
      <c r="Z8" s="524">
        <f>ROUND(F8*関係係数シート!H4,0)</f>
        <v>0</v>
      </c>
      <c r="AA8" s="456">
        <f>ROUND(K8*関係係数シート!H4,0)</f>
        <v>0</v>
      </c>
      <c r="AB8" s="456">
        <f>Z8+AA8</f>
        <v>0</v>
      </c>
      <c r="AC8" s="525">
        <f>ROUND(V8*関係係数シート!H4,0)</f>
        <v>0</v>
      </c>
      <c r="AD8" s="526">
        <f>ROUND(F8*関係係数シート!I4,0)</f>
        <v>0</v>
      </c>
      <c r="AE8" s="525">
        <f>ROUND(K8*関係係数シート!I4,0)</f>
        <v>0</v>
      </c>
      <c r="AF8" s="525">
        <f>AD8+AE8</f>
        <v>0</v>
      </c>
      <c r="AG8" s="527">
        <f>ROUND(V8*関係係数シート!I4,0)</f>
        <v>0</v>
      </c>
      <c r="AI8" s="370">
        <f>N8+V8</f>
        <v>0</v>
      </c>
      <c r="AJ8" s="528">
        <f t="shared" ref="AJ8:AJ44" si="2">O8+W8</f>
        <v>0</v>
      </c>
      <c r="AK8" s="372">
        <f t="shared" ref="AK8:AK44" si="3">P8+X8</f>
        <v>0</v>
      </c>
      <c r="AL8" s="370">
        <f>AB8+AC8</f>
        <v>0</v>
      </c>
      <c r="AM8" s="529">
        <f>AF8+AG8</f>
        <v>0</v>
      </c>
      <c r="AN8" s="366">
        <f>RANK(AI8,$AI$8:$AI$44)</f>
        <v>1</v>
      </c>
      <c r="AP8" s="368">
        <v>1</v>
      </c>
      <c r="AQ8" s="530" t="str">
        <f t="shared" ref="AQ8:AQ44" si="4">INDEX($C$8:$C$44,MATCH($AP8,$AN$8:$AN$44,0),1)</f>
        <v>農林漁業</v>
      </c>
      <c r="AR8" s="531">
        <f>INDEX(AI$8:AI$44,MATCH($AP8,$AN$8:$AN$44,0),1)</f>
        <v>0</v>
      </c>
      <c r="AS8" s="532">
        <f t="shared" ref="AS8:AT44" si="5">INDEX(AJ$8:AJ$44,MATCH($AP8,$AN$8:$AN$44,0),1)</f>
        <v>0</v>
      </c>
      <c r="AT8" s="372">
        <f t="shared" si="5"/>
        <v>0</v>
      </c>
      <c r="AU8" s="533" t="e">
        <f>SUM($AR$8:AR8)/SUM($AR$8:$AR$44)</f>
        <v>#N/A</v>
      </c>
      <c r="AV8" s="534">
        <f>INDEX(AL$8:AL$44,MATCH($AP8,$AN$8:$AN$44,0),1)</f>
        <v>0</v>
      </c>
      <c r="AW8" s="535">
        <f t="shared" ref="AW8:AW44" si="6">INDEX(AM$8:AM$44,MATCH($AP8,$AN$8:$AN$44,0),1)</f>
        <v>0</v>
      </c>
      <c r="AY8" s="517" t="s">
        <v>0</v>
      </c>
      <c r="AZ8" s="518" t="s">
        <v>1</v>
      </c>
      <c r="BA8" s="620">
        <f>BA$47*関係係数シート!BE4</f>
        <v>0</v>
      </c>
      <c r="BB8" s="621">
        <f>BB$47*関係係数シート!BF4</f>
        <v>0</v>
      </c>
      <c r="BC8" s="621">
        <f>BC$47*関係係数シート!BG4</f>
        <v>0</v>
      </c>
      <c r="BD8" s="621">
        <f>BD$47*関係係数シート!BH4</f>
        <v>0</v>
      </c>
      <c r="BE8" s="621">
        <f>BE$47*関係係数シート!BI4</f>
        <v>0</v>
      </c>
      <c r="BF8" s="621">
        <f>BF$47*関係係数シート!BJ4</f>
        <v>0</v>
      </c>
      <c r="BG8" s="621">
        <f>BG$47*関係係数シート!BK4</f>
        <v>0</v>
      </c>
      <c r="BH8" s="621">
        <f>BH$47*関係係数シート!BL4</f>
        <v>0</v>
      </c>
      <c r="BI8" s="621">
        <f>BI$47*関係係数シート!BM4</f>
        <v>0</v>
      </c>
      <c r="BJ8" s="621">
        <f>BJ$47*関係係数シート!BN4</f>
        <v>0</v>
      </c>
      <c r="BK8" s="621">
        <f>BK$47*関係係数シート!BO4</f>
        <v>0</v>
      </c>
      <c r="BL8" s="621">
        <f>BL$47*関係係数シート!BP4</f>
        <v>0</v>
      </c>
      <c r="BM8" s="621">
        <f>BM$47*関係係数シート!BQ4</f>
        <v>0</v>
      </c>
      <c r="BN8" s="621">
        <f>BN$47*関係係数シート!BR4</f>
        <v>0</v>
      </c>
      <c r="BO8" s="621">
        <f>BO$47*関係係数シート!BS4</f>
        <v>0</v>
      </c>
      <c r="BP8" s="621">
        <f>BP$47*関係係数シート!BT4</f>
        <v>0</v>
      </c>
      <c r="BQ8" s="621">
        <f>BQ$47*関係係数シート!BU4</f>
        <v>0</v>
      </c>
      <c r="BR8" s="621">
        <f>BR$47*関係係数シート!BV4</f>
        <v>0</v>
      </c>
      <c r="BS8" s="621">
        <f>BS$47*関係係数シート!BW4</f>
        <v>0</v>
      </c>
      <c r="BT8" s="621">
        <f>BT$47*関係係数シート!BX4</f>
        <v>0</v>
      </c>
      <c r="BU8" s="621">
        <f>BU$47*関係係数シート!BY4</f>
        <v>0</v>
      </c>
      <c r="BV8" s="621">
        <f>BV$47*関係係数シート!BZ4</f>
        <v>0</v>
      </c>
      <c r="BW8" s="621">
        <f>BW$47*関係係数シート!CA4</f>
        <v>0</v>
      </c>
      <c r="BX8" s="621">
        <f>BX$47*関係係数シート!CB4</f>
        <v>0</v>
      </c>
      <c r="BY8" s="621">
        <f>BY$47*関係係数シート!CC4</f>
        <v>0</v>
      </c>
      <c r="BZ8" s="621">
        <f>BZ$47*関係係数シート!CD4</f>
        <v>0</v>
      </c>
      <c r="CA8" s="621">
        <f>CA$47*関係係数シート!CE4</f>
        <v>0</v>
      </c>
      <c r="CB8" s="621">
        <f>CB$47*関係係数シート!CF4</f>
        <v>0</v>
      </c>
      <c r="CC8" s="621">
        <f>CC$47*関係係数シート!CG4</f>
        <v>0</v>
      </c>
      <c r="CD8" s="621">
        <f>CD$47*関係係数シート!CI4</f>
        <v>0</v>
      </c>
      <c r="CE8" s="621">
        <f>CE$47*関係係数シート!CJ4</f>
        <v>0</v>
      </c>
      <c r="CF8" s="621">
        <f>CF$47*関係係数シート!CK4</f>
        <v>0</v>
      </c>
      <c r="CG8" s="621">
        <f>CG$47*関係係数シート!CL4</f>
        <v>0</v>
      </c>
      <c r="CH8" s="621">
        <f>CH$47*関係係数シート!CM4</f>
        <v>0</v>
      </c>
      <c r="CI8" s="622">
        <f>CI$47*関係係数シート!CO4</f>
        <v>0</v>
      </c>
      <c r="CJ8" s="536">
        <f t="shared" ref="CJ8:CJ44" si="7">SUM(BA8:CI8)</f>
        <v>0</v>
      </c>
    </row>
    <row r="9" spans="2:88" ht="20.100000000000001" customHeight="1">
      <c r="B9" s="537" t="s">
        <v>9</v>
      </c>
      <c r="C9" s="538" t="s">
        <v>3</v>
      </c>
      <c r="D9" s="539">
        <f>'入力シート '!N7</f>
        <v>0</v>
      </c>
      <c r="E9" s="539">
        <f>'計算シート（設備投資）'!CJ9</f>
        <v>0</v>
      </c>
      <c r="F9" s="540">
        <f>E9*関係係数シート!D5</f>
        <v>0</v>
      </c>
      <c r="G9" s="463">
        <f>F9*関係係数シート!E5</f>
        <v>0</v>
      </c>
      <c r="H9" s="461">
        <f>F9*関係係数シート!F5</f>
        <v>0</v>
      </c>
      <c r="I9" s="461">
        <v>0</v>
      </c>
      <c r="J9" s="461">
        <f>I9*関係係数シート!D5</f>
        <v>0</v>
      </c>
      <c r="K9" s="540">
        <v>0</v>
      </c>
      <c r="L9" s="463">
        <f>K9*関係係数シート!E5</f>
        <v>0</v>
      </c>
      <c r="M9" s="461">
        <f>K9*関係係数シート!F5</f>
        <v>0</v>
      </c>
      <c r="N9" s="463">
        <f t="shared" ref="N9:N44" si="8">F9+K9</f>
        <v>0</v>
      </c>
      <c r="O9" s="463">
        <f t="shared" si="0"/>
        <v>0</v>
      </c>
      <c r="P9" s="464">
        <f t="shared" si="1"/>
        <v>0</v>
      </c>
      <c r="Q9" s="90"/>
      <c r="R9" s="541"/>
      <c r="S9" s="542"/>
      <c r="T9" s="463">
        <f>$S$45*関係係数シート!G5</f>
        <v>0</v>
      </c>
      <c r="U9" s="463">
        <f>T9*関係係数シート!D5</f>
        <v>0</v>
      </c>
      <c r="V9" s="463">
        <v>0</v>
      </c>
      <c r="W9" s="463">
        <f>V9*関係係数シート!E5</f>
        <v>0</v>
      </c>
      <c r="X9" s="464">
        <f>V9*関係係数シート!F5</f>
        <v>0</v>
      </c>
      <c r="Z9" s="543">
        <f>ROUND(F9*関係係数シート!H5,0)</f>
        <v>0</v>
      </c>
      <c r="AA9" s="466">
        <f>ROUND(K9*関係係数シート!H5,0)</f>
        <v>0</v>
      </c>
      <c r="AB9" s="466">
        <f t="shared" ref="AB9:AB44" si="9">Z9+AA9</f>
        <v>0</v>
      </c>
      <c r="AC9" s="544">
        <f>ROUND(V9*関係係数シート!H5,0)</f>
        <v>0</v>
      </c>
      <c r="AD9" s="543">
        <f>ROUND(F9*関係係数シート!I5,0)</f>
        <v>0</v>
      </c>
      <c r="AE9" s="544">
        <f>ROUND(K9*関係係数シート!I5,0)</f>
        <v>0</v>
      </c>
      <c r="AF9" s="544">
        <f t="shared" ref="AF9:AF44" si="10">AD9+AE9</f>
        <v>0</v>
      </c>
      <c r="AG9" s="545">
        <f>ROUND(V9*関係係数シート!I5,0)</f>
        <v>0</v>
      </c>
      <c r="AI9" s="383">
        <f t="shared" ref="AI9:AI44" si="11">N9+V9</f>
        <v>0</v>
      </c>
      <c r="AJ9" s="546">
        <f t="shared" si="2"/>
        <v>0</v>
      </c>
      <c r="AK9" s="385">
        <f t="shared" si="3"/>
        <v>0</v>
      </c>
      <c r="AL9" s="383">
        <f t="shared" ref="AL9:AL44" si="12">AB9+AC9</f>
        <v>0</v>
      </c>
      <c r="AM9" s="547">
        <f t="shared" ref="AM9:AM44" si="13">AF9+AG9</f>
        <v>0</v>
      </c>
      <c r="AN9" s="379">
        <f t="shared" ref="AN9:AN44" si="14">RANK(AI9,$AI$8:$AI$44)</f>
        <v>1</v>
      </c>
      <c r="AP9" s="381">
        <v>2</v>
      </c>
      <c r="AQ9" s="548" t="e">
        <f t="shared" si="4"/>
        <v>#N/A</v>
      </c>
      <c r="AR9" s="549" t="e">
        <f t="shared" ref="AR9:AR44" si="15">INDEX(AI$8:AI$44,MATCH($AP9,$AN$8:$AN$44,0),1)</f>
        <v>#N/A</v>
      </c>
      <c r="AS9" s="550" t="e">
        <f t="shared" si="5"/>
        <v>#N/A</v>
      </c>
      <c r="AT9" s="385" t="e">
        <f t="shared" si="5"/>
        <v>#N/A</v>
      </c>
      <c r="AU9" s="551" t="e">
        <f>SUM($AR$8:AR9)/SUM($AR$8:$AR$44)</f>
        <v>#N/A</v>
      </c>
      <c r="AV9" s="552" t="e">
        <f t="shared" ref="AV9:AV44" si="16">INDEX(AL$8:AL$44,MATCH($AP9,$AN$8:$AN$44,0),1)</f>
        <v>#N/A</v>
      </c>
      <c r="AW9" s="553" t="e">
        <f t="shared" si="6"/>
        <v>#N/A</v>
      </c>
      <c r="AY9" s="537" t="s">
        <v>2</v>
      </c>
      <c r="AZ9" s="538" t="s">
        <v>3</v>
      </c>
      <c r="BA9" s="623">
        <f>BA$47*関係係数シート!BE5</f>
        <v>0</v>
      </c>
      <c r="BB9" s="463">
        <f>BB$47*関係係数シート!BF5</f>
        <v>0</v>
      </c>
      <c r="BC9" s="463">
        <f>BC$47*関係係数シート!BG5</f>
        <v>0</v>
      </c>
      <c r="BD9" s="463">
        <f>BD$47*関係係数シート!BH5</f>
        <v>0</v>
      </c>
      <c r="BE9" s="463">
        <f>BE$47*関係係数シート!BI5</f>
        <v>0</v>
      </c>
      <c r="BF9" s="463">
        <f>BF$47*関係係数シート!BJ5</f>
        <v>0</v>
      </c>
      <c r="BG9" s="463">
        <f>BG$47*関係係数シート!BK5</f>
        <v>0</v>
      </c>
      <c r="BH9" s="463">
        <f>BH$47*関係係数シート!BL5</f>
        <v>0</v>
      </c>
      <c r="BI9" s="463">
        <f>BI$47*関係係数シート!BM5</f>
        <v>0</v>
      </c>
      <c r="BJ9" s="463">
        <f>BJ$47*関係係数シート!BN5</f>
        <v>0</v>
      </c>
      <c r="BK9" s="463">
        <f>BK$47*関係係数シート!BO5</f>
        <v>0</v>
      </c>
      <c r="BL9" s="463">
        <f>BL$47*関係係数シート!BP5</f>
        <v>0</v>
      </c>
      <c r="BM9" s="463">
        <f>BM$47*関係係数シート!BQ5</f>
        <v>0</v>
      </c>
      <c r="BN9" s="463">
        <f>BN$47*関係係数シート!BR5</f>
        <v>0</v>
      </c>
      <c r="BO9" s="463">
        <f>BO$47*関係係数シート!BS5</f>
        <v>0</v>
      </c>
      <c r="BP9" s="463">
        <f>BP$47*関係係数シート!BT5</f>
        <v>0</v>
      </c>
      <c r="BQ9" s="463">
        <f>BQ$47*関係係数シート!BU5</f>
        <v>0</v>
      </c>
      <c r="BR9" s="463">
        <f>BR$47*関係係数シート!BV5</f>
        <v>0</v>
      </c>
      <c r="BS9" s="463">
        <f>BS$47*関係係数シート!BW5</f>
        <v>0</v>
      </c>
      <c r="BT9" s="463">
        <f>BT$47*関係係数シート!BX5</f>
        <v>0</v>
      </c>
      <c r="BU9" s="463">
        <f>BU$47*関係係数シート!BY5</f>
        <v>0</v>
      </c>
      <c r="BV9" s="463">
        <f>BV$47*関係係数シート!BZ5</f>
        <v>0</v>
      </c>
      <c r="BW9" s="463">
        <f>BW$47*関係係数シート!CA5</f>
        <v>0</v>
      </c>
      <c r="BX9" s="463">
        <f>BX$47*関係係数シート!CB5</f>
        <v>0</v>
      </c>
      <c r="BY9" s="463">
        <f>BY$47*関係係数シート!CC5</f>
        <v>0</v>
      </c>
      <c r="BZ9" s="463">
        <f>BZ$47*関係係数シート!CD5</f>
        <v>0</v>
      </c>
      <c r="CA9" s="463">
        <f>CA$47*関係係数シート!CE5</f>
        <v>0</v>
      </c>
      <c r="CB9" s="463">
        <f>CB$47*関係係数シート!CF5</f>
        <v>0</v>
      </c>
      <c r="CC9" s="463">
        <f>CC$47*関係係数シート!CG5</f>
        <v>0</v>
      </c>
      <c r="CD9" s="463">
        <f>CD$47*関係係数シート!CI5</f>
        <v>0</v>
      </c>
      <c r="CE9" s="463">
        <f>CE$47*関係係数シート!CJ5</f>
        <v>0</v>
      </c>
      <c r="CF9" s="463">
        <f>CF$47*関係係数シート!CK5</f>
        <v>0</v>
      </c>
      <c r="CG9" s="463">
        <f>CG$47*関係係数シート!CL5</f>
        <v>0</v>
      </c>
      <c r="CH9" s="463">
        <f>CH$47*関係係数シート!CM5</f>
        <v>0</v>
      </c>
      <c r="CI9" s="464">
        <f>CI$47*関係係数シート!CO5</f>
        <v>0</v>
      </c>
      <c r="CJ9" s="554">
        <f t="shared" si="7"/>
        <v>0</v>
      </c>
    </row>
    <row r="10" spans="2:88" ht="20.100000000000001" customHeight="1">
      <c r="B10" s="537" t="s">
        <v>19</v>
      </c>
      <c r="C10" s="538" t="s">
        <v>141</v>
      </c>
      <c r="D10" s="539">
        <f>'入力シート '!N8</f>
        <v>0</v>
      </c>
      <c r="E10" s="539">
        <f>'計算シート（設備投資）'!CJ10</f>
        <v>0</v>
      </c>
      <c r="F10" s="540">
        <f>E10*関係係数シート!D6</f>
        <v>0</v>
      </c>
      <c r="G10" s="463">
        <f>F10*関係係数シート!E6</f>
        <v>0</v>
      </c>
      <c r="H10" s="461">
        <f>F10*関係係数シート!F6</f>
        <v>0</v>
      </c>
      <c r="I10" s="461">
        <v>0</v>
      </c>
      <c r="J10" s="461">
        <f>I10*関係係数シート!D6</f>
        <v>0</v>
      </c>
      <c r="K10" s="540">
        <v>0</v>
      </c>
      <c r="L10" s="463">
        <f>K10*関係係数シート!E6</f>
        <v>0</v>
      </c>
      <c r="M10" s="461">
        <f>K10*関係係数シート!F6</f>
        <v>0</v>
      </c>
      <c r="N10" s="463">
        <f t="shared" si="8"/>
        <v>0</v>
      </c>
      <c r="O10" s="463">
        <f t="shared" si="0"/>
        <v>0</v>
      </c>
      <c r="P10" s="464">
        <f t="shared" si="1"/>
        <v>0</v>
      </c>
      <c r="Q10" s="90"/>
      <c r="R10" s="541"/>
      <c r="S10" s="542"/>
      <c r="T10" s="463">
        <f>$S$45*関係係数シート!G6</f>
        <v>0</v>
      </c>
      <c r="U10" s="463">
        <f>T10*関係係数シート!D6</f>
        <v>0</v>
      </c>
      <c r="V10" s="463">
        <v>0</v>
      </c>
      <c r="W10" s="463">
        <f>V10*関係係数シート!E6</f>
        <v>0</v>
      </c>
      <c r="X10" s="464">
        <f>V10*関係係数シート!F6</f>
        <v>0</v>
      </c>
      <c r="Z10" s="543">
        <f>ROUND(F10*関係係数シート!H6,0)</f>
        <v>0</v>
      </c>
      <c r="AA10" s="466">
        <f>ROUND(K10*関係係数シート!H6,0)</f>
        <v>0</v>
      </c>
      <c r="AB10" s="466">
        <f t="shared" si="9"/>
        <v>0</v>
      </c>
      <c r="AC10" s="544">
        <f>ROUND(V10*関係係数シート!H6,0)</f>
        <v>0</v>
      </c>
      <c r="AD10" s="543">
        <f>ROUND(F10*関係係数シート!I6,0)</f>
        <v>0</v>
      </c>
      <c r="AE10" s="544">
        <f>ROUND(K10*関係係数シート!I6,0)</f>
        <v>0</v>
      </c>
      <c r="AF10" s="544">
        <f t="shared" si="10"/>
        <v>0</v>
      </c>
      <c r="AG10" s="545">
        <f>ROUND(V10*関係係数シート!I6,0)</f>
        <v>0</v>
      </c>
      <c r="AI10" s="383">
        <f t="shared" si="11"/>
        <v>0</v>
      </c>
      <c r="AJ10" s="546">
        <f t="shared" si="2"/>
        <v>0</v>
      </c>
      <c r="AK10" s="385">
        <f t="shared" si="3"/>
        <v>0</v>
      </c>
      <c r="AL10" s="383">
        <f t="shared" si="12"/>
        <v>0</v>
      </c>
      <c r="AM10" s="547">
        <f t="shared" si="13"/>
        <v>0</v>
      </c>
      <c r="AN10" s="379">
        <f t="shared" si="14"/>
        <v>1</v>
      </c>
      <c r="AP10" s="381">
        <v>3</v>
      </c>
      <c r="AQ10" s="548" t="e">
        <f t="shared" si="4"/>
        <v>#N/A</v>
      </c>
      <c r="AR10" s="549" t="e">
        <f t="shared" si="15"/>
        <v>#N/A</v>
      </c>
      <c r="AS10" s="550" t="e">
        <f t="shared" si="5"/>
        <v>#N/A</v>
      </c>
      <c r="AT10" s="385" t="e">
        <f t="shared" si="5"/>
        <v>#N/A</v>
      </c>
      <c r="AU10" s="551" t="e">
        <f>SUM($AR$8:AR10)/SUM($AR$8:$AR$44)</f>
        <v>#N/A</v>
      </c>
      <c r="AV10" s="552" t="e">
        <f t="shared" si="16"/>
        <v>#N/A</v>
      </c>
      <c r="AW10" s="553" t="e">
        <f t="shared" si="6"/>
        <v>#N/A</v>
      </c>
      <c r="AY10" s="537" t="s">
        <v>4</v>
      </c>
      <c r="AZ10" s="538" t="s">
        <v>141</v>
      </c>
      <c r="BA10" s="623">
        <f>BA$47*関係係数シート!BE6</f>
        <v>0</v>
      </c>
      <c r="BB10" s="463">
        <f>BB$47*関係係数シート!BF6</f>
        <v>0</v>
      </c>
      <c r="BC10" s="463">
        <f>BC$47*関係係数シート!BG6</f>
        <v>0</v>
      </c>
      <c r="BD10" s="463">
        <f>BD$47*関係係数シート!BH6</f>
        <v>0</v>
      </c>
      <c r="BE10" s="463">
        <f>BE$47*関係係数シート!BI6</f>
        <v>0</v>
      </c>
      <c r="BF10" s="463">
        <f>BF$47*関係係数シート!BJ6</f>
        <v>0</v>
      </c>
      <c r="BG10" s="463">
        <f>BG$47*関係係数シート!BK6</f>
        <v>0</v>
      </c>
      <c r="BH10" s="463">
        <f>BH$47*関係係数シート!BL6</f>
        <v>0</v>
      </c>
      <c r="BI10" s="463">
        <f>BI$47*関係係数シート!BM6</f>
        <v>0</v>
      </c>
      <c r="BJ10" s="463">
        <f>BJ$47*関係係数シート!BN6</f>
        <v>0</v>
      </c>
      <c r="BK10" s="463">
        <f>BK$47*関係係数シート!BO6</f>
        <v>0</v>
      </c>
      <c r="BL10" s="463">
        <f>BL$47*関係係数シート!BP6</f>
        <v>0</v>
      </c>
      <c r="BM10" s="463">
        <f>BM$47*関係係数シート!BQ6</f>
        <v>0</v>
      </c>
      <c r="BN10" s="463">
        <f>BN$47*関係係数シート!BR6</f>
        <v>0</v>
      </c>
      <c r="BO10" s="463">
        <f>BO$47*関係係数シート!BS6</f>
        <v>0</v>
      </c>
      <c r="BP10" s="463">
        <f>BP$47*関係係数シート!BT6</f>
        <v>0</v>
      </c>
      <c r="BQ10" s="463">
        <f>BQ$47*関係係数シート!BU6</f>
        <v>0</v>
      </c>
      <c r="BR10" s="463">
        <f>BR$47*関係係数シート!BV6</f>
        <v>0</v>
      </c>
      <c r="BS10" s="463">
        <f>BS$47*関係係数シート!BW6</f>
        <v>0</v>
      </c>
      <c r="BT10" s="463">
        <f>BT$47*関係係数シート!BX6</f>
        <v>0</v>
      </c>
      <c r="BU10" s="463">
        <f>BU$47*関係係数シート!BY6</f>
        <v>0</v>
      </c>
      <c r="BV10" s="463">
        <f>BV$47*関係係数シート!BZ6</f>
        <v>0</v>
      </c>
      <c r="BW10" s="463">
        <f>BW$47*関係係数シート!CA6</f>
        <v>0</v>
      </c>
      <c r="BX10" s="463">
        <f>BX$47*関係係数シート!CB6</f>
        <v>0</v>
      </c>
      <c r="BY10" s="463">
        <f>BY$47*関係係数シート!CC6</f>
        <v>0</v>
      </c>
      <c r="BZ10" s="463">
        <f>BZ$47*関係係数シート!CD6</f>
        <v>0</v>
      </c>
      <c r="CA10" s="463">
        <f>CA$47*関係係数シート!CE6</f>
        <v>0</v>
      </c>
      <c r="CB10" s="463">
        <f>CB$47*関係係数シート!CF6</f>
        <v>0</v>
      </c>
      <c r="CC10" s="463">
        <f>CC$47*関係係数シート!CG6</f>
        <v>0</v>
      </c>
      <c r="CD10" s="463">
        <f>CD$47*関係係数シート!CI6</f>
        <v>0</v>
      </c>
      <c r="CE10" s="463">
        <f>CE$47*関係係数シート!CJ6</f>
        <v>0</v>
      </c>
      <c r="CF10" s="463">
        <f>CF$47*関係係数シート!CK6</f>
        <v>0</v>
      </c>
      <c r="CG10" s="463">
        <f>CG$47*関係係数シート!CL6</f>
        <v>0</v>
      </c>
      <c r="CH10" s="463">
        <f>CH$47*関係係数シート!CM6</f>
        <v>0</v>
      </c>
      <c r="CI10" s="464">
        <f>CI$47*関係係数シート!CO6</f>
        <v>0</v>
      </c>
      <c r="CJ10" s="554">
        <f t="shared" si="7"/>
        <v>0</v>
      </c>
    </row>
    <row r="11" spans="2:88" ht="20.100000000000001" customHeight="1">
      <c r="B11" s="537" t="s">
        <v>26</v>
      </c>
      <c r="C11" s="538" t="s">
        <v>6</v>
      </c>
      <c r="D11" s="539">
        <f>'入力シート '!N9</f>
        <v>0</v>
      </c>
      <c r="E11" s="539">
        <f>'計算シート（設備投資）'!CJ11</f>
        <v>0</v>
      </c>
      <c r="F11" s="540">
        <f>E11*関係係数シート!D7</f>
        <v>0</v>
      </c>
      <c r="G11" s="463">
        <f>F11*関係係数シート!E7</f>
        <v>0</v>
      </c>
      <c r="H11" s="461">
        <f>F11*関係係数シート!F7</f>
        <v>0</v>
      </c>
      <c r="I11" s="461">
        <v>0</v>
      </c>
      <c r="J11" s="461">
        <f>I11*関係係数シート!D7</f>
        <v>0</v>
      </c>
      <c r="K11" s="540">
        <v>0</v>
      </c>
      <c r="L11" s="463">
        <f>K11*関係係数シート!E7</f>
        <v>0</v>
      </c>
      <c r="M11" s="461">
        <f>K11*関係係数シート!F7</f>
        <v>0</v>
      </c>
      <c r="N11" s="463">
        <f t="shared" si="8"/>
        <v>0</v>
      </c>
      <c r="O11" s="463">
        <f t="shared" si="0"/>
        <v>0</v>
      </c>
      <c r="P11" s="464">
        <f t="shared" si="1"/>
        <v>0</v>
      </c>
      <c r="Q11" s="90"/>
      <c r="R11" s="541"/>
      <c r="S11" s="542"/>
      <c r="T11" s="463">
        <f>$S$45*関係係数シート!G7</f>
        <v>0</v>
      </c>
      <c r="U11" s="463">
        <f>T11*関係係数シート!D7</f>
        <v>0</v>
      </c>
      <c r="V11" s="463">
        <v>0</v>
      </c>
      <c r="W11" s="463">
        <f>V11*関係係数シート!E7</f>
        <v>0</v>
      </c>
      <c r="X11" s="464">
        <f>V11*関係係数シート!F7</f>
        <v>0</v>
      </c>
      <c r="Z11" s="543">
        <f>ROUND(F11*関係係数シート!H7,0)</f>
        <v>0</v>
      </c>
      <c r="AA11" s="466">
        <f>ROUND(K11*関係係数シート!H7,0)</f>
        <v>0</v>
      </c>
      <c r="AB11" s="466">
        <f t="shared" si="9"/>
        <v>0</v>
      </c>
      <c r="AC11" s="544">
        <f>ROUND(V11*関係係数シート!H7,0)</f>
        <v>0</v>
      </c>
      <c r="AD11" s="543">
        <f>ROUND(F11*関係係数シート!I7,0)</f>
        <v>0</v>
      </c>
      <c r="AE11" s="544">
        <f>ROUND(K11*関係係数シート!I7,0)</f>
        <v>0</v>
      </c>
      <c r="AF11" s="544">
        <f t="shared" si="10"/>
        <v>0</v>
      </c>
      <c r="AG11" s="545">
        <f>ROUND(V11*関係係数シート!I7,0)</f>
        <v>0</v>
      </c>
      <c r="AI11" s="383">
        <f t="shared" si="11"/>
        <v>0</v>
      </c>
      <c r="AJ11" s="546">
        <f t="shared" si="2"/>
        <v>0</v>
      </c>
      <c r="AK11" s="385">
        <f t="shared" si="3"/>
        <v>0</v>
      </c>
      <c r="AL11" s="383">
        <f t="shared" si="12"/>
        <v>0</v>
      </c>
      <c r="AM11" s="547">
        <f t="shared" si="13"/>
        <v>0</v>
      </c>
      <c r="AN11" s="379">
        <f t="shared" si="14"/>
        <v>1</v>
      </c>
      <c r="AP11" s="381">
        <v>4</v>
      </c>
      <c r="AQ11" s="548" t="e">
        <f t="shared" si="4"/>
        <v>#N/A</v>
      </c>
      <c r="AR11" s="549" t="e">
        <f t="shared" si="15"/>
        <v>#N/A</v>
      </c>
      <c r="AS11" s="550" t="e">
        <f t="shared" si="5"/>
        <v>#N/A</v>
      </c>
      <c r="AT11" s="385" t="e">
        <f t="shared" si="5"/>
        <v>#N/A</v>
      </c>
      <c r="AU11" s="551" t="e">
        <f>SUM($AR$8:AR11)/SUM($AR$8:$AR$44)</f>
        <v>#N/A</v>
      </c>
      <c r="AV11" s="552" t="e">
        <f t="shared" si="16"/>
        <v>#N/A</v>
      </c>
      <c r="AW11" s="553" t="e">
        <f t="shared" si="6"/>
        <v>#N/A</v>
      </c>
      <c r="AY11" s="537" t="s">
        <v>5</v>
      </c>
      <c r="AZ11" s="538" t="s">
        <v>6</v>
      </c>
      <c r="BA11" s="623">
        <f>BA$47*関係係数シート!BE7</f>
        <v>0</v>
      </c>
      <c r="BB11" s="463">
        <f>BB$47*関係係数シート!BF7</f>
        <v>0</v>
      </c>
      <c r="BC11" s="463">
        <f>BC$47*関係係数シート!BG7</f>
        <v>0</v>
      </c>
      <c r="BD11" s="463">
        <f>BD$47*関係係数シート!BH7</f>
        <v>0</v>
      </c>
      <c r="BE11" s="463">
        <f>BE$47*関係係数シート!BI7</f>
        <v>0</v>
      </c>
      <c r="BF11" s="463">
        <f>BF$47*関係係数シート!BJ7</f>
        <v>0</v>
      </c>
      <c r="BG11" s="463">
        <f>BG$47*関係係数シート!BK7</f>
        <v>0</v>
      </c>
      <c r="BH11" s="463">
        <f>BH$47*関係係数シート!BL7</f>
        <v>0</v>
      </c>
      <c r="BI11" s="463">
        <f>BI$47*関係係数シート!BM7</f>
        <v>0</v>
      </c>
      <c r="BJ11" s="463">
        <f>BJ$47*関係係数シート!BN7</f>
        <v>0</v>
      </c>
      <c r="BK11" s="463">
        <f>BK$47*関係係数シート!BO7</f>
        <v>0</v>
      </c>
      <c r="BL11" s="463">
        <f>BL$47*関係係数シート!BP7</f>
        <v>0</v>
      </c>
      <c r="BM11" s="463">
        <f>BM$47*関係係数シート!BQ7</f>
        <v>0</v>
      </c>
      <c r="BN11" s="463">
        <f>BN$47*関係係数シート!BR7</f>
        <v>0</v>
      </c>
      <c r="BO11" s="463">
        <f>BO$47*関係係数シート!BS7</f>
        <v>0</v>
      </c>
      <c r="BP11" s="463">
        <f>BP$47*関係係数シート!BT7</f>
        <v>0</v>
      </c>
      <c r="BQ11" s="463">
        <f>BQ$47*関係係数シート!BU7</f>
        <v>0</v>
      </c>
      <c r="BR11" s="463">
        <f>BR$47*関係係数シート!BV7</f>
        <v>0</v>
      </c>
      <c r="BS11" s="463">
        <f>BS$47*関係係数シート!BW7</f>
        <v>0</v>
      </c>
      <c r="BT11" s="463">
        <f>BT$47*関係係数シート!BX7</f>
        <v>0</v>
      </c>
      <c r="BU11" s="463">
        <f>BU$47*関係係数シート!BY7</f>
        <v>0</v>
      </c>
      <c r="BV11" s="463">
        <f>BV$47*関係係数シート!BZ7</f>
        <v>0</v>
      </c>
      <c r="BW11" s="463">
        <f>BW$47*関係係数シート!CA7</f>
        <v>0</v>
      </c>
      <c r="BX11" s="463">
        <f>BX$47*関係係数シート!CB7</f>
        <v>0</v>
      </c>
      <c r="BY11" s="463">
        <f>BY$47*関係係数シート!CC7</f>
        <v>0</v>
      </c>
      <c r="BZ11" s="463">
        <f>BZ$47*関係係数シート!CD7</f>
        <v>0</v>
      </c>
      <c r="CA11" s="463">
        <f>CA$47*関係係数シート!CE7</f>
        <v>0</v>
      </c>
      <c r="CB11" s="463">
        <f>CB$47*関係係数シート!CF7</f>
        <v>0</v>
      </c>
      <c r="CC11" s="463">
        <f>CC$47*関係係数シート!CG7</f>
        <v>0</v>
      </c>
      <c r="CD11" s="463">
        <f>CD$47*関係係数シート!CI7</f>
        <v>0</v>
      </c>
      <c r="CE11" s="463">
        <f>CE$47*関係係数シート!CJ7</f>
        <v>0</v>
      </c>
      <c r="CF11" s="463">
        <f>CF$47*関係係数シート!CK7</f>
        <v>0</v>
      </c>
      <c r="CG11" s="463">
        <f>CG$47*関係係数シート!CL7</f>
        <v>0</v>
      </c>
      <c r="CH11" s="463">
        <f>CH$47*関係係数シート!CM7</f>
        <v>0</v>
      </c>
      <c r="CI11" s="464">
        <f>CI$47*関係係数シート!CO7</f>
        <v>0</v>
      </c>
      <c r="CJ11" s="554">
        <f t="shared" si="7"/>
        <v>0</v>
      </c>
    </row>
    <row r="12" spans="2:88" ht="20.100000000000001" customHeight="1">
      <c r="B12" s="555" t="s">
        <v>27</v>
      </c>
      <c r="C12" s="556" t="s">
        <v>8</v>
      </c>
      <c r="D12" s="557">
        <f>'入力シート '!N10</f>
        <v>0</v>
      </c>
      <c r="E12" s="557">
        <f>'計算シート（設備投資）'!CJ12</f>
        <v>0</v>
      </c>
      <c r="F12" s="558">
        <f>E12*関係係数シート!D8</f>
        <v>0</v>
      </c>
      <c r="G12" s="474">
        <f>F12*関係係数シート!E8</f>
        <v>0</v>
      </c>
      <c r="H12" s="472">
        <f>F12*関係係数シート!F8</f>
        <v>0</v>
      </c>
      <c r="I12" s="472">
        <v>0</v>
      </c>
      <c r="J12" s="472">
        <f>I12*関係係数シート!D8</f>
        <v>0</v>
      </c>
      <c r="K12" s="558">
        <v>0</v>
      </c>
      <c r="L12" s="474">
        <f>K12*関係係数シート!E8</f>
        <v>0</v>
      </c>
      <c r="M12" s="472">
        <f>K12*関係係数シート!F8</f>
        <v>0</v>
      </c>
      <c r="N12" s="474">
        <f t="shared" si="8"/>
        <v>0</v>
      </c>
      <c r="O12" s="474">
        <f t="shared" si="0"/>
        <v>0</v>
      </c>
      <c r="P12" s="475">
        <f t="shared" si="1"/>
        <v>0</v>
      </c>
      <c r="Q12" s="90"/>
      <c r="R12" s="559"/>
      <c r="S12" s="560"/>
      <c r="T12" s="474">
        <f>$S$45*関係係数シート!G8</f>
        <v>0</v>
      </c>
      <c r="U12" s="474">
        <f>T12*関係係数シート!D8</f>
        <v>0</v>
      </c>
      <c r="V12" s="474">
        <v>0</v>
      </c>
      <c r="W12" s="474">
        <f>V12*関係係数シート!E8</f>
        <v>0</v>
      </c>
      <c r="X12" s="475">
        <f>V12*関係係数シート!F8</f>
        <v>0</v>
      </c>
      <c r="Z12" s="561">
        <f>ROUND(F12*関係係数シート!H8,0)</f>
        <v>0</v>
      </c>
      <c r="AA12" s="477">
        <f>ROUND(K12*関係係数シート!H8,0)</f>
        <v>0</v>
      </c>
      <c r="AB12" s="477">
        <f t="shared" si="9"/>
        <v>0</v>
      </c>
      <c r="AC12" s="562">
        <f>ROUND(V12*関係係数シート!H8,0)</f>
        <v>0</v>
      </c>
      <c r="AD12" s="561">
        <f>ROUND(F12*関係係数シート!I8,0)</f>
        <v>0</v>
      </c>
      <c r="AE12" s="562">
        <f>ROUND(K12*関係係数シート!I8,0)</f>
        <v>0</v>
      </c>
      <c r="AF12" s="562">
        <f t="shared" si="10"/>
        <v>0</v>
      </c>
      <c r="AG12" s="563">
        <f>ROUND(V12*関係係数シート!I8,0)</f>
        <v>0</v>
      </c>
      <c r="AI12" s="396">
        <f t="shared" si="11"/>
        <v>0</v>
      </c>
      <c r="AJ12" s="564">
        <f t="shared" si="2"/>
        <v>0</v>
      </c>
      <c r="AK12" s="398">
        <f t="shared" si="3"/>
        <v>0</v>
      </c>
      <c r="AL12" s="396">
        <f t="shared" si="12"/>
        <v>0</v>
      </c>
      <c r="AM12" s="565">
        <f t="shared" si="13"/>
        <v>0</v>
      </c>
      <c r="AN12" s="392">
        <f t="shared" si="14"/>
        <v>1</v>
      </c>
      <c r="AP12" s="394">
        <v>5</v>
      </c>
      <c r="AQ12" s="566" t="e">
        <f t="shared" si="4"/>
        <v>#N/A</v>
      </c>
      <c r="AR12" s="567" t="e">
        <f t="shared" si="15"/>
        <v>#N/A</v>
      </c>
      <c r="AS12" s="568" t="e">
        <f t="shared" si="5"/>
        <v>#N/A</v>
      </c>
      <c r="AT12" s="398" t="e">
        <f t="shared" si="5"/>
        <v>#N/A</v>
      </c>
      <c r="AU12" s="569" t="e">
        <f>SUM($AR$8:AR12)/SUM($AR$8:$AR$44)</f>
        <v>#N/A</v>
      </c>
      <c r="AV12" s="570" t="e">
        <f t="shared" si="16"/>
        <v>#N/A</v>
      </c>
      <c r="AW12" s="571" t="e">
        <f t="shared" si="6"/>
        <v>#N/A</v>
      </c>
      <c r="AY12" s="555" t="s">
        <v>7</v>
      </c>
      <c r="AZ12" s="556" t="s">
        <v>8</v>
      </c>
      <c r="BA12" s="624">
        <f>BA$47*関係係数シート!BE8</f>
        <v>0</v>
      </c>
      <c r="BB12" s="474">
        <f>BB$47*関係係数シート!BF8</f>
        <v>0</v>
      </c>
      <c r="BC12" s="474">
        <f>BC$47*関係係数シート!BG8</f>
        <v>0</v>
      </c>
      <c r="BD12" s="474">
        <f>BD$47*関係係数シート!BH8</f>
        <v>0</v>
      </c>
      <c r="BE12" s="474">
        <f>BE$47*関係係数シート!BI8</f>
        <v>0</v>
      </c>
      <c r="BF12" s="474">
        <f>BF$47*関係係数シート!BJ8</f>
        <v>0</v>
      </c>
      <c r="BG12" s="474">
        <f>BG$47*関係係数シート!BK8</f>
        <v>0</v>
      </c>
      <c r="BH12" s="474">
        <f>BH$47*関係係数シート!BL8</f>
        <v>0</v>
      </c>
      <c r="BI12" s="474">
        <f>BI$47*関係係数シート!BM8</f>
        <v>0</v>
      </c>
      <c r="BJ12" s="474">
        <f>BJ$47*関係係数シート!BN8</f>
        <v>0</v>
      </c>
      <c r="BK12" s="474">
        <f>BK$47*関係係数シート!BO8</f>
        <v>0</v>
      </c>
      <c r="BL12" s="474">
        <f>BL$47*関係係数シート!BP8</f>
        <v>0</v>
      </c>
      <c r="BM12" s="474">
        <f>BM$47*関係係数シート!BQ8</f>
        <v>0</v>
      </c>
      <c r="BN12" s="474">
        <f>BN$47*関係係数シート!BR8</f>
        <v>0</v>
      </c>
      <c r="BO12" s="474">
        <f>BO$47*関係係数シート!BS8</f>
        <v>0</v>
      </c>
      <c r="BP12" s="474">
        <f>BP$47*関係係数シート!BT8</f>
        <v>0</v>
      </c>
      <c r="BQ12" s="474">
        <f>BQ$47*関係係数シート!BU8</f>
        <v>0</v>
      </c>
      <c r="BR12" s="474">
        <f>BR$47*関係係数シート!BV8</f>
        <v>0</v>
      </c>
      <c r="BS12" s="474">
        <f>BS$47*関係係数シート!BW8</f>
        <v>0</v>
      </c>
      <c r="BT12" s="474">
        <f>BT$47*関係係数シート!BX8</f>
        <v>0</v>
      </c>
      <c r="BU12" s="474">
        <f>BU$47*関係係数シート!BY8</f>
        <v>0</v>
      </c>
      <c r="BV12" s="474">
        <f>BV$47*関係係数シート!BZ8</f>
        <v>0</v>
      </c>
      <c r="BW12" s="474">
        <f>BW$47*関係係数シート!CA8</f>
        <v>0</v>
      </c>
      <c r="BX12" s="474">
        <f>BX$47*関係係数シート!CB8</f>
        <v>0</v>
      </c>
      <c r="BY12" s="474">
        <f>BY$47*関係係数シート!CC8</f>
        <v>0</v>
      </c>
      <c r="BZ12" s="474">
        <f>BZ$47*関係係数シート!CD8</f>
        <v>0</v>
      </c>
      <c r="CA12" s="474">
        <f>CA$47*関係係数シート!CE8</f>
        <v>0</v>
      </c>
      <c r="CB12" s="474">
        <f>CB$47*関係係数シート!CF8</f>
        <v>0</v>
      </c>
      <c r="CC12" s="474">
        <f>CC$47*関係係数シート!CG8</f>
        <v>0</v>
      </c>
      <c r="CD12" s="474">
        <f>CD$47*関係係数シート!CI8</f>
        <v>0</v>
      </c>
      <c r="CE12" s="474">
        <f>CE$47*関係係数シート!CJ8</f>
        <v>0</v>
      </c>
      <c r="CF12" s="474">
        <f>CF$47*関係係数シート!CK8</f>
        <v>0</v>
      </c>
      <c r="CG12" s="474">
        <f>CG$47*関係係数シート!CL8</f>
        <v>0</v>
      </c>
      <c r="CH12" s="474">
        <f>CH$47*関係係数シート!CM8</f>
        <v>0</v>
      </c>
      <c r="CI12" s="475">
        <f>CI$47*関係係数シート!CO8</f>
        <v>0</v>
      </c>
      <c r="CJ12" s="572">
        <f t="shared" si="7"/>
        <v>0</v>
      </c>
    </row>
    <row r="13" spans="2:88" ht="20.100000000000001" customHeight="1">
      <c r="B13" s="573" t="s">
        <v>34</v>
      </c>
      <c r="C13" s="574" t="s">
        <v>10</v>
      </c>
      <c r="D13" s="575">
        <f>'入力シート '!N11</f>
        <v>0</v>
      </c>
      <c r="E13" s="575">
        <f>'計算シート（設備投資）'!CJ13</f>
        <v>0</v>
      </c>
      <c r="F13" s="520">
        <f>E13*関係係数シート!D9</f>
        <v>0</v>
      </c>
      <c r="G13" s="454">
        <f>F13*関係係数シート!E9</f>
        <v>0</v>
      </c>
      <c r="H13" s="483">
        <f>F13*関係係数シート!F9</f>
        <v>0</v>
      </c>
      <c r="I13" s="483">
        <v>0</v>
      </c>
      <c r="J13" s="483">
        <f>I13*関係係数シート!D9</f>
        <v>0</v>
      </c>
      <c r="K13" s="520">
        <v>0</v>
      </c>
      <c r="L13" s="454">
        <f>K13*関係係数シート!E9</f>
        <v>0</v>
      </c>
      <c r="M13" s="483">
        <f>K13*関係係数シート!F9</f>
        <v>0</v>
      </c>
      <c r="N13" s="454">
        <f t="shared" si="8"/>
        <v>0</v>
      </c>
      <c r="O13" s="454">
        <f t="shared" si="0"/>
        <v>0</v>
      </c>
      <c r="P13" s="485">
        <f t="shared" si="1"/>
        <v>0</v>
      </c>
      <c r="Q13" s="90"/>
      <c r="R13" s="576"/>
      <c r="S13" s="577"/>
      <c r="T13" s="454">
        <f>$S$45*関係係数シート!G9</f>
        <v>0</v>
      </c>
      <c r="U13" s="454">
        <f>T13*関係係数シート!D9</f>
        <v>0</v>
      </c>
      <c r="V13" s="454">
        <v>0</v>
      </c>
      <c r="W13" s="454">
        <f>V13*関係係数シート!E9</f>
        <v>0</v>
      </c>
      <c r="X13" s="485">
        <f>V13*関係係数シート!F9</f>
        <v>0</v>
      </c>
      <c r="Z13" s="493">
        <f>ROUND(F13*関係係数シート!H9,0)</f>
        <v>0</v>
      </c>
      <c r="AA13" s="487">
        <f>ROUND(K13*関係係数シート!H9,0)</f>
        <v>0</v>
      </c>
      <c r="AB13" s="487">
        <f t="shared" si="9"/>
        <v>0</v>
      </c>
      <c r="AC13" s="578">
        <f>ROUND(V13*関係係数シート!H9,0)</f>
        <v>0</v>
      </c>
      <c r="AD13" s="493">
        <f>ROUND(F13*関係係数シート!I9,0)</f>
        <v>0</v>
      </c>
      <c r="AE13" s="578">
        <f>ROUND(K13*関係係数シート!I9,0)</f>
        <v>0</v>
      </c>
      <c r="AF13" s="578">
        <f t="shared" si="10"/>
        <v>0</v>
      </c>
      <c r="AG13" s="579">
        <f>ROUND(V13*関係係数シート!I9,0)</f>
        <v>0</v>
      </c>
      <c r="AI13" s="409">
        <f t="shared" si="11"/>
        <v>0</v>
      </c>
      <c r="AJ13" s="580">
        <f t="shared" si="2"/>
        <v>0</v>
      </c>
      <c r="AK13" s="411">
        <f t="shared" si="3"/>
        <v>0</v>
      </c>
      <c r="AL13" s="409">
        <f t="shared" si="12"/>
        <v>0</v>
      </c>
      <c r="AM13" s="581">
        <f t="shared" si="13"/>
        <v>0</v>
      </c>
      <c r="AN13" s="405">
        <f t="shared" si="14"/>
        <v>1</v>
      </c>
      <c r="AP13" s="407">
        <v>6</v>
      </c>
      <c r="AQ13" s="582" t="e">
        <f t="shared" si="4"/>
        <v>#N/A</v>
      </c>
      <c r="AR13" s="583" t="e">
        <f t="shared" si="15"/>
        <v>#N/A</v>
      </c>
      <c r="AS13" s="584" t="e">
        <f t="shared" si="5"/>
        <v>#N/A</v>
      </c>
      <c r="AT13" s="411" t="e">
        <f t="shared" si="5"/>
        <v>#N/A</v>
      </c>
      <c r="AU13" s="585" t="e">
        <f>SUM($AR$8:AR13)/SUM($AR$8:$AR$44)</f>
        <v>#N/A</v>
      </c>
      <c r="AV13" s="586" t="e">
        <f t="shared" si="16"/>
        <v>#N/A</v>
      </c>
      <c r="AW13" s="587" t="e">
        <f t="shared" si="6"/>
        <v>#N/A</v>
      </c>
      <c r="AY13" s="573" t="s">
        <v>9</v>
      </c>
      <c r="AZ13" s="574" t="s">
        <v>10</v>
      </c>
      <c r="BA13" s="625">
        <f>BA$47*関係係数シート!BE9</f>
        <v>0</v>
      </c>
      <c r="BB13" s="454">
        <f>BB$47*関係係数シート!BF9</f>
        <v>0</v>
      </c>
      <c r="BC13" s="454">
        <f>BC$47*関係係数シート!BG9</f>
        <v>0</v>
      </c>
      <c r="BD13" s="454">
        <f>BD$47*関係係数シート!BH9</f>
        <v>0</v>
      </c>
      <c r="BE13" s="454">
        <f>BE$47*関係係数シート!BI9</f>
        <v>0</v>
      </c>
      <c r="BF13" s="454">
        <f>BF$47*関係係数シート!BJ9</f>
        <v>0</v>
      </c>
      <c r="BG13" s="454">
        <f>BG$47*関係係数シート!BK9</f>
        <v>0</v>
      </c>
      <c r="BH13" s="454">
        <f>BH$47*関係係数シート!BL9</f>
        <v>0</v>
      </c>
      <c r="BI13" s="454">
        <f>BI$47*関係係数シート!BM9</f>
        <v>0</v>
      </c>
      <c r="BJ13" s="454">
        <f>BJ$47*関係係数シート!BN9</f>
        <v>0</v>
      </c>
      <c r="BK13" s="454">
        <f>BK$47*関係係数シート!BO9</f>
        <v>0</v>
      </c>
      <c r="BL13" s="454">
        <f>BL$47*関係係数シート!BP9</f>
        <v>0</v>
      </c>
      <c r="BM13" s="454">
        <f>BM$47*関係係数シート!BQ9</f>
        <v>0</v>
      </c>
      <c r="BN13" s="454">
        <f>BN$47*関係係数シート!BR9</f>
        <v>0</v>
      </c>
      <c r="BO13" s="454">
        <f>BO$47*関係係数シート!BS9</f>
        <v>0</v>
      </c>
      <c r="BP13" s="454">
        <f>BP$47*関係係数シート!BT9</f>
        <v>0</v>
      </c>
      <c r="BQ13" s="454">
        <f>BQ$47*関係係数シート!BU9</f>
        <v>0</v>
      </c>
      <c r="BR13" s="454">
        <f>BR$47*関係係数シート!BV9</f>
        <v>0</v>
      </c>
      <c r="BS13" s="454">
        <f>BS$47*関係係数シート!BW9</f>
        <v>0</v>
      </c>
      <c r="BT13" s="454">
        <f>BT$47*関係係数シート!BX9</f>
        <v>0</v>
      </c>
      <c r="BU13" s="454">
        <f>BU$47*関係係数シート!BY9</f>
        <v>0</v>
      </c>
      <c r="BV13" s="454">
        <f>BV$47*関係係数シート!BZ9</f>
        <v>0</v>
      </c>
      <c r="BW13" s="454">
        <f>BW$47*関係係数シート!CA9</f>
        <v>0</v>
      </c>
      <c r="BX13" s="454">
        <f>BX$47*関係係数シート!CB9</f>
        <v>0</v>
      </c>
      <c r="BY13" s="454">
        <f>BY$47*関係係数シート!CC9</f>
        <v>0</v>
      </c>
      <c r="BZ13" s="454">
        <f>BZ$47*関係係数シート!CD9</f>
        <v>0</v>
      </c>
      <c r="CA13" s="454">
        <f>CA$47*関係係数シート!CE9</f>
        <v>0</v>
      </c>
      <c r="CB13" s="454">
        <f>CB$47*関係係数シート!CF9</f>
        <v>0</v>
      </c>
      <c r="CC13" s="454">
        <f>CC$47*関係係数シート!CG9</f>
        <v>0</v>
      </c>
      <c r="CD13" s="454">
        <f>CD$47*関係係数シート!CI9</f>
        <v>0</v>
      </c>
      <c r="CE13" s="454">
        <f>CE$47*関係係数シート!CJ9</f>
        <v>0</v>
      </c>
      <c r="CF13" s="454">
        <f>CF$47*関係係数シート!CK9</f>
        <v>0</v>
      </c>
      <c r="CG13" s="454">
        <f>CG$47*関係係数シート!CL9</f>
        <v>0</v>
      </c>
      <c r="CH13" s="454">
        <f>CH$47*関係係数シート!CM9</f>
        <v>0</v>
      </c>
      <c r="CI13" s="485">
        <f>CI$47*関係係数シート!CO9</f>
        <v>0</v>
      </c>
      <c r="CJ13" s="588">
        <f t="shared" si="7"/>
        <v>0</v>
      </c>
    </row>
    <row r="14" spans="2:88" ht="20.100000000000001" customHeight="1">
      <c r="B14" s="537" t="s">
        <v>36</v>
      </c>
      <c r="C14" s="538" t="s">
        <v>12</v>
      </c>
      <c r="D14" s="539">
        <f>'入力シート '!N12</f>
        <v>0</v>
      </c>
      <c r="E14" s="539">
        <f>'計算シート（設備投資）'!CJ14</f>
        <v>0</v>
      </c>
      <c r="F14" s="540">
        <f>E14*関係係数シート!D10</f>
        <v>0</v>
      </c>
      <c r="G14" s="463">
        <f>F14*関係係数シート!E10</f>
        <v>0</v>
      </c>
      <c r="H14" s="461">
        <f>F14*関係係数シート!F10</f>
        <v>0</v>
      </c>
      <c r="I14" s="461">
        <v>0</v>
      </c>
      <c r="J14" s="461">
        <f>I14*関係係数シート!D10</f>
        <v>0</v>
      </c>
      <c r="K14" s="540">
        <v>0</v>
      </c>
      <c r="L14" s="463">
        <f>K14*関係係数シート!E10</f>
        <v>0</v>
      </c>
      <c r="M14" s="461">
        <f>K14*関係係数シート!F10</f>
        <v>0</v>
      </c>
      <c r="N14" s="463">
        <f t="shared" si="8"/>
        <v>0</v>
      </c>
      <c r="O14" s="463">
        <f t="shared" si="0"/>
        <v>0</v>
      </c>
      <c r="P14" s="464">
        <f t="shared" si="1"/>
        <v>0</v>
      </c>
      <c r="Q14" s="90"/>
      <c r="R14" s="541"/>
      <c r="S14" s="542"/>
      <c r="T14" s="463">
        <f>$S$45*関係係数シート!G10</f>
        <v>0</v>
      </c>
      <c r="U14" s="463">
        <f>T14*関係係数シート!D10</f>
        <v>0</v>
      </c>
      <c r="V14" s="463">
        <v>0</v>
      </c>
      <c r="W14" s="463">
        <f>V14*関係係数シート!E10</f>
        <v>0</v>
      </c>
      <c r="X14" s="464">
        <f>V14*関係係数シート!F10</f>
        <v>0</v>
      </c>
      <c r="Z14" s="543">
        <f>ROUND(F14*関係係数シート!H10,0)</f>
        <v>0</v>
      </c>
      <c r="AA14" s="466">
        <f>ROUND(K14*関係係数シート!H10,0)</f>
        <v>0</v>
      </c>
      <c r="AB14" s="466">
        <f t="shared" si="9"/>
        <v>0</v>
      </c>
      <c r="AC14" s="544">
        <f>ROUND(V14*関係係数シート!H10,0)</f>
        <v>0</v>
      </c>
      <c r="AD14" s="543">
        <f>ROUND(F14*関係係数シート!I10,0)</f>
        <v>0</v>
      </c>
      <c r="AE14" s="544">
        <f>ROUND(K14*関係係数シート!I10,0)</f>
        <v>0</v>
      </c>
      <c r="AF14" s="544">
        <f t="shared" si="10"/>
        <v>0</v>
      </c>
      <c r="AG14" s="545">
        <f>ROUND(V14*関係係数シート!I10,0)</f>
        <v>0</v>
      </c>
      <c r="AI14" s="383">
        <f t="shared" si="11"/>
        <v>0</v>
      </c>
      <c r="AJ14" s="546">
        <f t="shared" si="2"/>
        <v>0</v>
      </c>
      <c r="AK14" s="385">
        <f t="shared" si="3"/>
        <v>0</v>
      </c>
      <c r="AL14" s="383">
        <f t="shared" si="12"/>
        <v>0</v>
      </c>
      <c r="AM14" s="547">
        <f t="shared" si="13"/>
        <v>0</v>
      </c>
      <c r="AN14" s="379">
        <f t="shared" si="14"/>
        <v>1</v>
      </c>
      <c r="AP14" s="381">
        <v>7</v>
      </c>
      <c r="AQ14" s="548" t="e">
        <f t="shared" si="4"/>
        <v>#N/A</v>
      </c>
      <c r="AR14" s="549" t="e">
        <f t="shared" si="15"/>
        <v>#N/A</v>
      </c>
      <c r="AS14" s="550" t="e">
        <f t="shared" si="5"/>
        <v>#N/A</v>
      </c>
      <c r="AT14" s="385" t="e">
        <f t="shared" si="5"/>
        <v>#N/A</v>
      </c>
      <c r="AU14" s="551" t="e">
        <f>SUM($AR$8:AR14)/SUM($AR$8:$AR$44)</f>
        <v>#N/A</v>
      </c>
      <c r="AV14" s="552" t="e">
        <f t="shared" si="16"/>
        <v>#N/A</v>
      </c>
      <c r="AW14" s="553" t="e">
        <f t="shared" si="6"/>
        <v>#N/A</v>
      </c>
      <c r="AY14" s="537" t="s">
        <v>11</v>
      </c>
      <c r="AZ14" s="538" t="s">
        <v>12</v>
      </c>
      <c r="BA14" s="623">
        <f>BA$47*関係係数シート!BE10</f>
        <v>0</v>
      </c>
      <c r="BB14" s="463">
        <f>BB$47*関係係数シート!BF10</f>
        <v>0</v>
      </c>
      <c r="BC14" s="463">
        <f>BC$47*関係係数シート!BG10</f>
        <v>0</v>
      </c>
      <c r="BD14" s="463">
        <f>BD$47*関係係数シート!BH10</f>
        <v>0</v>
      </c>
      <c r="BE14" s="463">
        <f>BE$47*関係係数シート!BI10</f>
        <v>0</v>
      </c>
      <c r="BF14" s="463">
        <f>BF$47*関係係数シート!BJ10</f>
        <v>0</v>
      </c>
      <c r="BG14" s="463">
        <f>BG$47*関係係数シート!BK10</f>
        <v>0</v>
      </c>
      <c r="BH14" s="463">
        <f>BH$47*関係係数シート!BL10</f>
        <v>0</v>
      </c>
      <c r="BI14" s="463">
        <f>BI$47*関係係数シート!BM10</f>
        <v>0</v>
      </c>
      <c r="BJ14" s="463">
        <f>BJ$47*関係係数シート!BN10</f>
        <v>0</v>
      </c>
      <c r="BK14" s="463">
        <f>BK$47*関係係数シート!BO10</f>
        <v>0</v>
      </c>
      <c r="BL14" s="463">
        <f>BL$47*関係係数シート!BP10</f>
        <v>0</v>
      </c>
      <c r="BM14" s="463">
        <f>BM$47*関係係数シート!BQ10</f>
        <v>0</v>
      </c>
      <c r="BN14" s="463">
        <f>BN$47*関係係数シート!BR10</f>
        <v>0</v>
      </c>
      <c r="BO14" s="463">
        <f>BO$47*関係係数シート!BS10</f>
        <v>0</v>
      </c>
      <c r="BP14" s="463">
        <f>BP$47*関係係数シート!BT10</f>
        <v>0</v>
      </c>
      <c r="BQ14" s="463">
        <f>BQ$47*関係係数シート!BU10</f>
        <v>0</v>
      </c>
      <c r="BR14" s="463">
        <f>BR$47*関係係数シート!BV10</f>
        <v>0</v>
      </c>
      <c r="BS14" s="463">
        <f>BS$47*関係係数シート!BW10</f>
        <v>0</v>
      </c>
      <c r="BT14" s="463">
        <f>BT$47*関係係数シート!BX10</f>
        <v>0</v>
      </c>
      <c r="BU14" s="463">
        <f>BU$47*関係係数シート!BY10</f>
        <v>0</v>
      </c>
      <c r="BV14" s="463">
        <f>BV$47*関係係数シート!BZ10</f>
        <v>0</v>
      </c>
      <c r="BW14" s="463">
        <f>BW$47*関係係数シート!CA10</f>
        <v>0</v>
      </c>
      <c r="BX14" s="463">
        <f>BX$47*関係係数シート!CB10</f>
        <v>0</v>
      </c>
      <c r="BY14" s="463">
        <f>BY$47*関係係数シート!CC10</f>
        <v>0</v>
      </c>
      <c r="BZ14" s="463">
        <f>BZ$47*関係係数シート!CD10</f>
        <v>0</v>
      </c>
      <c r="CA14" s="463">
        <f>CA$47*関係係数シート!CE10</f>
        <v>0</v>
      </c>
      <c r="CB14" s="463">
        <f>CB$47*関係係数シート!CF10</f>
        <v>0</v>
      </c>
      <c r="CC14" s="463">
        <f>CC$47*関係係数シート!CG10</f>
        <v>0</v>
      </c>
      <c r="CD14" s="463">
        <f>CD$47*関係係数シート!CI10</f>
        <v>0</v>
      </c>
      <c r="CE14" s="463">
        <f>CE$47*関係係数シート!CJ10</f>
        <v>0</v>
      </c>
      <c r="CF14" s="463">
        <f>CF$47*関係係数シート!CK10</f>
        <v>0</v>
      </c>
      <c r="CG14" s="463">
        <f>CG$47*関係係数シート!CL10</f>
        <v>0</v>
      </c>
      <c r="CH14" s="463">
        <f>CH$47*関係係数シート!CM10</f>
        <v>0</v>
      </c>
      <c r="CI14" s="464">
        <f>CI$47*関係係数シート!CO10</f>
        <v>0</v>
      </c>
      <c r="CJ14" s="554">
        <f t="shared" si="7"/>
        <v>0</v>
      </c>
    </row>
    <row r="15" spans="2:88" ht="20.100000000000001" customHeight="1">
      <c r="B15" s="537" t="s">
        <v>38</v>
      </c>
      <c r="C15" s="538" t="s">
        <v>247</v>
      </c>
      <c r="D15" s="539">
        <f>'入力シート '!N13</f>
        <v>0</v>
      </c>
      <c r="E15" s="539">
        <f>'計算シート（設備投資）'!CJ15</f>
        <v>0</v>
      </c>
      <c r="F15" s="540">
        <f>E15*関係係数シート!D11</f>
        <v>0</v>
      </c>
      <c r="G15" s="463">
        <f>F15*関係係数シート!E11</f>
        <v>0</v>
      </c>
      <c r="H15" s="461">
        <f>F15*関係係数シート!F11</f>
        <v>0</v>
      </c>
      <c r="I15" s="461">
        <v>0</v>
      </c>
      <c r="J15" s="461">
        <f>I15*関係係数シート!D11</f>
        <v>0</v>
      </c>
      <c r="K15" s="540">
        <v>0</v>
      </c>
      <c r="L15" s="463">
        <f>K15*関係係数シート!E11</f>
        <v>0</v>
      </c>
      <c r="M15" s="461">
        <f>K15*関係係数シート!F11</f>
        <v>0</v>
      </c>
      <c r="N15" s="463">
        <f t="shared" si="8"/>
        <v>0</v>
      </c>
      <c r="O15" s="463">
        <f t="shared" si="0"/>
        <v>0</v>
      </c>
      <c r="P15" s="464">
        <f t="shared" si="1"/>
        <v>0</v>
      </c>
      <c r="Q15" s="90"/>
      <c r="R15" s="541"/>
      <c r="S15" s="542"/>
      <c r="T15" s="463">
        <f>$S$45*関係係数シート!G11</f>
        <v>0</v>
      </c>
      <c r="U15" s="463">
        <f>T15*関係係数シート!D11</f>
        <v>0</v>
      </c>
      <c r="V15" s="463">
        <v>0</v>
      </c>
      <c r="W15" s="463">
        <f>V15*関係係数シート!E11</f>
        <v>0</v>
      </c>
      <c r="X15" s="464">
        <f>V15*関係係数シート!F11</f>
        <v>0</v>
      </c>
      <c r="Z15" s="543">
        <f>ROUND(F15*関係係数シート!H11,0)</f>
        <v>0</v>
      </c>
      <c r="AA15" s="466">
        <f>ROUND(K15*関係係数シート!H11,0)</f>
        <v>0</v>
      </c>
      <c r="AB15" s="466">
        <f t="shared" si="9"/>
        <v>0</v>
      </c>
      <c r="AC15" s="544">
        <f>ROUND(V15*関係係数シート!H11,0)</f>
        <v>0</v>
      </c>
      <c r="AD15" s="543">
        <f>ROUND(F15*関係係数シート!I11,0)</f>
        <v>0</v>
      </c>
      <c r="AE15" s="544">
        <f>ROUND(K15*関係係数シート!I11,0)</f>
        <v>0</v>
      </c>
      <c r="AF15" s="544">
        <f t="shared" si="10"/>
        <v>0</v>
      </c>
      <c r="AG15" s="545">
        <f>ROUND(V15*関係係数シート!I11,0)</f>
        <v>0</v>
      </c>
      <c r="AI15" s="383">
        <f t="shared" si="11"/>
        <v>0</v>
      </c>
      <c r="AJ15" s="546">
        <f t="shared" si="2"/>
        <v>0</v>
      </c>
      <c r="AK15" s="385">
        <f t="shared" si="3"/>
        <v>0</v>
      </c>
      <c r="AL15" s="383">
        <f t="shared" si="12"/>
        <v>0</v>
      </c>
      <c r="AM15" s="547">
        <f t="shared" si="13"/>
        <v>0</v>
      </c>
      <c r="AN15" s="379">
        <f t="shared" si="14"/>
        <v>1</v>
      </c>
      <c r="AP15" s="381">
        <v>8</v>
      </c>
      <c r="AQ15" s="548" t="e">
        <f t="shared" si="4"/>
        <v>#N/A</v>
      </c>
      <c r="AR15" s="549" t="e">
        <f t="shared" si="15"/>
        <v>#N/A</v>
      </c>
      <c r="AS15" s="550" t="e">
        <f t="shared" si="5"/>
        <v>#N/A</v>
      </c>
      <c r="AT15" s="385" t="e">
        <f t="shared" si="5"/>
        <v>#N/A</v>
      </c>
      <c r="AU15" s="551" t="e">
        <f>SUM($AR$8:AR15)/SUM($AR$8:$AR$44)</f>
        <v>#N/A</v>
      </c>
      <c r="AV15" s="552" t="e">
        <f t="shared" si="16"/>
        <v>#N/A</v>
      </c>
      <c r="AW15" s="553" t="e">
        <f t="shared" si="6"/>
        <v>#N/A</v>
      </c>
      <c r="AY15" s="537" t="s">
        <v>13</v>
      </c>
      <c r="AZ15" s="538" t="s">
        <v>142</v>
      </c>
      <c r="BA15" s="623">
        <f>BA$47*関係係数シート!BE11</f>
        <v>0</v>
      </c>
      <c r="BB15" s="463">
        <f>BB$47*関係係数シート!BF11</f>
        <v>0</v>
      </c>
      <c r="BC15" s="463">
        <f>BC$47*関係係数シート!BG11</f>
        <v>0</v>
      </c>
      <c r="BD15" s="463">
        <f>BD$47*関係係数シート!BH11</f>
        <v>0</v>
      </c>
      <c r="BE15" s="463">
        <f>BE$47*関係係数シート!BI11</f>
        <v>0</v>
      </c>
      <c r="BF15" s="463">
        <f>BF$47*関係係数シート!BJ11</f>
        <v>0</v>
      </c>
      <c r="BG15" s="463">
        <f>BG$47*関係係数シート!BK11</f>
        <v>0</v>
      </c>
      <c r="BH15" s="463">
        <f>BH$47*関係係数シート!BL11</f>
        <v>0</v>
      </c>
      <c r="BI15" s="463">
        <f>BI$47*関係係数シート!BM11</f>
        <v>0</v>
      </c>
      <c r="BJ15" s="463">
        <f>BJ$47*関係係数シート!BN11</f>
        <v>0</v>
      </c>
      <c r="BK15" s="463">
        <f>BK$47*関係係数シート!BO11</f>
        <v>0</v>
      </c>
      <c r="BL15" s="463">
        <f>BL$47*関係係数シート!BP11</f>
        <v>0</v>
      </c>
      <c r="BM15" s="463">
        <f>BM$47*関係係数シート!BQ11</f>
        <v>0</v>
      </c>
      <c r="BN15" s="463">
        <f>BN$47*関係係数シート!BR11</f>
        <v>0</v>
      </c>
      <c r="BO15" s="463">
        <f>BO$47*関係係数シート!BS11</f>
        <v>0</v>
      </c>
      <c r="BP15" s="463">
        <f>BP$47*関係係数シート!BT11</f>
        <v>0</v>
      </c>
      <c r="BQ15" s="463">
        <f>BQ$47*関係係数シート!BU11</f>
        <v>0</v>
      </c>
      <c r="BR15" s="463">
        <f>BR$47*関係係数シート!BV11</f>
        <v>0</v>
      </c>
      <c r="BS15" s="463">
        <f>BS$47*関係係数シート!BW11</f>
        <v>0</v>
      </c>
      <c r="BT15" s="463">
        <f>BT$47*関係係数シート!BX11</f>
        <v>0</v>
      </c>
      <c r="BU15" s="463">
        <f>BU$47*関係係数シート!BY11</f>
        <v>0</v>
      </c>
      <c r="BV15" s="463">
        <f>BV$47*関係係数シート!BZ11</f>
        <v>0</v>
      </c>
      <c r="BW15" s="463">
        <f>BW$47*関係係数シート!CA11</f>
        <v>0</v>
      </c>
      <c r="BX15" s="463">
        <f>BX$47*関係係数シート!CB11</f>
        <v>0</v>
      </c>
      <c r="BY15" s="463">
        <f>BY$47*関係係数シート!CC11</f>
        <v>0</v>
      </c>
      <c r="BZ15" s="463">
        <f>BZ$47*関係係数シート!CD11</f>
        <v>0</v>
      </c>
      <c r="CA15" s="463">
        <f>CA$47*関係係数シート!CE11</f>
        <v>0</v>
      </c>
      <c r="CB15" s="463">
        <f>CB$47*関係係数シート!CF11</f>
        <v>0</v>
      </c>
      <c r="CC15" s="463">
        <f>CC$47*関係係数シート!CG11</f>
        <v>0</v>
      </c>
      <c r="CD15" s="463">
        <f>CD$47*関係係数シート!CI11</f>
        <v>0</v>
      </c>
      <c r="CE15" s="463">
        <f>CE$47*関係係数シート!CJ11</f>
        <v>0</v>
      </c>
      <c r="CF15" s="463">
        <f>CF$47*関係係数シート!CK11</f>
        <v>0</v>
      </c>
      <c r="CG15" s="463">
        <f>CG$47*関係係数シート!CL11</f>
        <v>0</v>
      </c>
      <c r="CH15" s="463">
        <f>CH$47*関係係数シート!CM11</f>
        <v>0</v>
      </c>
      <c r="CI15" s="464">
        <f>CI$47*関係係数シート!CO11</f>
        <v>0</v>
      </c>
      <c r="CJ15" s="554">
        <f t="shared" si="7"/>
        <v>0</v>
      </c>
    </row>
    <row r="16" spans="2:88" ht="20.100000000000001" customHeight="1">
      <c r="B16" s="537" t="s">
        <v>42</v>
      </c>
      <c r="C16" s="538" t="s">
        <v>14</v>
      </c>
      <c r="D16" s="539">
        <f>'入力シート '!N14</f>
        <v>0</v>
      </c>
      <c r="E16" s="539">
        <f>'計算シート（設備投資）'!CJ16</f>
        <v>0</v>
      </c>
      <c r="F16" s="540">
        <f>E16*関係係数シート!D12</f>
        <v>0</v>
      </c>
      <c r="G16" s="463">
        <f>F16*関係係数シート!E12</f>
        <v>0</v>
      </c>
      <c r="H16" s="461">
        <f>F16*関係係数シート!F12</f>
        <v>0</v>
      </c>
      <c r="I16" s="461">
        <v>0</v>
      </c>
      <c r="J16" s="461">
        <f>I16*関係係数シート!D12</f>
        <v>0</v>
      </c>
      <c r="K16" s="540">
        <v>0</v>
      </c>
      <c r="L16" s="463">
        <f>K16*関係係数シート!E12</f>
        <v>0</v>
      </c>
      <c r="M16" s="461">
        <f>K16*関係係数シート!F12</f>
        <v>0</v>
      </c>
      <c r="N16" s="463">
        <f t="shared" si="8"/>
        <v>0</v>
      </c>
      <c r="O16" s="463">
        <f t="shared" si="0"/>
        <v>0</v>
      </c>
      <c r="P16" s="464">
        <f t="shared" si="1"/>
        <v>0</v>
      </c>
      <c r="Q16" s="90"/>
      <c r="R16" s="541"/>
      <c r="S16" s="542"/>
      <c r="T16" s="463">
        <f>$S$45*関係係数シート!G12</f>
        <v>0</v>
      </c>
      <c r="U16" s="463">
        <f>T16*関係係数シート!D12</f>
        <v>0</v>
      </c>
      <c r="V16" s="463">
        <v>0</v>
      </c>
      <c r="W16" s="463">
        <f>V16*関係係数シート!E12</f>
        <v>0</v>
      </c>
      <c r="X16" s="464">
        <f>V16*関係係数シート!F12</f>
        <v>0</v>
      </c>
      <c r="Z16" s="543">
        <f>ROUND(F16*関係係数シート!H12,0)</f>
        <v>0</v>
      </c>
      <c r="AA16" s="466">
        <f>ROUND(K16*関係係数シート!H12,0)</f>
        <v>0</v>
      </c>
      <c r="AB16" s="466">
        <f t="shared" si="9"/>
        <v>0</v>
      </c>
      <c r="AC16" s="544">
        <f>ROUND(V16*関係係数シート!H12,0)</f>
        <v>0</v>
      </c>
      <c r="AD16" s="543">
        <f>ROUND(F16*関係係数シート!I12,0)</f>
        <v>0</v>
      </c>
      <c r="AE16" s="544">
        <f>ROUND(K16*関係係数シート!I12,0)</f>
        <v>0</v>
      </c>
      <c r="AF16" s="544">
        <f t="shared" si="10"/>
        <v>0</v>
      </c>
      <c r="AG16" s="545">
        <f>ROUND(V16*関係係数シート!I12,0)</f>
        <v>0</v>
      </c>
      <c r="AI16" s="383">
        <f t="shared" si="11"/>
        <v>0</v>
      </c>
      <c r="AJ16" s="546">
        <f t="shared" si="2"/>
        <v>0</v>
      </c>
      <c r="AK16" s="385">
        <f t="shared" si="3"/>
        <v>0</v>
      </c>
      <c r="AL16" s="383">
        <f t="shared" si="12"/>
        <v>0</v>
      </c>
      <c r="AM16" s="547">
        <f t="shared" si="13"/>
        <v>0</v>
      </c>
      <c r="AN16" s="379">
        <f t="shared" si="14"/>
        <v>1</v>
      </c>
      <c r="AP16" s="381">
        <v>9</v>
      </c>
      <c r="AQ16" s="548" t="e">
        <f t="shared" si="4"/>
        <v>#N/A</v>
      </c>
      <c r="AR16" s="549" t="e">
        <f t="shared" si="15"/>
        <v>#N/A</v>
      </c>
      <c r="AS16" s="550" t="e">
        <f t="shared" si="5"/>
        <v>#N/A</v>
      </c>
      <c r="AT16" s="385" t="e">
        <f t="shared" si="5"/>
        <v>#N/A</v>
      </c>
      <c r="AU16" s="551" t="e">
        <f>SUM($AR$8:AR16)/SUM($AR$8:$AR$44)</f>
        <v>#N/A</v>
      </c>
      <c r="AV16" s="552" t="e">
        <f t="shared" si="16"/>
        <v>#N/A</v>
      </c>
      <c r="AW16" s="553" t="e">
        <f t="shared" si="6"/>
        <v>#N/A</v>
      </c>
      <c r="AY16" s="537" t="s">
        <v>15</v>
      </c>
      <c r="AZ16" s="538" t="s">
        <v>14</v>
      </c>
      <c r="BA16" s="623">
        <f>BA$47*関係係数シート!BE12</f>
        <v>0</v>
      </c>
      <c r="BB16" s="463">
        <f>BB$47*関係係数シート!BF12</f>
        <v>0</v>
      </c>
      <c r="BC16" s="463">
        <f>BC$47*関係係数シート!BG12</f>
        <v>0</v>
      </c>
      <c r="BD16" s="463">
        <f>BD$47*関係係数シート!BH12</f>
        <v>0</v>
      </c>
      <c r="BE16" s="463">
        <f>BE$47*関係係数シート!BI12</f>
        <v>0</v>
      </c>
      <c r="BF16" s="463">
        <f>BF$47*関係係数シート!BJ12</f>
        <v>0</v>
      </c>
      <c r="BG16" s="463">
        <f>BG$47*関係係数シート!BK12</f>
        <v>0</v>
      </c>
      <c r="BH16" s="463">
        <f>BH$47*関係係数シート!BL12</f>
        <v>0</v>
      </c>
      <c r="BI16" s="463">
        <f>BI$47*関係係数シート!BM12</f>
        <v>0</v>
      </c>
      <c r="BJ16" s="463">
        <f>BJ$47*関係係数シート!BN12</f>
        <v>0</v>
      </c>
      <c r="BK16" s="463">
        <f>BK$47*関係係数シート!BO12</f>
        <v>0</v>
      </c>
      <c r="BL16" s="463">
        <f>BL$47*関係係数シート!BP12</f>
        <v>0</v>
      </c>
      <c r="BM16" s="463">
        <f>BM$47*関係係数シート!BQ12</f>
        <v>0</v>
      </c>
      <c r="BN16" s="463">
        <f>BN$47*関係係数シート!BR12</f>
        <v>0</v>
      </c>
      <c r="BO16" s="463">
        <f>BO$47*関係係数シート!BS12</f>
        <v>0</v>
      </c>
      <c r="BP16" s="463">
        <f>BP$47*関係係数シート!BT12</f>
        <v>0</v>
      </c>
      <c r="BQ16" s="463">
        <f>BQ$47*関係係数シート!BU12</f>
        <v>0</v>
      </c>
      <c r="BR16" s="463">
        <f>BR$47*関係係数シート!BV12</f>
        <v>0</v>
      </c>
      <c r="BS16" s="463">
        <f>BS$47*関係係数シート!BW12</f>
        <v>0</v>
      </c>
      <c r="BT16" s="463">
        <f>BT$47*関係係数シート!BX12</f>
        <v>0</v>
      </c>
      <c r="BU16" s="463">
        <f>BU$47*関係係数シート!BY12</f>
        <v>0</v>
      </c>
      <c r="BV16" s="463">
        <f>BV$47*関係係数シート!BZ12</f>
        <v>0</v>
      </c>
      <c r="BW16" s="463">
        <f>BW$47*関係係数シート!CA12</f>
        <v>0</v>
      </c>
      <c r="BX16" s="463">
        <f>BX$47*関係係数シート!CB12</f>
        <v>0</v>
      </c>
      <c r="BY16" s="463">
        <f>BY$47*関係係数シート!CC12</f>
        <v>0</v>
      </c>
      <c r="BZ16" s="463">
        <f>BZ$47*関係係数シート!CD12</f>
        <v>0</v>
      </c>
      <c r="CA16" s="463">
        <f>CA$47*関係係数シート!CE12</f>
        <v>0</v>
      </c>
      <c r="CB16" s="463">
        <f>CB$47*関係係数シート!CF12</f>
        <v>0</v>
      </c>
      <c r="CC16" s="463">
        <f>CC$47*関係係数シート!CG12</f>
        <v>0</v>
      </c>
      <c r="CD16" s="463">
        <f>CD$47*関係係数シート!CI12</f>
        <v>0</v>
      </c>
      <c r="CE16" s="463">
        <f>CE$47*関係係数シート!CJ12</f>
        <v>0</v>
      </c>
      <c r="CF16" s="463">
        <f>CF$47*関係係数シート!CK12</f>
        <v>0</v>
      </c>
      <c r="CG16" s="463">
        <f>CG$47*関係係数シート!CL12</f>
        <v>0</v>
      </c>
      <c r="CH16" s="463">
        <f>CH$47*関係係数シート!CM12</f>
        <v>0</v>
      </c>
      <c r="CI16" s="464">
        <f>CI$47*関係係数シート!CO12</f>
        <v>0</v>
      </c>
      <c r="CJ16" s="554">
        <f t="shared" si="7"/>
        <v>0</v>
      </c>
    </row>
    <row r="17" spans="2:88" ht="20.100000000000001" customHeight="1">
      <c r="B17" s="555" t="s">
        <v>44</v>
      </c>
      <c r="C17" s="556" t="s">
        <v>16</v>
      </c>
      <c r="D17" s="557">
        <f>'入力シート '!N15</f>
        <v>0</v>
      </c>
      <c r="E17" s="557">
        <f>'計算シート（設備投資）'!CJ17</f>
        <v>0</v>
      </c>
      <c r="F17" s="558">
        <f>E17*関係係数シート!D13</f>
        <v>0</v>
      </c>
      <c r="G17" s="474">
        <f>F17*関係係数シート!E13</f>
        <v>0</v>
      </c>
      <c r="H17" s="472">
        <f>F17*関係係数シート!F13</f>
        <v>0</v>
      </c>
      <c r="I17" s="472">
        <v>0</v>
      </c>
      <c r="J17" s="472">
        <f>I17*関係係数シート!D13</f>
        <v>0</v>
      </c>
      <c r="K17" s="558">
        <v>0</v>
      </c>
      <c r="L17" s="474">
        <f>K17*関係係数シート!E13</f>
        <v>0</v>
      </c>
      <c r="M17" s="472">
        <f>K17*関係係数シート!F13</f>
        <v>0</v>
      </c>
      <c r="N17" s="474">
        <f t="shared" si="8"/>
        <v>0</v>
      </c>
      <c r="O17" s="474">
        <f t="shared" si="0"/>
        <v>0</v>
      </c>
      <c r="P17" s="475">
        <f t="shared" si="1"/>
        <v>0</v>
      </c>
      <c r="Q17" s="90"/>
      <c r="R17" s="559"/>
      <c r="S17" s="560"/>
      <c r="T17" s="474">
        <f>$S$45*関係係数シート!G13</f>
        <v>0</v>
      </c>
      <c r="U17" s="474">
        <f>T17*関係係数シート!D13</f>
        <v>0</v>
      </c>
      <c r="V17" s="474">
        <v>0</v>
      </c>
      <c r="W17" s="474">
        <f>V17*関係係数シート!E13</f>
        <v>0</v>
      </c>
      <c r="X17" s="475">
        <f>V17*関係係数シート!F13</f>
        <v>0</v>
      </c>
      <c r="Z17" s="561">
        <f>ROUND(F17*関係係数シート!H13,0)</f>
        <v>0</v>
      </c>
      <c r="AA17" s="477">
        <f>ROUND(K17*関係係数シート!H13,0)</f>
        <v>0</v>
      </c>
      <c r="AB17" s="477">
        <f t="shared" si="9"/>
        <v>0</v>
      </c>
      <c r="AC17" s="562">
        <f>ROUND(V17*関係係数シート!H13,0)</f>
        <v>0</v>
      </c>
      <c r="AD17" s="561">
        <f>ROUND(F17*関係係数シート!I13,0)</f>
        <v>0</v>
      </c>
      <c r="AE17" s="562">
        <f>ROUND(K17*関係係数シート!I13,0)</f>
        <v>0</v>
      </c>
      <c r="AF17" s="562">
        <f t="shared" si="10"/>
        <v>0</v>
      </c>
      <c r="AG17" s="563">
        <f>ROUND(V17*関係係数シート!I13,0)</f>
        <v>0</v>
      </c>
      <c r="AI17" s="396">
        <f t="shared" si="11"/>
        <v>0</v>
      </c>
      <c r="AJ17" s="564">
        <f t="shared" si="2"/>
        <v>0</v>
      </c>
      <c r="AK17" s="398">
        <f t="shared" si="3"/>
        <v>0</v>
      </c>
      <c r="AL17" s="396">
        <f t="shared" si="12"/>
        <v>0</v>
      </c>
      <c r="AM17" s="565">
        <f t="shared" si="13"/>
        <v>0</v>
      </c>
      <c r="AN17" s="392">
        <f t="shared" si="14"/>
        <v>1</v>
      </c>
      <c r="AP17" s="394">
        <v>10</v>
      </c>
      <c r="AQ17" s="566" t="e">
        <f t="shared" si="4"/>
        <v>#N/A</v>
      </c>
      <c r="AR17" s="567" t="e">
        <f t="shared" si="15"/>
        <v>#N/A</v>
      </c>
      <c r="AS17" s="568" t="e">
        <f t="shared" si="5"/>
        <v>#N/A</v>
      </c>
      <c r="AT17" s="398" t="e">
        <f t="shared" si="5"/>
        <v>#N/A</v>
      </c>
      <c r="AU17" s="569" t="e">
        <f>SUM($AR$8:AR17)/SUM($AR$8:$AR$44)</f>
        <v>#N/A</v>
      </c>
      <c r="AV17" s="570" t="e">
        <f t="shared" si="16"/>
        <v>#N/A</v>
      </c>
      <c r="AW17" s="571" t="e">
        <f t="shared" si="6"/>
        <v>#N/A</v>
      </c>
      <c r="AY17" s="555" t="s">
        <v>17</v>
      </c>
      <c r="AZ17" s="556" t="s">
        <v>16</v>
      </c>
      <c r="BA17" s="624">
        <f>BA$47*関係係数シート!BE13</f>
        <v>0</v>
      </c>
      <c r="BB17" s="474">
        <f>BB$47*関係係数シート!BF13</f>
        <v>0</v>
      </c>
      <c r="BC17" s="474">
        <f>BC$47*関係係数シート!BG13</f>
        <v>0</v>
      </c>
      <c r="BD17" s="474">
        <f>BD$47*関係係数シート!BH13</f>
        <v>0</v>
      </c>
      <c r="BE17" s="474">
        <f>BE$47*関係係数シート!BI13</f>
        <v>0</v>
      </c>
      <c r="BF17" s="474">
        <f>BF$47*関係係数シート!BJ13</f>
        <v>0</v>
      </c>
      <c r="BG17" s="474">
        <f>BG$47*関係係数シート!BK13</f>
        <v>0</v>
      </c>
      <c r="BH17" s="474">
        <f>BH$47*関係係数シート!BL13</f>
        <v>0</v>
      </c>
      <c r="BI17" s="474">
        <f>BI$47*関係係数シート!BM13</f>
        <v>0</v>
      </c>
      <c r="BJ17" s="474">
        <f>BJ$47*関係係数シート!BN13</f>
        <v>0</v>
      </c>
      <c r="BK17" s="474">
        <f>BK$47*関係係数シート!BO13</f>
        <v>0</v>
      </c>
      <c r="BL17" s="474">
        <f>BL$47*関係係数シート!BP13</f>
        <v>0</v>
      </c>
      <c r="BM17" s="474">
        <f>BM$47*関係係数シート!BQ13</f>
        <v>0</v>
      </c>
      <c r="BN17" s="474">
        <f>BN$47*関係係数シート!BR13</f>
        <v>0</v>
      </c>
      <c r="BO17" s="474">
        <f>BO$47*関係係数シート!BS13</f>
        <v>0</v>
      </c>
      <c r="BP17" s="474">
        <f>BP$47*関係係数シート!BT13</f>
        <v>0</v>
      </c>
      <c r="BQ17" s="474">
        <f>BQ$47*関係係数シート!BU13</f>
        <v>0</v>
      </c>
      <c r="BR17" s="474">
        <f>BR$47*関係係数シート!BV13</f>
        <v>0</v>
      </c>
      <c r="BS17" s="474">
        <f>BS$47*関係係数シート!BW13</f>
        <v>0</v>
      </c>
      <c r="BT17" s="474">
        <f>BT$47*関係係数シート!BX13</f>
        <v>0</v>
      </c>
      <c r="BU17" s="474">
        <f>BU$47*関係係数シート!BY13</f>
        <v>0</v>
      </c>
      <c r="BV17" s="474">
        <f>BV$47*関係係数シート!BZ13</f>
        <v>0</v>
      </c>
      <c r="BW17" s="474">
        <f>BW$47*関係係数シート!CA13</f>
        <v>0</v>
      </c>
      <c r="BX17" s="474">
        <f>BX$47*関係係数シート!CB13</f>
        <v>0</v>
      </c>
      <c r="BY17" s="474">
        <f>BY$47*関係係数シート!CC13</f>
        <v>0</v>
      </c>
      <c r="BZ17" s="474">
        <f>BZ$47*関係係数シート!CD13</f>
        <v>0</v>
      </c>
      <c r="CA17" s="474">
        <f>CA$47*関係係数シート!CE13</f>
        <v>0</v>
      </c>
      <c r="CB17" s="474">
        <f>CB$47*関係係数シート!CF13</f>
        <v>0</v>
      </c>
      <c r="CC17" s="474">
        <f>CC$47*関係係数シート!CG13</f>
        <v>0</v>
      </c>
      <c r="CD17" s="474">
        <f>CD$47*関係係数シート!CI13</f>
        <v>0</v>
      </c>
      <c r="CE17" s="474">
        <f>CE$47*関係係数シート!CJ13</f>
        <v>0</v>
      </c>
      <c r="CF17" s="474">
        <f>CF$47*関係係数シート!CK13</f>
        <v>0</v>
      </c>
      <c r="CG17" s="474">
        <f>CG$47*関係係数シート!CL13</f>
        <v>0</v>
      </c>
      <c r="CH17" s="474">
        <f>CH$47*関係係数シート!CM13</f>
        <v>0</v>
      </c>
      <c r="CI17" s="475">
        <f>CI$47*関係係数シート!CO13</f>
        <v>0</v>
      </c>
      <c r="CJ17" s="572">
        <f t="shared" si="7"/>
        <v>0</v>
      </c>
    </row>
    <row r="18" spans="2:88" ht="20.100000000000001" customHeight="1">
      <c r="B18" s="573" t="s">
        <v>46</v>
      </c>
      <c r="C18" s="574" t="s">
        <v>18</v>
      </c>
      <c r="D18" s="575">
        <f>'入力シート '!N16</f>
        <v>0</v>
      </c>
      <c r="E18" s="575">
        <f>'計算シート（設備投資）'!CJ18</f>
        <v>0</v>
      </c>
      <c r="F18" s="520">
        <f>E18*関係係数シート!D14</f>
        <v>0</v>
      </c>
      <c r="G18" s="454">
        <f>F18*関係係数シート!E14</f>
        <v>0</v>
      </c>
      <c r="H18" s="483">
        <f>F18*関係係数シート!F14</f>
        <v>0</v>
      </c>
      <c r="I18" s="483">
        <v>0</v>
      </c>
      <c r="J18" s="483">
        <f>I18*関係係数シート!D14</f>
        <v>0</v>
      </c>
      <c r="K18" s="520">
        <v>0</v>
      </c>
      <c r="L18" s="454">
        <f>K18*関係係数シート!E14</f>
        <v>0</v>
      </c>
      <c r="M18" s="483">
        <f>K18*関係係数シート!F14</f>
        <v>0</v>
      </c>
      <c r="N18" s="454">
        <f t="shared" si="8"/>
        <v>0</v>
      </c>
      <c r="O18" s="454">
        <f t="shared" si="0"/>
        <v>0</v>
      </c>
      <c r="P18" s="485">
        <f t="shared" si="1"/>
        <v>0</v>
      </c>
      <c r="Q18" s="90"/>
      <c r="R18" s="576"/>
      <c r="S18" s="577"/>
      <c r="T18" s="454">
        <f>$S$45*関係係数シート!G14</f>
        <v>0</v>
      </c>
      <c r="U18" s="454">
        <f>T18*関係係数シート!D14</f>
        <v>0</v>
      </c>
      <c r="V18" s="454">
        <v>0</v>
      </c>
      <c r="W18" s="454">
        <f>V18*関係係数シート!E14</f>
        <v>0</v>
      </c>
      <c r="X18" s="485">
        <f>V18*関係係数シート!F14</f>
        <v>0</v>
      </c>
      <c r="Z18" s="493">
        <f>ROUND(F18*関係係数シート!H14,0)</f>
        <v>0</v>
      </c>
      <c r="AA18" s="487">
        <f>ROUND(K18*関係係数シート!H14,0)</f>
        <v>0</v>
      </c>
      <c r="AB18" s="487">
        <f t="shared" si="9"/>
        <v>0</v>
      </c>
      <c r="AC18" s="578">
        <f>ROUND(V18*関係係数シート!H14,0)</f>
        <v>0</v>
      </c>
      <c r="AD18" s="493">
        <f>ROUND(F18*関係係数シート!I14,0)</f>
        <v>0</v>
      </c>
      <c r="AE18" s="578">
        <f>ROUND(K18*関係係数シート!I14,0)</f>
        <v>0</v>
      </c>
      <c r="AF18" s="578">
        <f t="shared" si="10"/>
        <v>0</v>
      </c>
      <c r="AG18" s="579">
        <f>ROUND(V18*関係係数シート!I14,0)</f>
        <v>0</v>
      </c>
      <c r="AI18" s="409">
        <f t="shared" si="11"/>
        <v>0</v>
      </c>
      <c r="AJ18" s="580">
        <f t="shared" si="2"/>
        <v>0</v>
      </c>
      <c r="AK18" s="411">
        <f t="shared" si="3"/>
        <v>0</v>
      </c>
      <c r="AL18" s="409">
        <f t="shared" si="12"/>
        <v>0</v>
      </c>
      <c r="AM18" s="581">
        <f t="shared" si="13"/>
        <v>0</v>
      </c>
      <c r="AN18" s="405">
        <f t="shared" si="14"/>
        <v>1</v>
      </c>
      <c r="AP18" s="407">
        <v>11</v>
      </c>
      <c r="AQ18" s="582" t="e">
        <f t="shared" si="4"/>
        <v>#N/A</v>
      </c>
      <c r="AR18" s="583" t="e">
        <f t="shared" si="15"/>
        <v>#N/A</v>
      </c>
      <c r="AS18" s="584" t="e">
        <f t="shared" si="5"/>
        <v>#N/A</v>
      </c>
      <c r="AT18" s="411" t="e">
        <f t="shared" si="5"/>
        <v>#N/A</v>
      </c>
      <c r="AU18" s="585" t="e">
        <f>SUM($AR$8:AR18)/SUM($AR$8:$AR$44)</f>
        <v>#N/A</v>
      </c>
      <c r="AV18" s="586" t="e">
        <f t="shared" si="16"/>
        <v>#N/A</v>
      </c>
      <c r="AW18" s="587" t="e">
        <f t="shared" si="6"/>
        <v>#N/A</v>
      </c>
      <c r="AY18" s="573" t="s">
        <v>19</v>
      </c>
      <c r="AZ18" s="574" t="s">
        <v>18</v>
      </c>
      <c r="BA18" s="625">
        <f>BA$47*関係係数シート!BE14</f>
        <v>0</v>
      </c>
      <c r="BB18" s="454">
        <f>BB$47*関係係数シート!BF14</f>
        <v>0</v>
      </c>
      <c r="BC18" s="454">
        <f>BC$47*関係係数シート!BG14</f>
        <v>0</v>
      </c>
      <c r="BD18" s="454">
        <f>BD$47*関係係数シート!BH14</f>
        <v>0</v>
      </c>
      <c r="BE18" s="454">
        <f>BE$47*関係係数シート!BI14</f>
        <v>0</v>
      </c>
      <c r="BF18" s="454">
        <f>BF$47*関係係数シート!BJ14</f>
        <v>0</v>
      </c>
      <c r="BG18" s="454">
        <f>BG$47*関係係数シート!BK14</f>
        <v>0</v>
      </c>
      <c r="BH18" s="454">
        <f>BH$47*関係係数シート!BL14</f>
        <v>0</v>
      </c>
      <c r="BI18" s="454">
        <f>BI$47*関係係数シート!BM14</f>
        <v>0</v>
      </c>
      <c r="BJ18" s="454">
        <f>BJ$47*関係係数シート!BN14</f>
        <v>0</v>
      </c>
      <c r="BK18" s="454">
        <f>BK$47*関係係数シート!BO14</f>
        <v>0</v>
      </c>
      <c r="BL18" s="454">
        <f>BL$47*関係係数シート!BP14</f>
        <v>0</v>
      </c>
      <c r="BM18" s="454">
        <f>BM$47*関係係数シート!BQ14</f>
        <v>0</v>
      </c>
      <c r="BN18" s="454">
        <f>BN$47*関係係数シート!BR14</f>
        <v>0</v>
      </c>
      <c r="BO18" s="454">
        <f>BO$47*関係係数シート!BS14</f>
        <v>0</v>
      </c>
      <c r="BP18" s="454">
        <f>BP$47*関係係数シート!BT14</f>
        <v>0</v>
      </c>
      <c r="BQ18" s="454">
        <f>BQ$47*関係係数シート!BU14</f>
        <v>0</v>
      </c>
      <c r="BR18" s="454">
        <f>BR$47*関係係数シート!BV14</f>
        <v>0</v>
      </c>
      <c r="BS18" s="454">
        <f>BS$47*関係係数シート!BW14</f>
        <v>0</v>
      </c>
      <c r="BT18" s="454">
        <f>BT$47*関係係数シート!BX14</f>
        <v>0</v>
      </c>
      <c r="BU18" s="454">
        <f>BU$47*関係係数シート!BY14</f>
        <v>0</v>
      </c>
      <c r="BV18" s="454">
        <f>BV$47*関係係数シート!BZ14</f>
        <v>0</v>
      </c>
      <c r="BW18" s="454">
        <f>BW$47*関係係数シート!CA14</f>
        <v>0</v>
      </c>
      <c r="BX18" s="454">
        <f>BX$47*関係係数シート!CB14</f>
        <v>0</v>
      </c>
      <c r="BY18" s="454">
        <f>BY$47*関係係数シート!CC14</f>
        <v>0</v>
      </c>
      <c r="BZ18" s="454">
        <f>BZ$47*関係係数シート!CD14</f>
        <v>0</v>
      </c>
      <c r="CA18" s="454">
        <f>CA$47*関係係数シート!CE14</f>
        <v>0</v>
      </c>
      <c r="CB18" s="454">
        <f>CB$47*関係係数シート!CF14</f>
        <v>0</v>
      </c>
      <c r="CC18" s="454">
        <f>CC$47*関係係数シート!CG14</f>
        <v>0</v>
      </c>
      <c r="CD18" s="454">
        <f>CD$47*関係係数シート!CI14</f>
        <v>0</v>
      </c>
      <c r="CE18" s="454">
        <f>CE$47*関係係数シート!CJ14</f>
        <v>0</v>
      </c>
      <c r="CF18" s="454">
        <f>CF$47*関係係数シート!CK14</f>
        <v>0</v>
      </c>
      <c r="CG18" s="454">
        <f>CG$47*関係係数シート!CL14</f>
        <v>0</v>
      </c>
      <c r="CH18" s="454">
        <f>CH$47*関係係数シート!CM14</f>
        <v>0</v>
      </c>
      <c r="CI18" s="485">
        <f>CI$47*関係係数シート!CO14</f>
        <v>0</v>
      </c>
      <c r="CJ18" s="588">
        <f t="shared" si="7"/>
        <v>0</v>
      </c>
    </row>
    <row r="19" spans="2:88" ht="20.100000000000001" customHeight="1">
      <c r="B19" s="537" t="s">
        <v>47</v>
      </c>
      <c r="C19" s="538" t="s">
        <v>20</v>
      </c>
      <c r="D19" s="539">
        <f>'入力シート '!N17</f>
        <v>0</v>
      </c>
      <c r="E19" s="539">
        <f>'計算シート（設備投資）'!CJ19</f>
        <v>0</v>
      </c>
      <c r="F19" s="540">
        <f>E19*関係係数シート!D15</f>
        <v>0</v>
      </c>
      <c r="G19" s="463">
        <f>F19*関係係数シート!E15</f>
        <v>0</v>
      </c>
      <c r="H19" s="461">
        <f>F19*関係係数シート!F15</f>
        <v>0</v>
      </c>
      <c r="I19" s="461">
        <v>0</v>
      </c>
      <c r="J19" s="461">
        <f>I19*関係係数シート!D15</f>
        <v>0</v>
      </c>
      <c r="K19" s="540">
        <v>0</v>
      </c>
      <c r="L19" s="463">
        <f>K19*関係係数シート!E15</f>
        <v>0</v>
      </c>
      <c r="M19" s="461">
        <f>K19*関係係数シート!F15</f>
        <v>0</v>
      </c>
      <c r="N19" s="463">
        <f t="shared" si="8"/>
        <v>0</v>
      </c>
      <c r="O19" s="463">
        <f t="shared" si="0"/>
        <v>0</v>
      </c>
      <c r="P19" s="464">
        <f t="shared" si="1"/>
        <v>0</v>
      </c>
      <c r="Q19" s="90"/>
      <c r="R19" s="541"/>
      <c r="S19" s="542"/>
      <c r="T19" s="463">
        <f>$S$45*関係係数シート!G15</f>
        <v>0</v>
      </c>
      <c r="U19" s="463">
        <f>T19*関係係数シート!D15</f>
        <v>0</v>
      </c>
      <c r="V19" s="463">
        <v>0</v>
      </c>
      <c r="W19" s="463">
        <f>V19*関係係数シート!E15</f>
        <v>0</v>
      </c>
      <c r="X19" s="464">
        <f>V19*関係係数シート!F15</f>
        <v>0</v>
      </c>
      <c r="Z19" s="543">
        <f>ROUND(F19*関係係数シート!H15,0)</f>
        <v>0</v>
      </c>
      <c r="AA19" s="466">
        <f>ROUND(K19*関係係数シート!H15,0)</f>
        <v>0</v>
      </c>
      <c r="AB19" s="466">
        <f t="shared" si="9"/>
        <v>0</v>
      </c>
      <c r="AC19" s="544">
        <f>ROUND(V19*関係係数シート!H15,0)</f>
        <v>0</v>
      </c>
      <c r="AD19" s="543">
        <f>ROUND(F19*関係係数シート!I15,0)</f>
        <v>0</v>
      </c>
      <c r="AE19" s="544">
        <f>ROUND(K19*関係係数シート!I15,0)</f>
        <v>0</v>
      </c>
      <c r="AF19" s="544">
        <f t="shared" si="10"/>
        <v>0</v>
      </c>
      <c r="AG19" s="545">
        <f>ROUND(V19*関係係数シート!I15,0)</f>
        <v>0</v>
      </c>
      <c r="AI19" s="383">
        <f t="shared" si="11"/>
        <v>0</v>
      </c>
      <c r="AJ19" s="546">
        <f t="shared" si="2"/>
        <v>0</v>
      </c>
      <c r="AK19" s="385">
        <f t="shared" si="3"/>
        <v>0</v>
      </c>
      <c r="AL19" s="383">
        <f t="shared" si="12"/>
        <v>0</v>
      </c>
      <c r="AM19" s="547">
        <f t="shared" si="13"/>
        <v>0</v>
      </c>
      <c r="AN19" s="379">
        <f t="shared" si="14"/>
        <v>1</v>
      </c>
      <c r="AP19" s="381">
        <v>12</v>
      </c>
      <c r="AQ19" s="548" t="e">
        <f t="shared" si="4"/>
        <v>#N/A</v>
      </c>
      <c r="AR19" s="549" t="e">
        <f t="shared" si="15"/>
        <v>#N/A</v>
      </c>
      <c r="AS19" s="550" t="e">
        <f t="shared" si="5"/>
        <v>#N/A</v>
      </c>
      <c r="AT19" s="385" t="e">
        <f t="shared" si="5"/>
        <v>#N/A</v>
      </c>
      <c r="AU19" s="551" t="e">
        <f>SUM($AR$8:AR19)/SUM($AR$8:$AR$44)</f>
        <v>#N/A</v>
      </c>
      <c r="AV19" s="552" t="e">
        <f t="shared" si="16"/>
        <v>#N/A</v>
      </c>
      <c r="AW19" s="553" t="e">
        <f t="shared" si="6"/>
        <v>#N/A</v>
      </c>
      <c r="AY19" s="537" t="s">
        <v>21</v>
      </c>
      <c r="AZ19" s="538" t="s">
        <v>20</v>
      </c>
      <c r="BA19" s="623">
        <f>BA$47*関係係数シート!BE15</f>
        <v>0</v>
      </c>
      <c r="BB19" s="463">
        <f>BB$47*関係係数シート!BF15</f>
        <v>0</v>
      </c>
      <c r="BC19" s="463">
        <f>BC$47*関係係数シート!BG15</f>
        <v>0</v>
      </c>
      <c r="BD19" s="463">
        <f>BD$47*関係係数シート!BH15</f>
        <v>0</v>
      </c>
      <c r="BE19" s="463">
        <f>BE$47*関係係数シート!BI15</f>
        <v>0</v>
      </c>
      <c r="BF19" s="463">
        <f>BF$47*関係係数シート!BJ15</f>
        <v>0</v>
      </c>
      <c r="BG19" s="463">
        <f>BG$47*関係係数シート!BK15</f>
        <v>0</v>
      </c>
      <c r="BH19" s="463">
        <f>BH$47*関係係数シート!BL15</f>
        <v>0</v>
      </c>
      <c r="BI19" s="463">
        <f>BI$47*関係係数シート!BM15</f>
        <v>0</v>
      </c>
      <c r="BJ19" s="463">
        <f>BJ$47*関係係数シート!BN15</f>
        <v>0</v>
      </c>
      <c r="BK19" s="463">
        <f>BK$47*関係係数シート!BO15</f>
        <v>0</v>
      </c>
      <c r="BL19" s="463">
        <f>BL$47*関係係数シート!BP15</f>
        <v>0</v>
      </c>
      <c r="BM19" s="463">
        <f>BM$47*関係係数シート!BQ15</f>
        <v>0</v>
      </c>
      <c r="BN19" s="463">
        <f>BN$47*関係係数シート!BR15</f>
        <v>0</v>
      </c>
      <c r="BO19" s="463">
        <f>BO$47*関係係数シート!BS15</f>
        <v>0</v>
      </c>
      <c r="BP19" s="463">
        <f>BP$47*関係係数シート!BT15</f>
        <v>0</v>
      </c>
      <c r="BQ19" s="463">
        <f>BQ$47*関係係数シート!BU15</f>
        <v>0</v>
      </c>
      <c r="BR19" s="463">
        <f>BR$47*関係係数シート!BV15</f>
        <v>0</v>
      </c>
      <c r="BS19" s="463">
        <f>BS$47*関係係数シート!BW15</f>
        <v>0</v>
      </c>
      <c r="BT19" s="463">
        <f>BT$47*関係係数シート!BX15</f>
        <v>0</v>
      </c>
      <c r="BU19" s="463">
        <f>BU$47*関係係数シート!BY15</f>
        <v>0</v>
      </c>
      <c r="BV19" s="463">
        <f>BV$47*関係係数シート!BZ15</f>
        <v>0</v>
      </c>
      <c r="BW19" s="463">
        <f>BW$47*関係係数シート!CA15</f>
        <v>0</v>
      </c>
      <c r="BX19" s="463">
        <f>BX$47*関係係数シート!CB15</f>
        <v>0</v>
      </c>
      <c r="BY19" s="463">
        <f>BY$47*関係係数シート!CC15</f>
        <v>0</v>
      </c>
      <c r="BZ19" s="463">
        <f>BZ$47*関係係数シート!CD15</f>
        <v>0</v>
      </c>
      <c r="CA19" s="463">
        <f>CA$47*関係係数シート!CE15</f>
        <v>0</v>
      </c>
      <c r="CB19" s="463">
        <f>CB$47*関係係数シート!CF15</f>
        <v>0</v>
      </c>
      <c r="CC19" s="463">
        <f>CC$47*関係係数シート!CG15</f>
        <v>0</v>
      </c>
      <c r="CD19" s="463">
        <f>CD$47*関係係数シート!CI15</f>
        <v>0</v>
      </c>
      <c r="CE19" s="463">
        <f>CE$47*関係係数シート!CJ15</f>
        <v>0</v>
      </c>
      <c r="CF19" s="463">
        <f>CF$47*関係係数シート!CK15</f>
        <v>0</v>
      </c>
      <c r="CG19" s="463">
        <f>CG$47*関係係数シート!CL15</f>
        <v>0</v>
      </c>
      <c r="CH19" s="463">
        <f>CH$47*関係係数シート!CM15</f>
        <v>0</v>
      </c>
      <c r="CI19" s="464">
        <f>CI$47*関係係数シート!CO15</f>
        <v>0</v>
      </c>
      <c r="CJ19" s="554">
        <f t="shared" si="7"/>
        <v>0</v>
      </c>
    </row>
    <row r="20" spans="2:88" ht="20.100000000000001" customHeight="1">
      <c r="B20" s="537" t="s">
        <v>48</v>
      </c>
      <c r="C20" s="538" t="s">
        <v>273</v>
      </c>
      <c r="D20" s="539">
        <f>'入力シート '!N18</f>
        <v>0</v>
      </c>
      <c r="E20" s="539">
        <f>'計算シート（設備投資）'!CJ20</f>
        <v>0</v>
      </c>
      <c r="F20" s="540">
        <f>E20*関係係数シート!D16</f>
        <v>0</v>
      </c>
      <c r="G20" s="463">
        <f>F20*関係係数シート!E16</f>
        <v>0</v>
      </c>
      <c r="H20" s="461">
        <f>F20*関係係数シート!F16</f>
        <v>0</v>
      </c>
      <c r="I20" s="461">
        <v>0</v>
      </c>
      <c r="J20" s="461">
        <f>I20*関係係数シート!D16</f>
        <v>0</v>
      </c>
      <c r="K20" s="540">
        <v>0</v>
      </c>
      <c r="L20" s="463">
        <f>K20*関係係数シート!E16</f>
        <v>0</v>
      </c>
      <c r="M20" s="461">
        <f>K20*関係係数シート!F16</f>
        <v>0</v>
      </c>
      <c r="N20" s="463">
        <f t="shared" si="8"/>
        <v>0</v>
      </c>
      <c r="O20" s="463">
        <f t="shared" si="0"/>
        <v>0</v>
      </c>
      <c r="P20" s="464">
        <f t="shared" si="1"/>
        <v>0</v>
      </c>
      <c r="Q20" s="90"/>
      <c r="R20" s="541"/>
      <c r="S20" s="542"/>
      <c r="T20" s="463">
        <f>$S$45*関係係数シート!G16</f>
        <v>0</v>
      </c>
      <c r="U20" s="463">
        <f>T20*関係係数シート!D16</f>
        <v>0</v>
      </c>
      <c r="V20" s="463">
        <v>0</v>
      </c>
      <c r="W20" s="463">
        <f>V20*関係係数シート!E16</f>
        <v>0</v>
      </c>
      <c r="X20" s="464">
        <f>V20*関係係数シート!F16</f>
        <v>0</v>
      </c>
      <c r="Z20" s="543">
        <f>ROUND(F20*関係係数シート!H16,0)</f>
        <v>0</v>
      </c>
      <c r="AA20" s="466">
        <f>ROUND(K20*関係係数シート!H16,0)</f>
        <v>0</v>
      </c>
      <c r="AB20" s="466">
        <f t="shared" si="9"/>
        <v>0</v>
      </c>
      <c r="AC20" s="544">
        <f>ROUND(V20*関係係数シート!H16,0)</f>
        <v>0</v>
      </c>
      <c r="AD20" s="543">
        <f>ROUND(F20*関係係数シート!I16,0)</f>
        <v>0</v>
      </c>
      <c r="AE20" s="544">
        <f>ROUND(K20*関係係数シート!I16,0)</f>
        <v>0</v>
      </c>
      <c r="AF20" s="544">
        <f t="shared" si="10"/>
        <v>0</v>
      </c>
      <c r="AG20" s="545">
        <f>ROUND(V20*関係係数シート!I16,0)</f>
        <v>0</v>
      </c>
      <c r="AI20" s="383">
        <f t="shared" si="11"/>
        <v>0</v>
      </c>
      <c r="AJ20" s="546">
        <f t="shared" si="2"/>
        <v>0</v>
      </c>
      <c r="AK20" s="385">
        <f t="shared" si="3"/>
        <v>0</v>
      </c>
      <c r="AL20" s="383">
        <f t="shared" si="12"/>
        <v>0</v>
      </c>
      <c r="AM20" s="547">
        <f t="shared" si="13"/>
        <v>0</v>
      </c>
      <c r="AN20" s="379">
        <f t="shared" si="14"/>
        <v>1</v>
      </c>
      <c r="AP20" s="381">
        <v>13</v>
      </c>
      <c r="AQ20" s="548" t="e">
        <f t="shared" si="4"/>
        <v>#N/A</v>
      </c>
      <c r="AR20" s="549" t="e">
        <f t="shared" si="15"/>
        <v>#N/A</v>
      </c>
      <c r="AS20" s="550" t="e">
        <f t="shared" si="5"/>
        <v>#N/A</v>
      </c>
      <c r="AT20" s="385" t="e">
        <f t="shared" si="5"/>
        <v>#N/A</v>
      </c>
      <c r="AU20" s="551" t="e">
        <f>SUM($AR$8:AR20)/SUM($AR$8:$AR$44)</f>
        <v>#N/A</v>
      </c>
      <c r="AV20" s="552" t="e">
        <f t="shared" si="16"/>
        <v>#N/A</v>
      </c>
      <c r="AW20" s="553" t="e">
        <f t="shared" si="6"/>
        <v>#N/A</v>
      </c>
      <c r="AY20" s="537" t="s">
        <v>22</v>
      </c>
      <c r="AZ20" s="538" t="s">
        <v>143</v>
      </c>
      <c r="BA20" s="623">
        <f>BA$47*関係係数シート!BE16</f>
        <v>0</v>
      </c>
      <c r="BB20" s="463">
        <f>BB$47*関係係数シート!BF16</f>
        <v>0</v>
      </c>
      <c r="BC20" s="463">
        <f>BC$47*関係係数シート!BG16</f>
        <v>0</v>
      </c>
      <c r="BD20" s="463">
        <f>BD$47*関係係数シート!BH16</f>
        <v>0</v>
      </c>
      <c r="BE20" s="463">
        <f>BE$47*関係係数シート!BI16</f>
        <v>0</v>
      </c>
      <c r="BF20" s="463">
        <f>BF$47*関係係数シート!BJ16</f>
        <v>0</v>
      </c>
      <c r="BG20" s="463">
        <f>BG$47*関係係数シート!BK16</f>
        <v>0</v>
      </c>
      <c r="BH20" s="463">
        <f>BH$47*関係係数シート!BL16</f>
        <v>0</v>
      </c>
      <c r="BI20" s="463">
        <f>BI$47*関係係数シート!BM16</f>
        <v>0</v>
      </c>
      <c r="BJ20" s="463">
        <f>BJ$47*関係係数シート!BN16</f>
        <v>0</v>
      </c>
      <c r="BK20" s="463">
        <f>BK$47*関係係数シート!BO16</f>
        <v>0</v>
      </c>
      <c r="BL20" s="463">
        <f>BL$47*関係係数シート!BP16</f>
        <v>0</v>
      </c>
      <c r="BM20" s="463">
        <f>BM$47*関係係数シート!BQ16</f>
        <v>0</v>
      </c>
      <c r="BN20" s="463">
        <f>BN$47*関係係数シート!BR16</f>
        <v>0</v>
      </c>
      <c r="BO20" s="463">
        <f>BO$47*関係係数シート!BS16</f>
        <v>0</v>
      </c>
      <c r="BP20" s="463">
        <f>BP$47*関係係数シート!BT16</f>
        <v>0</v>
      </c>
      <c r="BQ20" s="463">
        <f>BQ$47*関係係数シート!BU16</f>
        <v>0</v>
      </c>
      <c r="BR20" s="463">
        <f>BR$47*関係係数シート!BV16</f>
        <v>0</v>
      </c>
      <c r="BS20" s="463">
        <f>BS$47*関係係数シート!BW16</f>
        <v>0</v>
      </c>
      <c r="BT20" s="463">
        <f>BT$47*関係係数シート!BX16</f>
        <v>0</v>
      </c>
      <c r="BU20" s="463">
        <f>BU$47*関係係数シート!BY16</f>
        <v>0</v>
      </c>
      <c r="BV20" s="463">
        <f>BV$47*関係係数シート!BZ16</f>
        <v>0</v>
      </c>
      <c r="BW20" s="463">
        <f>BW$47*関係係数シート!CA16</f>
        <v>0</v>
      </c>
      <c r="BX20" s="463">
        <f>BX$47*関係係数シート!CB16</f>
        <v>0</v>
      </c>
      <c r="BY20" s="463">
        <f>BY$47*関係係数シート!CC16</f>
        <v>0</v>
      </c>
      <c r="BZ20" s="463">
        <f>BZ$47*関係係数シート!CD16</f>
        <v>0</v>
      </c>
      <c r="CA20" s="463">
        <f>CA$47*関係係数シート!CE16</f>
        <v>0</v>
      </c>
      <c r="CB20" s="463">
        <f>CB$47*関係係数シート!CF16</f>
        <v>0</v>
      </c>
      <c r="CC20" s="463">
        <f>CC$47*関係係数シート!CG16</f>
        <v>0</v>
      </c>
      <c r="CD20" s="463">
        <f>CD$47*関係係数シート!CI16</f>
        <v>0</v>
      </c>
      <c r="CE20" s="463">
        <f>CE$47*関係係数シート!CJ16</f>
        <v>0</v>
      </c>
      <c r="CF20" s="463">
        <f>CF$47*関係係数シート!CK16</f>
        <v>0</v>
      </c>
      <c r="CG20" s="463">
        <f>CG$47*関係係数シート!CL16</f>
        <v>0</v>
      </c>
      <c r="CH20" s="463">
        <f>CH$47*関係係数シート!CM16</f>
        <v>0</v>
      </c>
      <c r="CI20" s="464">
        <f>CI$47*関係係数シート!CO16</f>
        <v>0</v>
      </c>
      <c r="CJ20" s="554">
        <f t="shared" si="7"/>
        <v>0</v>
      </c>
    </row>
    <row r="21" spans="2:88" ht="20.100000000000001" customHeight="1">
      <c r="B21" s="537" t="s">
        <v>50</v>
      </c>
      <c r="C21" s="538" t="s">
        <v>274</v>
      </c>
      <c r="D21" s="539">
        <f>'入力シート '!N19</f>
        <v>0</v>
      </c>
      <c r="E21" s="539">
        <f>'計算シート（設備投資）'!CJ21</f>
        <v>0</v>
      </c>
      <c r="F21" s="540">
        <f>E21*関係係数シート!D17</f>
        <v>0</v>
      </c>
      <c r="G21" s="463">
        <f>F21*関係係数シート!E17</f>
        <v>0</v>
      </c>
      <c r="H21" s="461">
        <f>F21*関係係数シート!F17</f>
        <v>0</v>
      </c>
      <c r="I21" s="461">
        <v>0</v>
      </c>
      <c r="J21" s="461">
        <f>I21*関係係数シート!D17</f>
        <v>0</v>
      </c>
      <c r="K21" s="540">
        <v>0</v>
      </c>
      <c r="L21" s="463">
        <f>K21*関係係数シート!E17</f>
        <v>0</v>
      </c>
      <c r="M21" s="461">
        <f>K21*関係係数シート!F17</f>
        <v>0</v>
      </c>
      <c r="N21" s="463">
        <f t="shared" si="8"/>
        <v>0</v>
      </c>
      <c r="O21" s="463">
        <f t="shared" si="0"/>
        <v>0</v>
      </c>
      <c r="P21" s="464">
        <f t="shared" si="1"/>
        <v>0</v>
      </c>
      <c r="Q21" s="90"/>
      <c r="R21" s="541"/>
      <c r="S21" s="542"/>
      <c r="T21" s="463">
        <f>$S$45*関係係数シート!G17</f>
        <v>0</v>
      </c>
      <c r="U21" s="463">
        <f>T21*関係係数シート!D17</f>
        <v>0</v>
      </c>
      <c r="V21" s="463">
        <v>0</v>
      </c>
      <c r="W21" s="463">
        <f>V21*関係係数シート!E17</f>
        <v>0</v>
      </c>
      <c r="X21" s="464">
        <f>V21*関係係数シート!F17</f>
        <v>0</v>
      </c>
      <c r="Z21" s="543">
        <f>ROUND(F21*関係係数シート!H17,0)</f>
        <v>0</v>
      </c>
      <c r="AA21" s="466">
        <f>ROUND(K21*関係係数シート!H17,0)</f>
        <v>0</v>
      </c>
      <c r="AB21" s="466">
        <f t="shared" si="9"/>
        <v>0</v>
      </c>
      <c r="AC21" s="544">
        <f>ROUND(V21*関係係数シート!H17,0)</f>
        <v>0</v>
      </c>
      <c r="AD21" s="543">
        <f>ROUND(F21*関係係数シート!I17,0)</f>
        <v>0</v>
      </c>
      <c r="AE21" s="544">
        <f>ROUND(K21*関係係数シート!I17,0)</f>
        <v>0</v>
      </c>
      <c r="AF21" s="544">
        <f t="shared" si="10"/>
        <v>0</v>
      </c>
      <c r="AG21" s="545">
        <f>ROUND(V21*関係係数シート!I17,0)</f>
        <v>0</v>
      </c>
      <c r="AI21" s="383">
        <f t="shared" si="11"/>
        <v>0</v>
      </c>
      <c r="AJ21" s="546">
        <f t="shared" si="2"/>
        <v>0</v>
      </c>
      <c r="AK21" s="385">
        <f t="shared" si="3"/>
        <v>0</v>
      </c>
      <c r="AL21" s="383">
        <f t="shared" si="12"/>
        <v>0</v>
      </c>
      <c r="AM21" s="547">
        <f t="shared" si="13"/>
        <v>0</v>
      </c>
      <c r="AN21" s="379">
        <f t="shared" si="14"/>
        <v>1</v>
      </c>
      <c r="AP21" s="381">
        <v>14</v>
      </c>
      <c r="AQ21" s="548" t="e">
        <f t="shared" si="4"/>
        <v>#N/A</v>
      </c>
      <c r="AR21" s="549" t="e">
        <f t="shared" si="15"/>
        <v>#N/A</v>
      </c>
      <c r="AS21" s="550" t="e">
        <f t="shared" si="5"/>
        <v>#N/A</v>
      </c>
      <c r="AT21" s="385" t="e">
        <f t="shared" si="5"/>
        <v>#N/A</v>
      </c>
      <c r="AU21" s="551" t="e">
        <f>SUM($AR$8:AR21)/SUM($AR$8:$AR$44)</f>
        <v>#N/A</v>
      </c>
      <c r="AV21" s="552" t="e">
        <f t="shared" si="16"/>
        <v>#N/A</v>
      </c>
      <c r="AW21" s="553" t="e">
        <f t="shared" si="6"/>
        <v>#N/A</v>
      </c>
      <c r="AY21" s="537" t="s">
        <v>24</v>
      </c>
      <c r="AZ21" s="538" t="s">
        <v>144</v>
      </c>
      <c r="BA21" s="623">
        <f>BA$47*関係係数シート!BE17</f>
        <v>0</v>
      </c>
      <c r="BB21" s="463">
        <f>BB$47*関係係数シート!BF17</f>
        <v>0</v>
      </c>
      <c r="BC21" s="463">
        <f>BC$47*関係係数シート!BG17</f>
        <v>0</v>
      </c>
      <c r="BD21" s="463">
        <f>BD$47*関係係数シート!BH17</f>
        <v>0</v>
      </c>
      <c r="BE21" s="463">
        <f>BE$47*関係係数シート!BI17</f>
        <v>0</v>
      </c>
      <c r="BF21" s="463">
        <f>BF$47*関係係数シート!BJ17</f>
        <v>0</v>
      </c>
      <c r="BG21" s="463">
        <f>BG$47*関係係数シート!BK17</f>
        <v>0</v>
      </c>
      <c r="BH21" s="463">
        <f>BH$47*関係係数シート!BL17</f>
        <v>0</v>
      </c>
      <c r="BI21" s="463">
        <f>BI$47*関係係数シート!BM17</f>
        <v>0</v>
      </c>
      <c r="BJ21" s="463">
        <f>BJ$47*関係係数シート!BN17</f>
        <v>0</v>
      </c>
      <c r="BK21" s="463">
        <f>BK$47*関係係数シート!BO17</f>
        <v>0</v>
      </c>
      <c r="BL21" s="463">
        <f>BL$47*関係係数シート!BP17</f>
        <v>0</v>
      </c>
      <c r="BM21" s="463">
        <f>BM$47*関係係数シート!BQ17</f>
        <v>0</v>
      </c>
      <c r="BN21" s="463">
        <f>BN$47*関係係数シート!BR17</f>
        <v>0</v>
      </c>
      <c r="BO21" s="463">
        <f>BO$47*関係係数シート!BS17</f>
        <v>0</v>
      </c>
      <c r="BP21" s="463">
        <f>BP$47*関係係数シート!BT17</f>
        <v>0</v>
      </c>
      <c r="BQ21" s="463">
        <f>BQ$47*関係係数シート!BU17</f>
        <v>0</v>
      </c>
      <c r="BR21" s="463">
        <f>BR$47*関係係数シート!BV17</f>
        <v>0</v>
      </c>
      <c r="BS21" s="463">
        <f>BS$47*関係係数シート!BW17</f>
        <v>0</v>
      </c>
      <c r="BT21" s="463">
        <f>BT$47*関係係数シート!BX17</f>
        <v>0</v>
      </c>
      <c r="BU21" s="463">
        <f>BU$47*関係係数シート!BY17</f>
        <v>0</v>
      </c>
      <c r="BV21" s="463">
        <f>BV$47*関係係数シート!BZ17</f>
        <v>0</v>
      </c>
      <c r="BW21" s="463">
        <f>BW$47*関係係数シート!CA17</f>
        <v>0</v>
      </c>
      <c r="BX21" s="463">
        <f>BX$47*関係係数シート!CB17</f>
        <v>0</v>
      </c>
      <c r="BY21" s="463">
        <f>BY$47*関係係数シート!CC17</f>
        <v>0</v>
      </c>
      <c r="BZ21" s="463">
        <f>BZ$47*関係係数シート!CD17</f>
        <v>0</v>
      </c>
      <c r="CA21" s="463">
        <f>CA$47*関係係数シート!CE17</f>
        <v>0</v>
      </c>
      <c r="CB21" s="463">
        <f>CB$47*関係係数シート!CF17</f>
        <v>0</v>
      </c>
      <c r="CC21" s="463">
        <f>CC$47*関係係数シート!CG17</f>
        <v>0</v>
      </c>
      <c r="CD21" s="463">
        <f>CD$47*関係係数シート!CI17</f>
        <v>0</v>
      </c>
      <c r="CE21" s="463">
        <f>CE$47*関係係数シート!CJ17</f>
        <v>0</v>
      </c>
      <c r="CF21" s="463">
        <f>CF$47*関係係数シート!CK17</f>
        <v>0</v>
      </c>
      <c r="CG21" s="463">
        <f>CG$47*関係係数シート!CL17</f>
        <v>0</v>
      </c>
      <c r="CH21" s="463">
        <f>CH$47*関係係数シート!CM17</f>
        <v>0</v>
      </c>
      <c r="CI21" s="464">
        <f>CI$47*関係係数シート!CO17</f>
        <v>0</v>
      </c>
      <c r="CJ21" s="554">
        <f t="shared" si="7"/>
        <v>0</v>
      </c>
    </row>
    <row r="22" spans="2:88" ht="20.100000000000001" customHeight="1">
      <c r="B22" s="555" t="s">
        <v>52</v>
      </c>
      <c r="C22" s="556" t="s">
        <v>275</v>
      </c>
      <c r="D22" s="557">
        <f>'入力シート '!N20</f>
        <v>0</v>
      </c>
      <c r="E22" s="557">
        <f>'計算シート（設備投資）'!CJ22</f>
        <v>0</v>
      </c>
      <c r="F22" s="558">
        <f>E22*関係係数シート!D18</f>
        <v>0</v>
      </c>
      <c r="G22" s="474">
        <f>F22*関係係数シート!E18</f>
        <v>0</v>
      </c>
      <c r="H22" s="472">
        <f>F22*関係係数シート!F18</f>
        <v>0</v>
      </c>
      <c r="I22" s="472">
        <v>0</v>
      </c>
      <c r="J22" s="472">
        <f>I22*関係係数シート!D18</f>
        <v>0</v>
      </c>
      <c r="K22" s="558">
        <v>0</v>
      </c>
      <c r="L22" s="474">
        <f>K22*関係係数シート!E18</f>
        <v>0</v>
      </c>
      <c r="M22" s="472">
        <f>K22*関係係数シート!F18</f>
        <v>0</v>
      </c>
      <c r="N22" s="474">
        <f t="shared" si="8"/>
        <v>0</v>
      </c>
      <c r="O22" s="474">
        <f t="shared" si="0"/>
        <v>0</v>
      </c>
      <c r="P22" s="475">
        <f t="shared" si="1"/>
        <v>0</v>
      </c>
      <c r="Q22" s="90"/>
      <c r="R22" s="559"/>
      <c r="S22" s="560"/>
      <c r="T22" s="474">
        <f>$S$45*関係係数シート!G18</f>
        <v>0</v>
      </c>
      <c r="U22" s="474">
        <f>T22*関係係数シート!D18</f>
        <v>0</v>
      </c>
      <c r="V22" s="474">
        <v>0</v>
      </c>
      <c r="W22" s="474">
        <f>V22*関係係数シート!E18</f>
        <v>0</v>
      </c>
      <c r="X22" s="475">
        <f>V22*関係係数シート!F18</f>
        <v>0</v>
      </c>
      <c r="Z22" s="561">
        <f>ROUND(F22*関係係数シート!H18,0)</f>
        <v>0</v>
      </c>
      <c r="AA22" s="477">
        <f>ROUND(K22*関係係数シート!H18,0)</f>
        <v>0</v>
      </c>
      <c r="AB22" s="477">
        <f t="shared" si="9"/>
        <v>0</v>
      </c>
      <c r="AC22" s="562">
        <f>ROUND(V22*関係係数シート!H18,0)</f>
        <v>0</v>
      </c>
      <c r="AD22" s="561">
        <f>ROUND(F22*関係係数シート!I18,0)</f>
        <v>0</v>
      </c>
      <c r="AE22" s="562">
        <f>ROUND(K22*関係係数シート!I18,0)</f>
        <v>0</v>
      </c>
      <c r="AF22" s="562">
        <f t="shared" si="10"/>
        <v>0</v>
      </c>
      <c r="AG22" s="563">
        <f>ROUND(V22*関係係数シート!I18,0)</f>
        <v>0</v>
      </c>
      <c r="AI22" s="396">
        <f t="shared" si="11"/>
        <v>0</v>
      </c>
      <c r="AJ22" s="564">
        <f t="shared" si="2"/>
        <v>0</v>
      </c>
      <c r="AK22" s="398">
        <f t="shared" si="3"/>
        <v>0</v>
      </c>
      <c r="AL22" s="396">
        <f t="shared" si="12"/>
        <v>0</v>
      </c>
      <c r="AM22" s="565">
        <f t="shared" si="13"/>
        <v>0</v>
      </c>
      <c r="AN22" s="392">
        <f t="shared" si="14"/>
        <v>1</v>
      </c>
      <c r="AP22" s="394">
        <v>15</v>
      </c>
      <c r="AQ22" s="566" t="e">
        <f t="shared" si="4"/>
        <v>#N/A</v>
      </c>
      <c r="AR22" s="567" t="e">
        <f t="shared" si="15"/>
        <v>#N/A</v>
      </c>
      <c r="AS22" s="568" t="e">
        <f t="shared" si="5"/>
        <v>#N/A</v>
      </c>
      <c r="AT22" s="398" t="e">
        <f t="shared" si="5"/>
        <v>#N/A</v>
      </c>
      <c r="AU22" s="569" t="e">
        <f>SUM($AR$8:AR22)/SUM($AR$8:$AR$44)</f>
        <v>#N/A</v>
      </c>
      <c r="AV22" s="570" t="e">
        <f t="shared" si="16"/>
        <v>#N/A</v>
      </c>
      <c r="AW22" s="571" t="e">
        <f t="shared" si="6"/>
        <v>#N/A</v>
      </c>
      <c r="AY22" s="555" t="s">
        <v>26</v>
      </c>
      <c r="AZ22" s="556" t="s">
        <v>145</v>
      </c>
      <c r="BA22" s="624">
        <f>BA$47*関係係数シート!BE18</f>
        <v>0</v>
      </c>
      <c r="BB22" s="474">
        <f>BB$47*関係係数シート!BF18</f>
        <v>0</v>
      </c>
      <c r="BC22" s="474">
        <f>BC$47*関係係数シート!BG18</f>
        <v>0</v>
      </c>
      <c r="BD22" s="474">
        <f>BD$47*関係係数シート!BH18</f>
        <v>0</v>
      </c>
      <c r="BE22" s="474">
        <f>BE$47*関係係数シート!BI18</f>
        <v>0</v>
      </c>
      <c r="BF22" s="474">
        <f>BF$47*関係係数シート!BJ18</f>
        <v>0</v>
      </c>
      <c r="BG22" s="474">
        <f>BG$47*関係係数シート!BK18</f>
        <v>0</v>
      </c>
      <c r="BH22" s="474">
        <f>BH$47*関係係数シート!BL18</f>
        <v>0</v>
      </c>
      <c r="BI22" s="474">
        <f>BI$47*関係係数シート!BM18</f>
        <v>0</v>
      </c>
      <c r="BJ22" s="474">
        <f>BJ$47*関係係数シート!BN18</f>
        <v>0</v>
      </c>
      <c r="BK22" s="474">
        <f>BK$47*関係係数シート!BO18</f>
        <v>0</v>
      </c>
      <c r="BL22" s="474">
        <f>BL$47*関係係数シート!BP18</f>
        <v>0</v>
      </c>
      <c r="BM22" s="474">
        <f>BM$47*関係係数シート!BQ18</f>
        <v>0</v>
      </c>
      <c r="BN22" s="474">
        <f>BN$47*関係係数シート!BR18</f>
        <v>0</v>
      </c>
      <c r="BO22" s="474">
        <f>BO$47*関係係数シート!BS18</f>
        <v>0</v>
      </c>
      <c r="BP22" s="474">
        <f>BP$47*関係係数シート!BT18</f>
        <v>0</v>
      </c>
      <c r="BQ22" s="474">
        <f>BQ$47*関係係数シート!BU18</f>
        <v>0</v>
      </c>
      <c r="BR22" s="474">
        <f>BR$47*関係係数シート!BV18</f>
        <v>0</v>
      </c>
      <c r="BS22" s="474">
        <f>BS$47*関係係数シート!BW18</f>
        <v>0</v>
      </c>
      <c r="BT22" s="474">
        <f>BT$47*関係係数シート!BX18</f>
        <v>0</v>
      </c>
      <c r="BU22" s="474">
        <f>BU$47*関係係数シート!BY18</f>
        <v>0</v>
      </c>
      <c r="BV22" s="474">
        <f>BV$47*関係係数シート!BZ18</f>
        <v>0</v>
      </c>
      <c r="BW22" s="474">
        <f>BW$47*関係係数シート!CA18</f>
        <v>0</v>
      </c>
      <c r="BX22" s="474">
        <f>BX$47*関係係数シート!CB18</f>
        <v>0</v>
      </c>
      <c r="BY22" s="474">
        <f>BY$47*関係係数シート!CC18</f>
        <v>0</v>
      </c>
      <c r="BZ22" s="474">
        <f>BZ$47*関係係数シート!CD18</f>
        <v>0</v>
      </c>
      <c r="CA22" s="474">
        <f>CA$47*関係係数シート!CE18</f>
        <v>0</v>
      </c>
      <c r="CB22" s="474">
        <f>CB$47*関係係数シート!CF18</f>
        <v>0</v>
      </c>
      <c r="CC22" s="474">
        <f>CC$47*関係係数シート!CG18</f>
        <v>0</v>
      </c>
      <c r="CD22" s="474">
        <f>CD$47*関係係数シート!CI18</f>
        <v>0</v>
      </c>
      <c r="CE22" s="474">
        <f>CE$47*関係係数シート!CJ18</f>
        <v>0</v>
      </c>
      <c r="CF22" s="474">
        <f>CF$47*関係係数シート!CK18</f>
        <v>0</v>
      </c>
      <c r="CG22" s="474">
        <f>CG$47*関係係数シート!CL18</f>
        <v>0</v>
      </c>
      <c r="CH22" s="474">
        <f>CH$47*関係係数シート!CM18</f>
        <v>0</v>
      </c>
      <c r="CI22" s="475">
        <f>CI$47*関係係数シート!CO18</f>
        <v>0</v>
      </c>
      <c r="CJ22" s="572">
        <f t="shared" si="7"/>
        <v>0</v>
      </c>
    </row>
    <row r="23" spans="2:88" ht="20.100000000000001" customHeight="1">
      <c r="B23" s="573" t="s">
        <v>54</v>
      </c>
      <c r="C23" s="574" t="s">
        <v>146</v>
      </c>
      <c r="D23" s="575">
        <f>'入力シート '!N21</f>
        <v>0</v>
      </c>
      <c r="E23" s="575">
        <f>'計算シート（設備投資）'!CJ23</f>
        <v>0</v>
      </c>
      <c r="F23" s="520">
        <f>E23*関係係数シート!D19</f>
        <v>0</v>
      </c>
      <c r="G23" s="454">
        <f>F23*関係係数シート!E19</f>
        <v>0</v>
      </c>
      <c r="H23" s="483">
        <f>F23*関係係数シート!F19</f>
        <v>0</v>
      </c>
      <c r="I23" s="483">
        <v>0</v>
      </c>
      <c r="J23" s="483">
        <f>I23*関係係数シート!D19</f>
        <v>0</v>
      </c>
      <c r="K23" s="520">
        <v>0</v>
      </c>
      <c r="L23" s="454">
        <f>K23*関係係数シート!E19</f>
        <v>0</v>
      </c>
      <c r="M23" s="483">
        <f>K23*関係係数シート!F19</f>
        <v>0</v>
      </c>
      <c r="N23" s="454">
        <f t="shared" si="8"/>
        <v>0</v>
      </c>
      <c r="O23" s="454">
        <f t="shared" si="0"/>
        <v>0</v>
      </c>
      <c r="P23" s="485">
        <f t="shared" si="1"/>
        <v>0</v>
      </c>
      <c r="Q23" s="90"/>
      <c r="R23" s="576"/>
      <c r="S23" s="577"/>
      <c r="T23" s="454">
        <f>$S$45*関係係数シート!G19</f>
        <v>0</v>
      </c>
      <c r="U23" s="454">
        <f>T23*関係係数シート!D19</f>
        <v>0</v>
      </c>
      <c r="V23" s="454">
        <v>0</v>
      </c>
      <c r="W23" s="454">
        <f>V23*関係係数シート!E19</f>
        <v>0</v>
      </c>
      <c r="X23" s="485">
        <f>V23*関係係数シート!F19</f>
        <v>0</v>
      </c>
      <c r="Z23" s="493">
        <f>ROUND(F23*関係係数シート!H19,0)</f>
        <v>0</v>
      </c>
      <c r="AA23" s="487">
        <f>ROUND(K23*関係係数シート!H19,0)</f>
        <v>0</v>
      </c>
      <c r="AB23" s="487">
        <f t="shared" si="9"/>
        <v>0</v>
      </c>
      <c r="AC23" s="578">
        <f>ROUND(V23*関係係数シート!H19,0)</f>
        <v>0</v>
      </c>
      <c r="AD23" s="493">
        <f>ROUND(F23*関係係数シート!I19,0)</f>
        <v>0</v>
      </c>
      <c r="AE23" s="578">
        <f>ROUND(K23*関係係数シート!I19,0)</f>
        <v>0</v>
      </c>
      <c r="AF23" s="578">
        <f t="shared" si="10"/>
        <v>0</v>
      </c>
      <c r="AG23" s="579">
        <f>ROUND(V23*関係係数シート!I19,0)</f>
        <v>0</v>
      </c>
      <c r="AI23" s="409">
        <f t="shared" si="11"/>
        <v>0</v>
      </c>
      <c r="AJ23" s="580">
        <f t="shared" si="2"/>
        <v>0</v>
      </c>
      <c r="AK23" s="411">
        <f t="shared" si="3"/>
        <v>0</v>
      </c>
      <c r="AL23" s="409">
        <f t="shared" si="12"/>
        <v>0</v>
      </c>
      <c r="AM23" s="581">
        <f t="shared" si="13"/>
        <v>0</v>
      </c>
      <c r="AN23" s="405">
        <f t="shared" si="14"/>
        <v>1</v>
      </c>
      <c r="AP23" s="407">
        <v>16</v>
      </c>
      <c r="AQ23" s="582" t="e">
        <f t="shared" si="4"/>
        <v>#N/A</v>
      </c>
      <c r="AR23" s="583" t="e">
        <f t="shared" si="15"/>
        <v>#N/A</v>
      </c>
      <c r="AS23" s="584" t="e">
        <f t="shared" si="5"/>
        <v>#N/A</v>
      </c>
      <c r="AT23" s="411" t="e">
        <f t="shared" si="5"/>
        <v>#N/A</v>
      </c>
      <c r="AU23" s="585" t="e">
        <f>SUM($AR$8:AR23)/SUM($AR$8:$AR$44)</f>
        <v>#N/A</v>
      </c>
      <c r="AV23" s="586" t="e">
        <f t="shared" si="16"/>
        <v>#N/A</v>
      </c>
      <c r="AW23" s="587" t="e">
        <f t="shared" si="6"/>
        <v>#N/A</v>
      </c>
      <c r="AY23" s="573" t="s">
        <v>27</v>
      </c>
      <c r="AZ23" s="574" t="s">
        <v>146</v>
      </c>
      <c r="BA23" s="625">
        <f>BA$47*関係係数シート!BE19</f>
        <v>0</v>
      </c>
      <c r="BB23" s="454">
        <f>BB$47*関係係数シート!BF19</f>
        <v>0</v>
      </c>
      <c r="BC23" s="454">
        <f>BC$47*関係係数シート!BG19</f>
        <v>0</v>
      </c>
      <c r="BD23" s="454">
        <f>BD$47*関係係数シート!BH19</f>
        <v>0</v>
      </c>
      <c r="BE23" s="454">
        <f>BE$47*関係係数シート!BI19</f>
        <v>0</v>
      </c>
      <c r="BF23" s="454">
        <f>BF$47*関係係数シート!BJ19</f>
        <v>0</v>
      </c>
      <c r="BG23" s="454">
        <f>BG$47*関係係数シート!BK19</f>
        <v>0</v>
      </c>
      <c r="BH23" s="454">
        <f>BH$47*関係係数シート!BL19</f>
        <v>0</v>
      </c>
      <c r="BI23" s="454">
        <f>BI$47*関係係数シート!BM19</f>
        <v>0</v>
      </c>
      <c r="BJ23" s="454">
        <f>BJ$47*関係係数シート!BN19</f>
        <v>0</v>
      </c>
      <c r="BK23" s="454">
        <f>BK$47*関係係数シート!BO19</f>
        <v>0</v>
      </c>
      <c r="BL23" s="454">
        <f>BL$47*関係係数シート!BP19</f>
        <v>0</v>
      </c>
      <c r="BM23" s="454">
        <f>BM$47*関係係数シート!BQ19</f>
        <v>0</v>
      </c>
      <c r="BN23" s="454">
        <f>BN$47*関係係数シート!BR19</f>
        <v>0</v>
      </c>
      <c r="BO23" s="454">
        <f>BO$47*関係係数シート!BS19</f>
        <v>0</v>
      </c>
      <c r="BP23" s="454">
        <f>BP$47*関係係数シート!BT19</f>
        <v>0</v>
      </c>
      <c r="BQ23" s="454">
        <f>BQ$47*関係係数シート!BU19</f>
        <v>0</v>
      </c>
      <c r="BR23" s="454">
        <f>BR$47*関係係数シート!BV19</f>
        <v>0</v>
      </c>
      <c r="BS23" s="454">
        <f>BS$47*関係係数シート!BW19</f>
        <v>0</v>
      </c>
      <c r="BT23" s="454">
        <f>BT$47*関係係数シート!BX19</f>
        <v>0</v>
      </c>
      <c r="BU23" s="454">
        <f>BU$47*関係係数シート!BY19</f>
        <v>0</v>
      </c>
      <c r="BV23" s="454">
        <f>BV$47*関係係数シート!BZ19</f>
        <v>0</v>
      </c>
      <c r="BW23" s="454">
        <f>BW$47*関係係数シート!CA19</f>
        <v>0</v>
      </c>
      <c r="BX23" s="454">
        <f>BX$47*関係係数シート!CB19</f>
        <v>0</v>
      </c>
      <c r="BY23" s="454">
        <f>BY$47*関係係数シート!CC19</f>
        <v>0</v>
      </c>
      <c r="BZ23" s="454">
        <f>BZ$47*関係係数シート!CD19</f>
        <v>0</v>
      </c>
      <c r="CA23" s="454">
        <f>CA$47*関係係数シート!CE19</f>
        <v>0</v>
      </c>
      <c r="CB23" s="454">
        <f>CB$47*関係係数シート!CF19</f>
        <v>0</v>
      </c>
      <c r="CC23" s="454">
        <f>CC$47*関係係数シート!CG19</f>
        <v>0</v>
      </c>
      <c r="CD23" s="454">
        <f>CD$47*関係係数シート!CI19</f>
        <v>0</v>
      </c>
      <c r="CE23" s="454">
        <f>CE$47*関係係数シート!CJ19</f>
        <v>0</v>
      </c>
      <c r="CF23" s="454">
        <f>CF$47*関係係数シート!CK19</f>
        <v>0</v>
      </c>
      <c r="CG23" s="454">
        <f>CG$47*関係係数シート!CL19</f>
        <v>0</v>
      </c>
      <c r="CH23" s="454">
        <f>CH$47*関係係数シート!CM19</f>
        <v>0</v>
      </c>
      <c r="CI23" s="485">
        <f>CI$47*関係係数シート!CO19</f>
        <v>0</v>
      </c>
      <c r="CJ23" s="588">
        <f t="shared" si="7"/>
        <v>0</v>
      </c>
    </row>
    <row r="24" spans="2:88" ht="20.100000000000001" customHeight="1">
      <c r="B24" s="537" t="s">
        <v>80</v>
      </c>
      <c r="C24" s="538" t="s">
        <v>276</v>
      </c>
      <c r="D24" s="539">
        <f>'入力シート '!N22</f>
        <v>0</v>
      </c>
      <c r="E24" s="539">
        <f>'計算シート（設備投資）'!CJ24</f>
        <v>0</v>
      </c>
      <c r="F24" s="540">
        <f>E24*関係係数シート!D20</f>
        <v>0</v>
      </c>
      <c r="G24" s="463">
        <f>F24*関係係数シート!E20</f>
        <v>0</v>
      </c>
      <c r="H24" s="461">
        <f>F24*関係係数シート!F20</f>
        <v>0</v>
      </c>
      <c r="I24" s="461">
        <v>0</v>
      </c>
      <c r="J24" s="461">
        <f>I24*関係係数シート!D20</f>
        <v>0</v>
      </c>
      <c r="K24" s="540">
        <v>0</v>
      </c>
      <c r="L24" s="463">
        <f>K24*関係係数シート!E20</f>
        <v>0</v>
      </c>
      <c r="M24" s="461">
        <f>K24*関係係数シート!F20</f>
        <v>0</v>
      </c>
      <c r="N24" s="463">
        <f t="shared" si="8"/>
        <v>0</v>
      </c>
      <c r="O24" s="463">
        <f t="shared" si="0"/>
        <v>0</v>
      </c>
      <c r="P24" s="464">
        <f t="shared" si="1"/>
        <v>0</v>
      </c>
      <c r="Q24" s="90"/>
      <c r="R24" s="541"/>
      <c r="S24" s="542"/>
      <c r="T24" s="463">
        <f>$S$45*関係係数シート!G20</f>
        <v>0</v>
      </c>
      <c r="U24" s="463">
        <f>T24*関係係数シート!D20</f>
        <v>0</v>
      </c>
      <c r="V24" s="463">
        <v>0</v>
      </c>
      <c r="W24" s="463">
        <f>V24*関係係数シート!E20</f>
        <v>0</v>
      </c>
      <c r="X24" s="464">
        <f>V24*関係係数シート!F20</f>
        <v>0</v>
      </c>
      <c r="Z24" s="543">
        <f>ROUND(F24*関係係数シート!H20,0)</f>
        <v>0</v>
      </c>
      <c r="AA24" s="466">
        <f>ROUND(K24*関係係数シート!H20,0)</f>
        <v>0</v>
      </c>
      <c r="AB24" s="466">
        <f t="shared" si="9"/>
        <v>0</v>
      </c>
      <c r="AC24" s="544">
        <f>ROUND(V24*関係係数シート!H20,0)</f>
        <v>0</v>
      </c>
      <c r="AD24" s="543">
        <f>ROUND(F24*関係係数シート!I20,0)</f>
        <v>0</v>
      </c>
      <c r="AE24" s="544">
        <f>ROUND(K24*関係係数シート!I20,0)</f>
        <v>0</v>
      </c>
      <c r="AF24" s="544">
        <f t="shared" si="10"/>
        <v>0</v>
      </c>
      <c r="AG24" s="545">
        <f>ROUND(V24*関係係数シート!I20,0)</f>
        <v>0</v>
      </c>
      <c r="AI24" s="383">
        <f t="shared" si="11"/>
        <v>0</v>
      </c>
      <c r="AJ24" s="546">
        <f t="shared" si="2"/>
        <v>0</v>
      </c>
      <c r="AK24" s="385">
        <f t="shared" si="3"/>
        <v>0</v>
      </c>
      <c r="AL24" s="383">
        <f t="shared" si="12"/>
        <v>0</v>
      </c>
      <c r="AM24" s="547">
        <f t="shared" si="13"/>
        <v>0</v>
      </c>
      <c r="AN24" s="379">
        <f t="shared" si="14"/>
        <v>1</v>
      </c>
      <c r="AP24" s="381">
        <v>17</v>
      </c>
      <c r="AQ24" s="548" t="e">
        <f t="shared" si="4"/>
        <v>#N/A</v>
      </c>
      <c r="AR24" s="549" t="e">
        <f t="shared" si="15"/>
        <v>#N/A</v>
      </c>
      <c r="AS24" s="550" t="e">
        <f t="shared" si="5"/>
        <v>#N/A</v>
      </c>
      <c r="AT24" s="385" t="e">
        <f t="shared" si="5"/>
        <v>#N/A</v>
      </c>
      <c r="AU24" s="551" t="e">
        <f>SUM($AR$8:AR24)/SUM($AR$8:$AR$44)</f>
        <v>#N/A</v>
      </c>
      <c r="AV24" s="552" t="e">
        <f t="shared" si="16"/>
        <v>#N/A</v>
      </c>
      <c r="AW24" s="553" t="e">
        <f t="shared" si="6"/>
        <v>#N/A</v>
      </c>
      <c r="AY24" s="537" t="s">
        <v>29</v>
      </c>
      <c r="AZ24" s="538" t="s">
        <v>147</v>
      </c>
      <c r="BA24" s="623">
        <f>BA$47*関係係数シート!BE20</f>
        <v>0</v>
      </c>
      <c r="BB24" s="463">
        <f>BB$47*関係係数シート!BF20</f>
        <v>0</v>
      </c>
      <c r="BC24" s="463">
        <f>BC$47*関係係数シート!BG20</f>
        <v>0</v>
      </c>
      <c r="BD24" s="463">
        <f>BD$47*関係係数シート!BH20</f>
        <v>0</v>
      </c>
      <c r="BE24" s="463">
        <f>BE$47*関係係数シート!BI20</f>
        <v>0</v>
      </c>
      <c r="BF24" s="463">
        <f>BF$47*関係係数シート!BJ20</f>
        <v>0</v>
      </c>
      <c r="BG24" s="463">
        <f>BG$47*関係係数シート!BK20</f>
        <v>0</v>
      </c>
      <c r="BH24" s="463">
        <f>BH$47*関係係数シート!BL20</f>
        <v>0</v>
      </c>
      <c r="BI24" s="463">
        <f>BI$47*関係係数シート!BM20</f>
        <v>0</v>
      </c>
      <c r="BJ24" s="463">
        <f>BJ$47*関係係数シート!BN20</f>
        <v>0</v>
      </c>
      <c r="BK24" s="463">
        <f>BK$47*関係係数シート!BO20</f>
        <v>0</v>
      </c>
      <c r="BL24" s="463">
        <f>BL$47*関係係数シート!BP20</f>
        <v>0</v>
      </c>
      <c r="BM24" s="463">
        <f>BM$47*関係係数シート!BQ20</f>
        <v>0</v>
      </c>
      <c r="BN24" s="463">
        <f>BN$47*関係係数シート!BR20</f>
        <v>0</v>
      </c>
      <c r="BO24" s="463">
        <f>BO$47*関係係数シート!BS20</f>
        <v>0</v>
      </c>
      <c r="BP24" s="463">
        <f>BP$47*関係係数シート!BT20</f>
        <v>0</v>
      </c>
      <c r="BQ24" s="463">
        <f>BQ$47*関係係数シート!BU20</f>
        <v>0</v>
      </c>
      <c r="BR24" s="463">
        <f>BR$47*関係係数シート!BV20</f>
        <v>0</v>
      </c>
      <c r="BS24" s="463">
        <f>BS$47*関係係数シート!BW20</f>
        <v>0</v>
      </c>
      <c r="BT24" s="463">
        <f>BT$47*関係係数シート!BX20</f>
        <v>0</v>
      </c>
      <c r="BU24" s="463">
        <f>BU$47*関係係数シート!BY20</f>
        <v>0</v>
      </c>
      <c r="BV24" s="463">
        <f>BV$47*関係係数シート!BZ20</f>
        <v>0</v>
      </c>
      <c r="BW24" s="463">
        <f>BW$47*関係係数シート!CA20</f>
        <v>0</v>
      </c>
      <c r="BX24" s="463">
        <f>BX$47*関係係数シート!CB20</f>
        <v>0</v>
      </c>
      <c r="BY24" s="463">
        <f>BY$47*関係係数シート!CC20</f>
        <v>0</v>
      </c>
      <c r="BZ24" s="463">
        <f>BZ$47*関係係数シート!CD20</f>
        <v>0</v>
      </c>
      <c r="CA24" s="463">
        <f>CA$47*関係係数シート!CE20</f>
        <v>0</v>
      </c>
      <c r="CB24" s="463">
        <f>CB$47*関係係数シート!CF20</f>
        <v>0</v>
      </c>
      <c r="CC24" s="463">
        <f>CC$47*関係係数シート!CG20</f>
        <v>0</v>
      </c>
      <c r="CD24" s="463">
        <f>CD$47*関係係数シート!CI20</f>
        <v>0</v>
      </c>
      <c r="CE24" s="463">
        <f>CE$47*関係係数シート!CJ20</f>
        <v>0</v>
      </c>
      <c r="CF24" s="463">
        <f>CF$47*関係係数シート!CK20</f>
        <v>0</v>
      </c>
      <c r="CG24" s="463">
        <f>CG$47*関係係数シート!CL20</f>
        <v>0</v>
      </c>
      <c r="CH24" s="463">
        <f>CH$47*関係係数シート!CM20</f>
        <v>0</v>
      </c>
      <c r="CI24" s="464">
        <f>CI$47*関係係数シート!CO20</f>
        <v>0</v>
      </c>
      <c r="CJ24" s="554">
        <f t="shared" si="7"/>
        <v>0</v>
      </c>
    </row>
    <row r="25" spans="2:88" ht="20.100000000000001" customHeight="1">
      <c r="B25" s="537" t="s">
        <v>86</v>
      </c>
      <c r="C25" s="538" t="s">
        <v>248</v>
      </c>
      <c r="D25" s="539">
        <f>'入力シート '!N23</f>
        <v>0</v>
      </c>
      <c r="E25" s="539">
        <f>'計算シート（設備投資）'!CJ25</f>
        <v>0</v>
      </c>
      <c r="F25" s="540">
        <f>E25*関係係数シート!D21</f>
        <v>0</v>
      </c>
      <c r="G25" s="463">
        <f>F25*関係係数シート!E21</f>
        <v>0</v>
      </c>
      <c r="H25" s="461">
        <f>F25*関係係数シート!F21</f>
        <v>0</v>
      </c>
      <c r="I25" s="461">
        <v>0</v>
      </c>
      <c r="J25" s="461">
        <f>I25*関係係数シート!D21</f>
        <v>0</v>
      </c>
      <c r="K25" s="540">
        <v>0</v>
      </c>
      <c r="L25" s="463">
        <f>K25*関係係数シート!E21</f>
        <v>0</v>
      </c>
      <c r="M25" s="461">
        <f>K25*関係係数シート!F21</f>
        <v>0</v>
      </c>
      <c r="N25" s="463">
        <f t="shared" si="8"/>
        <v>0</v>
      </c>
      <c r="O25" s="463">
        <f t="shared" si="0"/>
        <v>0</v>
      </c>
      <c r="P25" s="464">
        <f t="shared" si="1"/>
        <v>0</v>
      </c>
      <c r="Q25" s="90"/>
      <c r="R25" s="541"/>
      <c r="S25" s="542"/>
      <c r="T25" s="463">
        <f>$S$45*関係係数シート!G21</f>
        <v>0</v>
      </c>
      <c r="U25" s="463">
        <f>T25*関係係数シート!D21</f>
        <v>0</v>
      </c>
      <c r="V25" s="463">
        <v>0</v>
      </c>
      <c r="W25" s="463">
        <f>V25*関係係数シート!E21</f>
        <v>0</v>
      </c>
      <c r="X25" s="464">
        <f>V25*関係係数シート!F21</f>
        <v>0</v>
      </c>
      <c r="Z25" s="543">
        <f>ROUND(F25*関係係数シート!H21,0)</f>
        <v>0</v>
      </c>
      <c r="AA25" s="466">
        <f>ROUND(K25*関係係数シート!H21,0)</f>
        <v>0</v>
      </c>
      <c r="AB25" s="466">
        <f t="shared" si="9"/>
        <v>0</v>
      </c>
      <c r="AC25" s="544">
        <f>ROUND(V25*関係係数シート!H21,0)</f>
        <v>0</v>
      </c>
      <c r="AD25" s="543">
        <f>ROUND(F25*関係係数シート!I21,0)</f>
        <v>0</v>
      </c>
      <c r="AE25" s="544">
        <f>ROUND(K25*関係係数シート!I21,0)</f>
        <v>0</v>
      </c>
      <c r="AF25" s="544">
        <f t="shared" si="10"/>
        <v>0</v>
      </c>
      <c r="AG25" s="545">
        <f>ROUND(V25*関係係数シート!I21,0)</f>
        <v>0</v>
      </c>
      <c r="AI25" s="383">
        <f t="shared" si="11"/>
        <v>0</v>
      </c>
      <c r="AJ25" s="546">
        <f t="shared" si="2"/>
        <v>0</v>
      </c>
      <c r="AK25" s="385">
        <f t="shared" si="3"/>
        <v>0</v>
      </c>
      <c r="AL25" s="383">
        <f t="shared" si="12"/>
        <v>0</v>
      </c>
      <c r="AM25" s="547">
        <f t="shared" si="13"/>
        <v>0</v>
      </c>
      <c r="AN25" s="379">
        <f t="shared" si="14"/>
        <v>1</v>
      </c>
      <c r="AP25" s="381">
        <v>18</v>
      </c>
      <c r="AQ25" s="548" t="e">
        <f t="shared" si="4"/>
        <v>#N/A</v>
      </c>
      <c r="AR25" s="549" t="e">
        <f t="shared" si="15"/>
        <v>#N/A</v>
      </c>
      <c r="AS25" s="550" t="e">
        <f t="shared" si="5"/>
        <v>#N/A</v>
      </c>
      <c r="AT25" s="385" t="e">
        <f t="shared" si="5"/>
        <v>#N/A</v>
      </c>
      <c r="AU25" s="551" t="e">
        <f>SUM($AR$8:AR25)/SUM($AR$8:$AR$44)</f>
        <v>#N/A</v>
      </c>
      <c r="AV25" s="552" t="e">
        <f t="shared" si="16"/>
        <v>#N/A</v>
      </c>
      <c r="AW25" s="553" t="e">
        <f t="shared" si="6"/>
        <v>#N/A</v>
      </c>
      <c r="AY25" s="537" t="s">
        <v>31</v>
      </c>
      <c r="AZ25" s="538" t="s">
        <v>148</v>
      </c>
      <c r="BA25" s="623">
        <f>BA$47*関係係数シート!BE21</f>
        <v>0</v>
      </c>
      <c r="BB25" s="463">
        <f>BB$47*関係係数シート!BF21</f>
        <v>0</v>
      </c>
      <c r="BC25" s="463">
        <f>BC$47*関係係数シート!BG21</f>
        <v>0</v>
      </c>
      <c r="BD25" s="463">
        <f>BD$47*関係係数シート!BH21</f>
        <v>0</v>
      </c>
      <c r="BE25" s="463">
        <f>BE$47*関係係数シート!BI21</f>
        <v>0</v>
      </c>
      <c r="BF25" s="463">
        <f>BF$47*関係係数シート!BJ21</f>
        <v>0</v>
      </c>
      <c r="BG25" s="463">
        <f>BG$47*関係係数シート!BK21</f>
        <v>0</v>
      </c>
      <c r="BH25" s="463">
        <f>BH$47*関係係数シート!BL21</f>
        <v>0</v>
      </c>
      <c r="BI25" s="463">
        <f>BI$47*関係係数シート!BM21</f>
        <v>0</v>
      </c>
      <c r="BJ25" s="463">
        <f>BJ$47*関係係数シート!BN21</f>
        <v>0</v>
      </c>
      <c r="BK25" s="463">
        <f>BK$47*関係係数シート!BO21</f>
        <v>0</v>
      </c>
      <c r="BL25" s="463">
        <f>BL$47*関係係数シート!BP21</f>
        <v>0</v>
      </c>
      <c r="BM25" s="463">
        <f>BM$47*関係係数シート!BQ21</f>
        <v>0</v>
      </c>
      <c r="BN25" s="463">
        <f>BN$47*関係係数シート!BR21</f>
        <v>0</v>
      </c>
      <c r="BO25" s="463">
        <f>BO$47*関係係数シート!BS21</f>
        <v>0</v>
      </c>
      <c r="BP25" s="463">
        <f>BP$47*関係係数シート!BT21</f>
        <v>0</v>
      </c>
      <c r="BQ25" s="463">
        <f>BQ$47*関係係数シート!BU21</f>
        <v>0</v>
      </c>
      <c r="BR25" s="463">
        <f>BR$47*関係係数シート!BV21</f>
        <v>0</v>
      </c>
      <c r="BS25" s="463">
        <f>BS$47*関係係数シート!BW21</f>
        <v>0</v>
      </c>
      <c r="BT25" s="463">
        <f>BT$47*関係係数シート!BX21</f>
        <v>0</v>
      </c>
      <c r="BU25" s="463">
        <f>BU$47*関係係数シート!BY21</f>
        <v>0</v>
      </c>
      <c r="BV25" s="463">
        <f>BV$47*関係係数シート!BZ21</f>
        <v>0</v>
      </c>
      <c r="BW25" s="463">
        <f>BW$47*関係係数シート!CA21</f>
        <v>0</v>
      </c>
      <c r="BX25" s="463">
        <f>BX$47*関係係数シート!CB21</f>
        <v>0</v>
      </c>
      <c r="BY25" s="463">
        <f>BY$47*関係係数シート!CC21</f>
        <v>0</v>
      </c>
      <c r="BZ25" s="463">
        <f>BZ$47*関係係数シート!CD21</f>
        <v>0</v>
      </c>
      <c r="CA25" s="463">
        <f>CA$47*関係係数シート!CE21</f>
        <v>0</v>
      </c>
      <c r="CB25" s="463">
        <f>CB$47*関係係数シート!CF21</f>
        <v>0</v>
      </c>
      <c r="CC25" s="463">
        <f>CC$47*関係係数シート!CG21</f>
        <v>0</v>
      </c>
      <c r="CD25" s="463">
        <f>CD$47*関係係数シート!CI21</f>
        <v>0</v>
      </c>
      <c r="CE25" s="463">
        <f>CE$47*関係係数シート!CJ21</f>
        <v>0</v>
      </c>
      <c r="CF25" s="463">
        <f>CF$47*関係係数シート!CK21</f>
        <v>0</v>
      </c>
      <c r="CG25" s="463">
        <f>CG$47*関係係数シート!CL21</f>
        <v>0</v>
      </c>
      <c r="CH25" s="463">
        <f>CH$47*関係係数シート!CM21</f>
        <v>0</v>
      </c>
      <c r="CI25" s="464">
        <f>CI$47*関係係数シート!CO21</f>
        <v>0</v>
      </c>
      <c r="CJ25" s="554">
        <f t="shared" si="7"/>
        <v>0</v>
      </c>
    </row>
    <row r="26" spans="2:88" ht="20.100000000000001" customHeight="1">
      <c r="B26" s="537" t="s">
        <v>87</v>
      </c>
      <c r="C26" s="538" t="s">
        <v>25</v>
      </c>
      <c r="D26" s="539">
        <f>'入力シート '!N24</f>
        <v>0</v>
      </c>
      <c r="E26" s="539">
        <f>'計算シート（設備投資）'!CJ26</f>
        <v>0</v>
      </c>
      <c r="F26" s="540">
        <f>E26*関係係数シート!D22</f>
        <v>0</v>
      </c>
      <c r="G26" s="463">
        <f>F26*関係係数シート!E22</f>
        <v>0</v>
      </c>
      <c r="H26" s="461">
        <f>F26*関係係数シート!F22</f>
        <v>0</v>
      </c>
      <c r="I26" s="461">
        <v>0</v>
      </c>
      <c r="J26" s="461">
        <f>I26*関係係数シート!D22</f>
        <v>0</v>
      </c>
      <c r="K26" s="540">
        <v>0</v>
      </c>
      <c r="L26" s="463">
        <f>K26*関係係数シート!E22</f>
        <v>0</v>
      </c>
      <c r="M26" s="461">
        <f>K26*関係係数シート!F22</f>
        <v>0</v>
      </c>
      <c r="N26" s="463">
        <f t="shared" si="8"/>
        <v>0</v>
      </c>
      <c r="O26" s="463">
        <f t="shared" si="0"/>
        <v>0</v>
      </c>
      <c r="P26" s="464">
        <f t="shared" si="1"/>
        <v>0</v>
      </c>
      <c r="Q26" s="90"/>
      <c r="R26" s="541"/>
      <c r="S26" s="542"/>
      <c r="T26" s="463">
        <f>$S$45*関係係数シート!G22</f>
        <v>0</v>
      </c>
      <c r="U26" s="463">
        <f>T26*関係係数シート!D22</f>
        <v>0</v>
      </c>
      <c r="V26" s="463">
        <v>0</v>
      </c>
      <c r="W26" s="463">
        <f>V26*関係係数シート!E22</f>
        <v>0</v>
      </c>
      <c r="X26" s="464">
        <f>V26*関係係数シート!F22</f>
        <v>0</v>
      </c>
      <c r="Z26" s="543">
        <f>ROUND(F26*関係係数シート!H22,0)</f>
        <v>0</v>
      </c>
      <c r="AA26" s="466">
        <f>ROUND(K26*関係係数シート!H22,0)</f>
        <v>0</v>
      </c>
      <c r="AB26" s="466">
        <f t="shared" si="9"/>
        <v>0</v>
      </c>
      <c r="AC26" s="544">
        <f>ROUND(V26*関係係数シート!H22,0)</f>
        <v>0</v>
      </c>
      <c r="AD26" s="543">
        <f>ROUND(F26*関係係数シート!I22,0)</f>
        <v>0</v>
      </c>
      <c r="AE26" s="544">
        <f>ROUND(K26*関係係数シート!I22,0)</f>
        <v>0</v>
      </c>
      <c r="AF26" s="544">
        <f t="shared" si="10"/>
        <v>0</v>
      </c>
      <c r="AG26" s="545">
        <f>ROUND(V26*関係係数シート!I22,0)</f>
        <v>0</v>
      </c>
      <c r="AI26" s="383">
        <f t="shared" si="11"/>
        <v>0</v>
      </c>
      <c r="AJ26" s="546">
        <f t="shared" si="2"/>
        <v>0</v>
      </c>
      <c r="AK26" s="385">
        <f t="shared" si="3"/>
        <v>0</v>
      </c>
      <c r="AL26" s="383">
        <f t="shared" si="12"/>
        <v>0</v>
      </c>
      <c r="AM26" s="547">
        <f t="shared" si="13"/>
        <v>0</v>
      </c>
      <c r="AN26" s="379">
        <f t="shared" si="14"/>
        <v>1</v>
      </c>
      <c r="AP26" s="381">
        <v>19</v>
      </c>
      <c r="AQ26" s="548" t="e">
        <f t="shared" si="4"/>
        <v>#N/A</v>
      </c>
      <c r="AR26" s="549" t="e">
        <f t="shared" si="15"/>
        <v>#N/A</v>
      </c>
      <c r="AS26" s="550" t="e">
        <f t="shared" si="5"/>
        <v>#N/A</v>
      </c>
      <c r="AT26" s="385" t="e">
        <f t="shared" si="5"/>
        <v>#N/A</v>
      </c>
      <c r="AU26" s="551" t="e">
        <f>SUM($AR$8:AR26)/SUM($AR$8:$AR$44)</f>
        <v>#N/A</v>
      </c>
      <c r="AV26" s="552" t="e">
        <f t="shared" si="16"/>
        <v>#N/A</v>
      </c>
      <c r="AW26" s="553" t="e">
        <f t="shared" si="6"/>
        <v>#N/A</v>
      </c>
      <c r="AY26" s="537" t="s">
        <v>33</v>
      </c>
      <c r="AZ26" s="538" t="s">
        <v>25</v>
      </c>
      <c r="BA26" s="623">
        <f>BA$47*関係係数シート!BE22</f>
        <v>0</v>
      </c>
      <c r="BB26" s="463">
        <f>BB$47*関係係数シート!BF22</f>
        <v>0</v>
      </c>
      <c r="BC26" s="463">
        <f>BC$47*関係係数シート!BG22</f>
        <v>0</v>
      </c>
      <c r="BD26" s="463">
        <f>BD$47*関係係数シート!BH22</f>
        <v>0</v>
      </c>
      <c r="BE26" s="463">
        <f>BE$47*関係係数シート!BI22</f>
        <v>0</v>
      </c>
      <c r="BF26" s="463">
        <f>BF$47*関係係数シート!BJ22</f>
        <v>0</v>
      </c>
      <c r="BG26" s="463">
        <f>BG$47*関係係数シート!BK22</f>
        <v>0</v>
      </c>
      <c r="BH26" s="463">
        <f>BH$47*関係係数シート!BL22</f>
        <v>0</v>
      </c>
      <c r="BI26" s="463">
        <f>BI$47*関係係数シート!BM22</f>
        <v>0</v>
      </c>
      <c r="BJ26" s="463">
        <f>BJ$47*関係係数シート!BN22</f>
        <v>0</v>
      </c>
      <c r="BK26" s="463">
        <f>BK$47*関係係数シート!BO22</f>
        <v>0</v>
      </c>
      <c r="BL26" s="463">
        <f>BL$47*関係係数シート!BP22</f>
        <v>0</v>
      </c>
      <c r="BM26" s="463">
        <f>BM$47*関係係数シート!BQ22</f>
        <v>0</v>
      </c>
      <c r="BN26" s="463">
        <f>BN$47*関係係数シート!BR22</f>
        <v>0</v>
      </c>
      <c r="BO26" s="463">
        <f>BO$47*関係係数シート!BS22</f>
        <v>0</v>
      </c>
      <c r="BP26" s="463">
        <f>BP$47*関係係数シート!BT22</f>
        <v>0</v>
      </c>
      <c r="BQ26" s="463">
        <f>BQ$47*関係係数シート!BU22</f>
        <v>0</v>
      </c>
      <c r="BR26" s="463">
        <f>BR$47*関係係数シート!BV22</f>
        <v>0</v>
      </c>
      <c r="BS26" s="463">
        <f>BS$47*関係係数シート!BW22</f>
        <v>0</v>
      </c>
      <c r="BT26" s="463">
        <f>BT$47*関係係数シート!BX22</f>
        <v>0</v>
      </c>
      <c r="BU26" s="463">
        <f>BU$47*関係係数シート!BY22</f>
        <v>0</v>
      </c>
      <c r="BV26" s="463">
        <f>BV$47*関係係数シート!BZ22</f>
        <v>0</v>
      </c>
      <c r="BW26" s="463">
        <f>BW$47*関係係数シート!CA22</f>
        <v>0</v>
      </c>
      <c r="BX26" s="463">
        <f>BX$47*関係係数シート!CB22</f>
        <v>0</v>
      </c>
      <c r="BY26" s="463">
        <f>BY$47*関係係数シート!CC22</f>
        <v>0</v>
      </c>
      <c r="BZ26" s="463">
        <f>BZ$47*関係係数シート!CD22</f>
        <v>0</v>
      </c>
      <c r="CA26" s="463">
        <f>CA$47*関係係数シート!CE22</f>
        <v>0</v>
      </c>
      <c r="CB26" s="463">
        <f>CB$47*関係係数シート!CF22</f>
        <v>0</v>
      </c>
      <c r="CC26" s="463">
        <f>CC$47*関係係数シート!CG22</f>
        <v>0</v>
      </c>
      <c r="CD26" s="463">
        <f>CD$47*関係係数シート!CI22</f>
        <v>0</v>
      </c>
      <c r="CE26" s="463">
        <f>CE$47*関係係数シート!CJ22</f>
        <v>0</v>
      </c>
      <c r="CF26" s="463">
        <f>CF$47*関係係数シート!CK22</f>
        <v>0</v>
      </c>
      <c r="CG26" s="463">
        <f>CG$47*関係係数シート!CL22</f>
        <v>0</v>
      </c>
      <c r="CH26" s="463">
        <f>CH$47*関係係数シート!CM22</f>
        <v>0</v>
      </c>
      <c r="CI26" s="464">
        <f>CI$47*関係係数シート!CO22</f>
        <v>0</v>
      </c>
      <c r="CJ26" s="554">
        <f t="shared" si="7"/>
        <v>0</v>
      </c>
    </row>
    <row r="27" spans="2:88" ht="20.100000000000001" customHeight="1">
      <c r="B27" s="555" t="s">
        <v>90</v>
      </c>
      <c r="C27" s="556" t="s">
        <v>28</v>
      </c>
      <c r="D27" s="557">
        <f>'入力シート '!N25</f>
        <v>0</v>
      </c>
      <c r="E27" s="557">
        <f>'計算シート（設備投資）'!CJ27</f>
        <v>0</v>
      </c>
      <c r="F27" s="558">
        <f>E27*関係係数シート!D23</f>
        <v>0</v>
      </c>
      <c r="G27" s="474">
        <f>F27*関係係数シート!E23</f>
        <v>0</v>
      </c>
      <c r="H27" s="472">
        <f>F27*関係係数シート!F23</f>
        <v>0</v>
      </c>
      <c r="I27" s="472">
        <v>0</v>
      </c>
      <c r="J27" s="472">
        <f>I27*関係係数シート!D23</f>
        <v>0</v>
      </c>
      <c r="K27" s="558">
        <v>0</v>
      </c>
      <c r="L27" s="474">
        <f>K27*関係係数シート!E23</f>
        <v>0</v>
      </c>
      <c r="M27" s="472">
        <f>K27*関係係数シート!F23</f>
        <v>0</v>
      </c>
      <c r="N27" s="474">
        <f t="shared" si="8"/>
        <v>0</v>
      </c>
      <c r="O27" s="474">
        <f t="shared" si="0"/>
        <v>0</v>
      </c>
      <c r="P27" s="475">
        <f t="shared" si="1"/>
        <v>0</v>
      </c>
      <c r="Q27" s="90"/>
      <c r="R27" s="559"/>
      <c r="S27" s="560"/>
      <c r="T27" s="474">
        <f>$S$45*関係係数シート!G23</f>
        <v>0</v>
      </c>
      <c r="U27" s="474">
        <f>T27*関係係数シート!D23</f>
        <v>0</v>
      </c>
      <c r="V27" s="474">
        <v>0</v>
      </c>
      <c r="W27" s="474">
        <f>V27*関係係数シート!E23</f>
        <v>0</v>
      </c>
      <c r="X27" s="475">
        <f>V27*関係係数シート!F23</f>
        <v>0</v>
      </c>
      <c r="Z27" s="561">
        <f>ROUND(F27*関係係数シート!H23,0)</f>
        <v>0</v>
      </c>
      <c r="AA27" s="477">
        <f>ROUND(K27*関係係数シート!H23,0)</f>
        <v>0</v>
      </c>
      <c r="AB27" s="477">
        <f t="shared" si="9"/>
        <v>0</v>
      </c>
      <c r="AC27" s="562">
        <f>ROUND(V27*関係係数シート!H23,0)</f>
        <v>0</v>
      </c>
      <c r="AD27" s="561">
        <f>ROUND(F27*関係係数シート!I23,0)</f>
        <v>0</v>
      </c>
      <c r="AE27" s="562">
        <f>ROUND(K27*関係係数シート!I23,0)</f>
        <v>0</v>
      </c>
      <c r="AF27" s="562">
        <f t="shared" si="10"/>
        <v>0</v>
      </c>
      <c r="AG27" s="563">
        <f>ROUND(V27*関係係数シート!I23,0)</f>
        <v>0</v>
      </c>
      <c r="AI27" s="396">
        <f t="shared" si="11"/>
        <v>0</v>
      </c>
      <c r="AJ27" s="564">
        <f t="shared" si="2"/>
        <v>0</v>
      </c>
      <c r="AK27" s="398">
        <f t="shared" si="3"/>
        <v>0</v>
      </c>
      <c r="AL27" s="396">
        <f t="shared" si="12"/>
        <v>0</v>
      </c>
      <c r="AM27" s="565">
        <f t="shared" si="13"/>
        <v>0</v>
      </c>
      <c r="AN27" s="392">
        <f t="shared" si="14"/>
        <v>1</v>
      </c>
      <c r="AP27" s="394">
        <v>20</v>
      </c>
      <c r="AQ27" s="566" t="e">
        <f t="shared" si="4"/>
        <v>#N/A</v>
      </c>
      <c r="AR27" s="567" t="e">
        <f t="shared" si="15"/>
        <v>#N/A</v>
      </c>
      <c r="AS27" s="568" t="e">
        <f t="shared" si="5"/>
        <v>#N/A</v>
      </c>
      <c r="AT27" s="398" t="e">
        <f t="shared" si="5"/>
        <v>#N/A</v>
      </c>
      <c r="AU27" s="569" t="e">
        <f>SUM($AR$8:AR27)/SUM($AR$8:$AR$44)</f>
        <v>#N/A</v>
      </c>
      <c r="AV27" s="570" t="e">
        <f t="shared" si="16"/>
        <v>#N/A</v>
      </c>
      <c r="AW27" s="571" t="e">
        <f t="shared" si="6"/>
        <v>#N/A</v>
      </c>
      <c r="AY27" s="555" t="s">
        <v>34</v>
      </c>
      <c r="AZ27" s="556" t="s">
        <v>28</v>
      </c>
      <c r="BA27" s="624">
        <f>BA$47*関係係数シート!BE23</f>
        <v>0</v>
      </c>
      <c r="BB27" s="474">
        <f>BB$47*関係係数シート!BF23</f>
        <v>0</v>
      </c>
      <c r="BC27" s="474">
        <f>BC$47*関係係数シート!BG23</f>
        <v>0</v>
      </c>
      <c r="BD27" s="474">
        <f>BD$47*関係係数シート!BH23</f>
        <v>0</v>
      </c>
      <c r="BE27" s="474">
        <f>BE$47*関係係数シート!BI23</f>
        <v>0</v>
      </c>
      <c r="BF27" s="474">
        <f>BF$47*関係係数シート!BJ23</f>
        <v>0</v>
      </c>
      <c r="BG27" s="474">
        <f>BG$47*関係係数シート!BK23</f>
        <v>0</v>
      </c>
      <c r="BH27" s="474">
        <f>BH$47*関係係数シート!BL23</f>
        <v>0</v>
      </c>
      <c r="BI27" s="474">
        <f>BI$47*関係係数シート!BM23</f>
        <v>0</v>
      </c>
      <c r="BJ27" s="474">
        <f>BJ$47*関係係数シート!BN23</f>
        <v>0</v>
      </c>
      <c r="BK27" s="474">
        <f>BK$47*関係係数シート!BO23</f>
        <v>0</v>
      </c>
      <c r="BL27" s="474">
        <f>BL$47*関係係数シート!BP23</f>
        <v>0</v>
      </c>
      <c r="BM27" s="474">
        <f>BM$47*関係係数シート!BQ23</f>
        <v>0</v>
      </c>
      <c r="BN27" s="474">
        <f>BN$47*関係係数シート!BR23</f>
        <v>0</v>
      </c>
      <c r="BO27" s="474">
        <f>BO$47*関係係数シート!BS23</f>
        <v>0</v>
      </c>
      <c r="BP27" s="474">
        <f>BP$47*関係係数シート!BT23</f>
        <v>0</v>
      </c>
      <c r="BQ27" s="474">
        <f>BQ$47*関係係数シート!BU23</f>
        <v>0</v>
      </c>
      <c r="BR27" s="474">
        <f>BR$47*関係係数シート!BV23</f>
        <v>0</v>
      </c>
      <c r="BS27" s="474">
        <f>BS$47*関係係数シート!BW23</f>
        <v>0</v>
      </c>
      <c r="BT27" s="474">
        <f>BT$47*関係係数シート!BX23</f>
        <v>0</v>
      </c>
      <c r="BU27" s="474">
        <f>BU$47*関係係数シート!BY23</f>
        <v>0</v>
      </c>
      <c r="BV27" s="474">
        <f>BV$47*関係係数シート!BZ23</f>
        <v>0</v>
      </c>
      <c r="BW27" s="474">
        <f>BW$47*関係係数シート!CA23</f>
        <v>0</v>
      </c>
      <c r="BX27" s="474">
        <f>BX$47*関係係数シート!CB23</f>
        <v>0</v>
      </c>
      <c r="BY27" s="474">
        <f>BY$47*関係係数シート!CC23</f>
        <v>0</v>
      </c>
      <c r="BZ27" s="474">
        <f>BZ$47*関係係数シート!CD23</f>
        <v>0</v>
      </c>
      <c r="CA27" s="474">
        <f>CA$47*関係係数シート!CE23</f>
        <v>0</v>
      </c>
      <c r="CB27" s="474">
        <f>CB$47*関係係数シート!CF23</f>
        <v>0</v>
      </c>
      <c r="CC27" s="474">
        <f>CC$47*関係係数シート!CG23</f>
        <v>0</v>
      </c>
      <c r="CD27" s="474">
        <f>CD$47*関係係数シート!CI23</f>
        <v>0</v>
      </c>
      <c r="CE27" s="474">
        <f>CE$47*関係係数シート!CJ23</f>
        <v>0</v>
      </c>
      <c r="CF27" s="474">
        <f>CF$47*関係係数シート!CK23</f>
        <v>0</v>
      </c>
      <c r="CG27" s="474">
        <f>CG$47*関係係数シート!CL23</f>
        <v>0</v>
      </c>
      <c r="CH27" s="474">
        <f>CH$47*関係係数シート!CM23</f>
        <v>0</v>
      </c>
      <c r="CI27" s="475">
        <f>CI$47*関係係数シート!CO23</f>
        <v>0</v>
      </c>
      <c r="CJ27" s="572">
        <f t="shared" si="7"/>
        <v>0</v>
      </c>
    </row>
    <row r="28" spans="2:88" ht="20.100000000000001" customHeight="1">
      <c r="B28" s="573" t="s">
        <v>91</v>
      </c>
      <c r="C28" s="574" t="s">
        <v>30</v>
      </c>
      <c r="D28" s="575">
        <f>'入力シート '!N26</f>
        <v>0</v>
      </c>
      <c r="E28" s="575">
        <f>'計算シート（設備投資）'!CJ28</f>
        <v>0</v>
      </c>
      <c r="F28" s="520">
        <f>E28*関係係数シート!D24</f>
        <v>0</v>
      </c>
      <c r="G28" s="454">
        <f>F28*関係係数シート!E24</f>
        <v>0</v>
      </c>
      <c r="H28" s="483">
        <f>F28*関係係数シート!F24</f>
        <v>0</v>
      </c>
      <c r="I28" s="483">
        <v>0</v>
      </c>
      <c r="J28" s="483">
        <f>I28*関係係数シート!D24</f>
        <v>0</v>
      </c>
      <c r="K28" s="520">
        <v>0</v>
      </c>
      <c r="L28" s="454">
        <f>K28*関係係数シート!E24</f>
        <v>0</v>
      </c>
      <c r="M28" s="483">
        <f>K28*関係係数シート!F24</f>
        <v>0</v>
      </c>
      <c r="N28" s="454">
        <f t="shared" si="8"/>
        <v>0</v>
      </c>
      <c r="O28" s="454">
        <f t="shared" si="0"/>
        <v>0</v>
      </c>
      <c r="P28" s="485">
        <f t="shared" si="1"/>
        <v>0</v>
      </c>
      <c r="Q28" s="90"/>
      <c r="R28" s="576"/>
      <c r="S28" s="577"/>
      <c r="T28" s="454">
        <f>$S$45*関係係数シート!G24</f>
        <v>0</v>
      </c>
      <c r="U28" s="454">
        <f>T28*関係係数シート!D24</f>
        <v>0</v>
      </c>
      <c r="V28" s="454">
        <v>0</v>
      </c>
      <c r="W28" s="454">
        <f>V28*関係係数シート!E24</f>
        <v>0</v>
      </c>
      <c r="X28" s="485">
        <f>V28*関係係数シート!F24</f>
        <v>0</v>
      </c>
      <c r="Z28" s="493">
        <f>ROUND(F28*関係係数シート!H24,0)</f>
        <v>0</v>
      </c>
      <c r="AA28" s="487">
        <f>ROUND(K28*関係係数シート!H24,0)</f>
        <v>0</v>
      </c>
      <c r="AB28" s="487">
        <f t="shared" si="9"/>
        <v>0</v>
      </c>
      <c r="AC28" s="578">
        <f>ROUND(V28*関係係数シート!H24,0)</f>
        <v>0</v>
      </c>
      <c r="AD28" s="493">
        <f>ROUND(F28*関係係数シート!I24,0)</f>
        <v>0</v>
      </c>
      <c r="AE28" s="578">
        <f>ROUND(K28*関係係数シート!I24,0)</f>
        <v>0</v>
      </c>
      <c r="AF28" s="578">
        <f t="shared" si="10"/>
        <v>0</v>
      </c>
      <c r="AG28" s="579">
        <f>ROUND(V28*関係係数シート!I24,0)</f>
        <v>0</v>
      </c>
      <c r="AI28" s="409">
        <f t="shared" si="11"/>
        <v>0</v>
      </c>
      <c r="AJ28" s="580">
        <f t="shared" si="2"/>
        <v>0</v>
      </c>
      <c r="AK28" s="411">
        <f t="shared" si="3"/>
        <v>0</v>
      </c>
      <c r="AL28" s="409">
        <f t="shared" si="12"/>
        <v>0</v>
      </c>
      <c r="AM28" s="581">
        <f t="shared" si="13"/>
        <v>0</v>
      </c>
      <c r="AN28" s="405">
        <f t="shared" si="14"/>
        <v>1</v>
      </c>
      <c r="AP28" s="407">
        <v>21</v>
      </c>
      <c r="AQ28" s="582" t="e">
        <f t="shared" si="4"/>
        <v>#N/A</v>
      </c>
      <c r="AR28" s="583" t="e">
        <f t="shared" si="15"/>
        <v>#N/A</v>
      </c>
      <c r="AS28" s="584" t="e">
        <f t="shared" si="5"/>
        <v>#N/A</v>
      </c>
      <c r="AT28" s="411" t="e">
        <f t="shared" si="5"/>
        <v>#N/A</v>
      </c>
      <c r="AU28" s="585" t="e">
        <f>SUM($AR$8:AR28)/SUM($AR$8:$AR$44)</f>
        <v>#N/A</v>
      </c>
      <c r="AV28" s="586" t="e">
        <f t="shared" si="16"/>
        <v>#N/A</v>
      </c>
      <c r="AW28" s="587" t="e">
        <f t="shared" si="6"/>
        <v>#N/A</v>
      </c>
      <c r="AY28" s="573" t="s">
        <v>36</v>
      </c>
      <c r="AZ28" s="574" t="s">
        <v>30</v>
      </c>
      <c r="BA28" s="625">
        <f>BA$47*関係係数シート!BE24</f>
        <v>0</v>
      </c>
      <c r="BB28" s="454">
        <f>BB$47*関係係数シート!BF24</f>
        <v>0</v>
      </c>
      <c r="BC28" s="454">
        <f>BC$47*関係係数シート!BG24</f>
        <v>0</v>
      </c>
      <c r="BD28" s="454">
        <f>BD$47*関係係数シート!BH24</f>
        <v>0</v>
      </c>
      <c r="BE28" s="454">
        <f>BE$47*関係係数シート!BI24</f>
        <v>0</v>
      </c>
      <c r="BF28" s="454">
        <f>BF$47*関係係数シート!BJ24</f>
        <v>0</v>
      </c>
      <c r="BG28" s="454">
        <f>BG$47*関係係数シート!BK24</f>
        <v>0</v>
      </c>
      <c r="BH28" s="454">
        <f>BH$47*関係係数シート!BL24</f>
        <v>0</v>
      </c>
      <c r="BI28" s="454">
        <f>BI$47*関係係数シート!BM24</f>
        <v>0</v>
      </c>
      <c r="BJ28" s="454">
        <f>BJ$47*関係係数シート!BN24</f>
        <v>0</v>
      </c>
      <c r="BK28" s="454">
        <f>BK$47*関係係数シート!BO24</f>
        <v>0</v>
      </c>
      <c r="BL28" s="454">
        <f>BL$47*関係係数シート!BP24</f>
        <v>0</v>
      </c>
      <c r="BM28" s="454">
        <f>BM$47*関係係数シート!BQ24</f>
        <v>0</v>
      </c>
      <c r="BN28" s="454">
        <f>BN$47*関係係数シート!BR24</f>
        <v>0</v>
      </c>
      <c r="BO28" s="454">
        <f>BO$47*関係係数シート!BS24</f>
        <v>0</v>
      </c>
      <c r="BP28" s="454">
        <f>BP$47*関係係数シート!BT24</f>
        <v>0</v>
      </c>
      <c r="BQ28" s="454">
        <f>BQ$47*関係係数シート!BU24</f>
        <v>0</v>
      </c>
      <c r="BR28" s="454">
        <f>BR$47*関係係数シート!BV24</f>
        <v>0</v>
      </c>
      <c r="BS28" s="454">
        <f>BS$47*関係係数シート!BW24</f>
        <v>0</v>
      </c>
      <c r="BT28" s="454">
        <f>BT$47*関係係数シート!BX24</f>
        <v>0</v>
      </c>
      <c r="BU28" s="454">
        <f>BU$47*関係係数シート!BY24</f>
        <v>0</v>
      </c>
      <c r="BV28" s="454">
        <f>BV$47*関係係数シート!BZ24</f>
        <v>0</v>
      </c>
      <c r="BW28" s="454">
        <f>BW$47*関係係数シート!CA24</f>
        <v>0</v>
      </c>
      <c r="BX28" s="454">
        <f>BX$47*関係係数シート!CB24</f>
        <v>0</v>
      </c>
      <c r="BY28" s="454">
        <f>BY$47*関係係数シート!CC24</f>
        <v>0</v>
      </c>
      <c r="BZ28" s="454">
        <f>BZ$47*関係係数シート!CD24</f>
        <v>0</v>
      </c>
      <c r="CA28" s="454">
        <f>CA$47*関係係数シート!CE24</f>
        <v>0</v>
      </c>
      <c r="CB28" s="454">
        <f>CB$47*関係係数シート!CF24</f>
        <v>0</v>
      </c>
      <c r="CC28" s="454">
        <f>CC$47*関係係数シート!CG24</f>
        <v>0</v>
      </c>
      <c r="CD28" s="454">
        <f>CD$47*関係係数シート!CI24</f>
        <v>0</v>
      </c>
      <c r="CE28" s="454">
        <f>CE$47*関係係数シート!CJ24</f>
        <v>0</v>
      </c>
      <c r="CF28" s="454">
        <f>CF$47*関係係数シート!CK24</f>
        <v>0</v>
      </c>
      <c r="CG28" s="454">
        <f>CG$47*関係係数シート!CL24</f>
        <v>0</v>
      </c>
      <c r="CH28" s="454">
        <f>CH$47*関係係数シート!CM24</f>
        <v>0</v>
      </c>
      <c r="CI28" s="485">
        <f>CI$47*関係係数シート!CO24</f>
        <v>0</v>
      </c>
      <c r="CJ28" s="588">
        <f t="shared" si="7"/>
        <v>0</v>
      </c>
    </row>
    <row r="29" spans="2:88" ht="20.100000000000001" customHeight="1">
      <c r="B29" s="537" t="s">
        <v>92</v>
      </c>
      <c r="C29" s="538" t="s">
        <v>32</v>
      </c>
      <c r="D29" s="539">
        <f>'入力シート '!N27</f>
        <v>0</v>
      </c>
      <c r="E29" s="539">
        <f>'計算シート（設備投資）'!CJ29</f>
        <v>0</v>
      </c>
      <c r="F29" s="540">
        <f>E29*関係係数シート!D25</f>
        <v>0</v>
      </c>
      <c r="G29" s="463">
        <f>F29*関係係数シート!E25</f>
        <v>0</v>
      </c>
      <c r="H29" s="461">
        <f>F29*関係係数シート!F25</f>
        <v>0</v>
      </c>
      <c r="I29" s="461">
        <v>0</v>
      </c>
      <c r="J29" s="461">
        <f>I29*関係係数シート!D25</f>
        <v>0</v>
      </c>
      <c r="K29" s="540">
        <v>0</v>
      </c>
      <c r="L29" s="463">
        <f>K29*関係係数シート!E25</f>
        <v>0</v>
      </c>
      <c r="M29" s="461">
        <f>K29*関係係数シート!F25</f>
        <v>0</v>
      </c>
      <c r="N29" s="463">
        <f t="shared" si="8"/>
        <v>0</v>
      </c>
      <c r="O29" s="463">
        <f t="shared" si="0"/>
        <v>0</v>
      </c>
      <c r="P29" s="464">
        <f t="shared" si="1"/>
        <v>0</v>
      </c>
      <c r="Q29" s="90"/>
      <c r="R29" s="541"/>
      <c r="S29" s="542"/>
      <c r="T29" s="463">
        <f>$S$45*関係係数シート!G25</f>
        <v>0</v>
      </c>
      <c r="U29" s="463">
        <f>T29*関係係数シート!D25</f>
        <v>0</v>
      </c>
      <c r="V29" s="463">
        <v>0</v>
      </c>
      <c r="W29" s="463">
        <f>V29*関係係数シート!E25</f>
        <v>0</v>
      </c>
      <c r="X29" s="464">
        <f>V29*関係係数シート!F25</f>
        <v>0</v>
      </c>
      <c r="Z29" s="543">
        <f>ROUND(F29*関係係数シート!H25,0)</f>
        <v>0</v>
      </c>
      <c r="AA29" s="466">
        <f>ROUND(K29*関係係数シート!H25,0)</f>
        <v>0</v>
      </c>
      <c r="AB29" s="466">
        <f t="shared" si="9"/>
        <v>0</v>
      </c>
      <c r="AC29" s="544">
        <f>ROUND(V29*関係係数シート!H25,0)</f>
        <v>0</v>
      </c>
      <c r="AD29" s="543">
        <f>ROUND(F29*関係係数シート!I25,0)</f>
        <v>0</v>
      </c>
      <c r="AE29" s="544">
        <f>ROUND(K29*関係係数シート!I25,0)</f>
        <v>0</v>
      </c>
      <c r="AF29" s="544">
        <f t="shared" si="10"/>
        <v>0</v>
      </c>
      <c r="AG29" s="545">
        <f>ROUND(V29*関係係数シート!I25,0)</f>
        <v>0</v>
      </c>
      <c r="AI29" s="383">
        <f t="shared" si="11"/>
        <v>0</v>
      </c>
      <c r="AJ29" s="546">
        <f t="shared" si="2"/>
        <v>0</v>
      </c>
      <c r="AK29" s="385">
        <f t="shared" si="3"/>
        <v>0</v>
      </c>
      <c r="AL29" s="383">
        <f t="shared" si="12"/>
        <v>0</v>
      </c>
      <c r="AM29" s="547">
        <f t="shared" si="13"/>
        <v>0</v>
      </c>
      <c r="AN29" s="379">
        <f t="shared" si="14"/>
        <v>1</v>
      </c>
      <c r="AP29" s="381">
        <v>22</v>
      </c>
      <c r="AQ29" s="548" t="e">
        <f t="shared" si="4"/>
        <v>#N/A</v>
      </c>
      <c r="AR29" s="549" t="e">
        <f t="shared" si="15"/>
        <v>#N/A</v>
      </c>
      <c r="AS29" s="550" t="e">
        <f t="shared" si="5"/>
        <v>#N/A</v>
      </c>
      <c r="AT29" s="385" t="e">
        <f t="shared" si="5"/>
        <v>#N/A</v>
      </c>
      <c r="AU29" s="551" t="e">
        <f>SUM($AR$8:AR29)/SUM($AR$8:$AR$44)</f>
        <v>#N/A</v>
      </c>
      <c r="AV29" s="552" t="e">
        <f t="shared" si="16"/>
        <v>#N/A</v>
      </c>
      <c r="AW29" s="553" t="e">
        <f t="shared" si="6"/>
        <v>#N/A</v>
      </c>
      <c r="AY29" s="537" t="s">
        <v>38</v>
      </c>
      <c r="AZ29" s="538" t="s">
        <v>32</v>
      </c>
      <c r="BA29" s="623">
        <f>BA$47*関係係数シート!BE25</f>
        <v>0</v>
      </c>
      <c r="BB29" s="463">
        <f>BB$47*関係係数シート!BF25</f>
        <v>0</v>
      </c>
      <c r="BC29" s="463">
        <f>BC$47*関係係数シート!BG25</f>
        <v>0</v>
      </c>
      <c r="BD29" s="463">
        <f>BD$47*関係係数シート!BH25</f>
        <v>0</v>
      </c>
      <c r="BE29" s="463">
        <f>BE$47*関係係数シート!BI25</f>
        <v>0</v>
      </c>
      <c r="BF29" s="463">
        <f>BF$47*関係係数シート!BJ25</f>
        <v>0</v>
      </c>
      <c r="BG29" s="463">
        <f>BG$47*関係係数シート!BK25</f>
        <v>0</v>
      </c>
      <c r="BH29" s="463">
        <f>BH$47*関係係数シート!BL25</f>
        <v>0</v>
      </c>
      <c r="BI29" s="463">
        <f>BI$47*関係係数シート!BM25</f>
        <v>0</v>
      </c>
      <c r="BJ29" s="463">
        <f>BJ$47*関係係数シート!BN25</f>
        <v>0</v>
      </c>
      <c r="BK29" s="463">
        <f>BK$47*関係係数シート!BO25</f>
        <v>0</v>
      </c>
      <c r="BL29" s="463">
        <f>BL$47*関係係数シート!BP25</f>
        <v>0</v>
      </c>
      <c r="BM29" s="463">
        <f>BM$47*関係係数シート!BQ25</f>
        <v>0</v>
      </c>
      <c r="BN29" s="463">
        <f>BN$47*関係係数シート!BR25</f>
        <v>0</v>
      </c>
      <c r="BO29" s="463">
        <f>BO$47*関係係数シート!BS25</f>
        <v>0</v>
      </c>
      <c r="BP29" s="463">
        <f>BP$47*関係係数シート!BT25</f>
        <v>0</v>
      </c>
      <c r="BQ29" s="463">
        <f>BQ$47*関係係数シート!BU25</f>
        <v>0</v>
      </c>
      <c r="BR29" s="463">
        <f>BR$47*関係係数シート!BV25</f>
        <v>0</v>
      </c>
      <c r="BS29" s="463">
        <f>BS$47*関係係数シート!BW25</f>
        <v>0</v>
      </c>
      <c r="BT29" s="463">
        <f>BT$47*関係係数シート!BX25</f>
        <v>0</v>
      </c>
      <c r="BU29" s="463">
        <f>BU$47*関係係数シート!BY25</f>
        <v>0</v>
      </c>
      <c r="BV29" s="463">
        <f>BV$47*関係係数シート!BZ25</f>
        <v>0</v>
      </c>
      <c r="BW29" s="463">
        <f>BW$47*関係係数シート!CA25</f>
        <v>0</v>
      </c>
      <c r="BX29" s="463">
        <f>BX$47*関係係数シート!CB25</f>
        <v>0</v>
      </c>
      <c r="BY29" s="463">
        <f>BY$47*関係係数シート!CC25</f>
        <v>0</v>
      </c>
      <c r="BZ29" s="463">
        <f>BZ$47*関係係数シート!CD25</f>
        <v>0</v>
      </c>
      <c r="CA29" s="463">
        <f>CA$47*関係係数シート!CE25</f>
        <v>0</v>
      </c>
      <c r="CB29" s="463">
        <f>CB$47*関係係数シート!CF25</f>
        <v>0</v>
      </c>
      <c r="CC29" s="463">
        <f>CC$47*関係係数シート!CG25</f>
        <v>0</v>
      </c>
      <c r="CD29" s="463">
        <f>CD$47*関係係数シート!CI25</f>
        <v>0</v>
      </c>
      <c r="CE29" s="463">
        <f>CE$47*関係係数シート!CJ25</f>
        <v>0</v>
      </c>
      <c r="CF29" s="463">
        <f>CF$47*関係係数シート!CK25</f>
        <v>0</v>
      </c>
      <c r="CG29" s="463">
        <f>CG$47*関係係数シート!CL25</f>
        <v>0</v>
      </c>
      <c r="CH29" s="463">
        <f>CH$47*関係係数シート!CM25</f>
        <v>0</v>
      </c>
      <c r="CI29" s="464">
        <f>CI$47*関係係数シート!CO25</f>
        <v>0</v>
      </c>
      <c r="CJ29" s="554">
        <f t="shared" si="7"/>
        <v>0</v>
      </c>
    </row>
    <row r="30" spans="2:88" ht="20.100000000000001" customHeight="1">
      <c r="B30" s="537" t="s">
        <v>93</v>
      </c>
      <c r="C30" s="538" t="s">
        <v>277</v>
      </c>
      <c r="D30" s="539">
        <f>'入力シート '!N28</f>
        <v>0</v>
      </c>
      <c r="E30" s="539">
        <f>'計算シート（設備投資）'!CJ30</f>
        <v>0</v>
      </c>
      <c r="F30" s="540">
        <f>E30*関係係数シート!D26</f>
        <v>0</v>
      </c>
      <c r="G30" s="463">
        <f>F30*関係係数シート!E26</f>
        <v>0</v>
      </c>
      <c r="H30" s="461">
        <f>F30*関係係数シート!F26</f>
        <v>0</v>
      </c>
      <c r="I30" s="461">
        <v>0</v>
      </c>
      <c r="J30" s="461">
        <f>I30*関係係数シート!D26</f>
        <v>0</v>
      </c>
      <c r="K30" s="540">
        <v>0</v>
      </c>
      <c r="L30" s="463">
        <f>K30*関係係数シート!E26</f>
        <v>0</v>
      </c>
      <c r="M30" s="461">
        <f>K30*関係係数シート!F26</f>
        <v>0</v>
      </c>
      <c r="N30" s="463">
        <f t="shared" si="8"/>
        <v>0</v>
      </c>
      <c r="O30" s="463">
        <f t="shared" si="0"/>
        <v>0</v>
      </c>
      <c r="P30" s="464">
        <f t="shared" si="1"/>
        <v>0</v>
      </c>
      <c r="Q30" s="90"/>
      <c r="R30" s="541"/>
      <c r="S30" s="542"/>
      <c r="T30" s="463">
        <f>$S$45*関係係数シート!G26</f>
        <v>0</v>
      </c>
      <c r="U30" s="463">
        <f>T30*関係係数シート!D26</f>
        <v>0</v>
      </c>
      <c r="V30" s="463">
        <v>0</v>
      </c>
      <c r="W30" s="463">
        <f>V30*関係係数シート!E26</f>
        <v>0</v>
      </c>
      <c r="X30" s="464">
        <f>V30*関係係数シート!F26</f>
        <v>0</v>
      </c>
      <c r="Z30" s="543">
        <f>ROUND(F30*関係係数シート!H26,0)</f>
        <v>0</v>
      </c>
      <c r="AA30" s="466">
        <f>ROUND(K30*関係係数シート!H26,0)</f>
        <v>0</v>
      </c>
      <c r="AB30" s="466">
        <f t="shared" si="9"/>
        <v>0</v>
      </c>
      <c r="AC30" s="544">
        <f>ROUND(V30*関係係数シート!H26,0)</f>
        <v>0</v>
      </c>
      <c r="AD30" s="543">
        <f>ROUND(F30*関係係数シート!I26,0)</f>
        <v>0</v>
      </c>
      <c r="AE30" s="544">
        <f>ROUND(K30*関係係数シート!I26,0)</f>
        <v>0</v>
      </c>
      <c r="AF30" s="544">
        <f t="shared" si="10"/>
        <v>0</v>
      </c>
      <c r="AG30" s="545">
        <f>ROUND(V30*関係係数シート!I26,0)</f>
        <v>0</v>
      </c>
      <c r="AI30" s="383">
        <f t="shared" si="11"/>
        <v>0</v>
      </c>
      <c r="AJ30" s="546">
        <f t="shared" si="2"/>
        <v>0</v>
      </c>
      <c r="AK30" s="385">
        <f t="shared" si="3"/>
        <v>0</v>
      </c>
      <c r="AL30" s="383">
        <f t="shared" si="12"/>
        <v>0</v>
      </c>
      <c r="AM30" s="547">
        <f t="shared" si="13"/>
        <v>0</v>
      </c>
      <c r="AN30" s="379">
        <f t="shared" si="14"/>
        <v>1</v>
      </c>
      <c r="AP30" s="381">
        <v>23</v>
      </c>
      <c r="AQ30" s="548" t="e">
        <f t="shared" si="4"/>
        <v>#N/A</v>
      </c>
      <c r="AR30" s="549" t="e">
        <f t="shared" si="15"/>
        <v>#N/A</v>
      </c>
      <c r="AS30" s="550" t="e">
        <f t="shared" si="5"/>
        <v>#N/A</v>
      </c>
      <c r="AT30" s="385" t="e">
        <f t="shared" si="5"/>
        <v>#N/A</v>
      </c>
      <c r="AU30" s="551" t="e">
        <f>SUM($AR$8:AR30)/SUM($AR$8:$AR$44)</f>
        <v>#N/A</v>
      </c>
      <c r="AV30" s="552" t="e">
        <f t="shared" si="16"/>
        <v>#N/A</v>
      </c>
      <c r="AW30" s="553" t="e">
        <f t="shared" si="6"/>
        <v>#N/A</v>
      </c>
      <c r="AY30" s="537" t="s">
        <v>40</v>
      </c>
      <c r="AZ30" s="538" t="s">
        <v>149</v>
      </c>
      <c r="BA30" s="623">
        <f>BA$47*関係係数シート!BE26</f>
        <v>0</v>
      </c>
      <c r="BB30" s="463">
        <f>BB$47*関係係数シート!BF26</f>
        <v>0</v>
      </c>
      <c r="BC30" s="463">
        <f>BC$47*関係係数シート!BG26</f>
        <v>0</v>
      </c>
      <c r="BD30" s="463">
        <f>BD$47*関係係数シート!BH26</f>
        <v>0</v>
      </c>
      <c r="BE30" s="463">
        <f>BE$47*関係係数シート!BI26</f>
        <v>0</v>
      </c>
      <c r="BF30" s="463">
        <f>BF$47*関係係数シート!BJ26</f>
        <v>0</v>
      </c>
      <c r="BG30" s="463">
        <f>BG$47*関係係数シート!BK26</f>
        <v>0</v>
      </c>
      <c r="BH30" s="463">
        <f>BH$47*関係係数シート!BL26</f>
        <v>0</v>
      </c>
      <c r="BI30" s="463">
        <f>BI$47*関係係数シート!BM26</f>
        <v>0</v>
      </c>
      <c r="BJ30" s="463">
        <f>BJ$47*関係係数シート!BN26</f>
        <v>0</v>
      </c>
      <c r="BK30" s="463">
        <f>BK$47*関係係数シート!BO26</f>
        <v>0</v>
      </c>
      <c r="BL30" s="463">
        <f>BL$47*関係係数シート!BP26</f>
        <v>0</v>
      </c>
      <c r="BM30" s="463">
        <f>BM$47*関係係数シート!BQ26</f>
        <v>0</v>
      </c>
      <c r="BN30" s="463">
        <f>BN$47*関係係数シート!BR26</f>
        <v>0</v>
      </c>
      <c r="BO30" s="463">
        <f>BO$47*関係係数シート!BS26</f>
        <v>0</v>
      </c>
      <c r="BP30" s="463">
        <f>BP$47*関係係数シート!BT26</f>
        <v>0</v>
      </c>
      <c r="BQ30" s="463">
        <f>BQ$47*関係係数シート!BU26</f>
        <v>0</v>
      </c>
      <c r="BR30" s="463">
        <f>BR$47*関係係数シート!BV26</f>
        <v>0</v>
      </c>
      <c r="BS30" s="463">
        <f>BS$47*関係係数シート!BW26</f>
        <v>0</v>
      </c>
      <c r="BT30" s="463">
        <f>BT$47*関係係数シート!BX26</f>
        <v>0</v>
      </c>
      <c r="BU30" s="463">
        <f>BU$47*関係係数シート!BY26</f>
        <v>0</v>
      </c>
      <c r="BV30" s="463">
        <f>BV$47*関係係数シート!BZ26</f>
        <v>0</v>
      </c>
      <c r="BW30" s="463">
        <f>BW$47*関係係数シート!CA26</f>
        <v>0</v>
      </c>
      <c r="BX30" s="463">
        <f>BX$47*関係係数シート!CB26</f>
        <v>0</v>
      </c>
      <c r="BY30" s="463">
        <f>BY$47*関係係数シート!CC26</f>
        <v>0</v>
      </c>
      <c r="BZ30" s="463">
        <f>BZ$47*関係係数シート!CD26</f>
        <v>0</v>
      </c>
      <c r="CA30" s="463">
        <f>CA$47*関係係数シート!CE26</f>
        <v>0</v>
      </c>
      <c r="CB30" s="463">
        <f>CB$47*関係係数シート!CF26</f>
        <v>0</v>
      </c>
      <c r="CC30" s="463">
        <f>CC$47*関係係数シート!CG26</f>
        <v>0</v>
      </c>
      <c r="CD30" s="463">
        <f>CD$47*関係係数シート!CI26</f>
        <v>0</v>
      </c>
      <c r="CE30" s="463">
        <f>CE$47*関係係数シート!CJ26</f>
        <v>0</v>
      </c>
      <c r="CF30" s="463">
        <f>CF$47*関係係数シート!CK26</f>
        <v>0</v>
      </c>
      <c r="CG30" s="463">
        <f>CG$47*関係係数シート!CL26</f>
        <v>0</v>
      </c>
      <c r="CH30" s="463">
        <f>CH$47*関係係数シート!CM26</f>
        <v>0</v>
      </c>
      <c r="CI30" s="464">
        <f>CI$47*関係係数シート!CO26</f>
        <v>0</v>
      </c>
      <c r="CJ30" s="554">
        <f t="shared" si="7"/>
        <v>0</v>
      </c>
    </row>
    <row r="31" spans="2:88" ht="20.100000000000001" customHeight="1">
      <c r="B31" s="537" t="s">
        <v>94</v>
      </c>
      <c r="C31" s="538" t="s">
        <v>150</v>
      </c>
      <c r="D31" s="539">
        <f>'入力シート '!N29</f>
        <v>0</v>
      </c>
      <c r="E31" s="539">
        <f>'計算シート（設備投資）'!CJ31</f>
        <v>0</v>
      </c>
      <c r="F31" s="540">
        <f>E31*関係係数シート!D27</f>
        <v>0</v>
      </c>
      <c r="G31" s="463">
        <f>F31*関係係数シート!E27</f>
        <v>0</v>
      </c>
      <c r="H31" s="461">
        <f>F31*関係係数シート!F27</f>
        <v>0</v>
      </c>
      <c r="I31" s="461">
        <v>0</v>
      </c>
      <c r="J31" s="461">
        <f>I31*関係係数シート!D27</f>
        <v>0</v>
      </c>
      <c r="K31" s="540">
        <v>0</v>
      </c>
      <c r="L31" s="463">
        <f>K31*関係係数シート!E27</f>
        <v>0</v>
      </c>
      <c r="M31" s="461">
        <f>K31*関係係数シート!F27</f>
        <v>0</v>
      </c>
      <c r="N31" s="463">
        <f t="shared" si="8"/>
        <v>0</v>
      </c>
      <c r="O31" s="463">
        <f t="shared" si="0"/>
        <v>0</v>
      </c>
      <c r="P31" s="464">
        <f t="shared" si="1"/>
        <v>0</v>
      </c>
      <c r="Q31" s="90"/>
      <c r="R31" s="541"/>
      <c r="S31" s="542"/>
      <c r="T31" s="463">
        <f>$S$45*関係係数シート!G27</f>
        <v>0</v>
      </c>
      <c r="U31" s="463">
        <f>T31*関係係数シート!D27</f>
        <v>0</v>
      </c>
      <c r="V31" s="463">
        <v>0</v>
      </c>
      <c r="W31" s="463">
        <f>V31*関係係数シート!E27</f>
        <v>0</v>
      </c>
      <c r="X31" s="464">
        <f>V31*関係係数シート!F27</f>
        <v>0</v>
      </c>
      <c r="Z31" s="543">
        <f>ROUND(F31*関係係数シート!H27,0)</f>
        <v>0</v>
      </c>
      <c r="AA31" s="466">
        <f>ROUND(K31*関係係数シート!H27,0)</f>
        <v>0</v>
      </c>
      <c r="AB31" s="466">
        <f t="shared" si="9"/>
        <v>0</v>
      </c>
      <c r="AC31" s="544">
        <f>ROUND(V31*関係係数シート!H27,0)</f>
        <v>0</v>
      </c>
      <c r="AD31" s="543">
        <f>ROUND(F31*関係係数シート!I27,0)</f>
        <v>0</v>
      </c>
      <c r="AE31" s="544">
        <f>ROUND(K31*関係係数シート!I27,0)</f>
        <v>0</v>
      </c>
      <c r="AF31" s="544">
        <f t="shared" si="10"/>
        <v>0</v>
      </c>
      <c r="AG31" s="545">
        <f>ROUND(V31*関係係数シート!I27,0)</f>
        <v>0</v>
      </c>
      <c r="AI31" s="383">
        <f t="shared" si="11"/>
        <v>0</v>
      </c>
      <c r="AJ31" s="546">
        <f t="shared" si="2"/>
        <v>0</v>
      </c>
      <c r="AK31" s="385">
        <f t="shared" si="3"/>
        <v>0</v>
      </c>
      <c r="AL31" s="383">
        <f t="shared" si="12"/>
        <v>0</v>
      </c>
      <c r="AM31" s="547">
        <f t="shared" si="13"/>
        <v>0</v>
      </c>
      <c r="AN31" s="379">
        <f t="shared" si="14"/>
        <v>1</v>
      </c>
      <c r="AP31" s="381">
        <v>24</v>
      </c>
      <c r="AQ31" s="548" t="e">
        <f t="shared" si="4"/>
        <v>#N/A</v>
      </c>
      <c r="AR31" s="549" t="e">
        <f t="shared" si="15"/>
        <v>#N/A</v>
      </c>
      <c r="AS31" s="550" t="e">
        <f t="shared" si="5"/>
        <v>#N/A</v>
      </c>
      <c r="AT31" s="385" t="e">
        <f t="shared" si="5"/>
        <v>#N/A</v>
      </c>
      <c r="AU31" s="551" t="e">
        <f>SUM($AR$8:AR31)/SUM($AR$8:$AR$44)</f>
        <v>#N/A</v>
      </c>
      <c r="AV31" s="552" t="e">
        <f t="shared" si="16"/>
        <v>#N/A</v>
      </c>
      <c r="AW31" s="553" t="e">
        <f t="shared" si="6"/>
        <v>#N/A</v>
      </c>
      <c r="AY31" s="537" t="s">
        <v>41</v>
      </c>
      <c r="AZ31" s="538" t="s">
        <v>150</v>
      </c>
      <c r="BA31" s="623">
        <f>BA$47*関係係数シート!BE27</f>
        <v>0</v>
      </c>
      <c r="BB31" s="463">
        <f>BB$47*関係係数シート!BF27</f>
        <v>0</v>
      </c>
      <c r="BC31" s="463">
        <f>BC$47*関係係数シート!BG27</f>
        <v>0</v>
      </c>
      <c r="BD31" s="463">
        <f>BD$47*関係係数シート!BH27</f>
        <v>0</v>
      </c>
      <c r="BE31" s="463">
        <f>BE$47*関係係数シート!BI27</f>
        <v>0</v>
      </c>
      <c r="BF31" s="463">
        <f>BF$47*関係係数シート!BJ27</f>
        <v>0</v>
      </c>
      <c r="BG31" s="463">
        <f>BG$47*関係係数シート!BK27</f>
        <v>0</v>
      </c>
      <c r="BH31" s="463">
        <f>BH$47*関係係数シート!BL27</f>
        <v>0</v>
      </c>
      <c r="BI31" s="463">
        <f>BI$47*関係係数シート!BM27</f>
        <v>0</v>
      </c>
      <c r="BJ31" s="463">
        <f>BJ$47*関係係数シート!BN27</f>
        <v>0</v>
      </c>
      <c r="BK31" s="463">
        <f>BK$47*関係係数シート!BO27</f>
        <v>0</v>
      </c>
      <c r="BL31" s="463">
        <f>BL$47*関係係数シート!BP27</f>
        <v>0</v>
      </c>
      <c r="BM31" s="463">
        <f>BM$47*関係係数シート!BQ27</f>
        <v>0</v>
      </c>
      <c r="BN31" s="463">
        <f>BN$47*関係係数シート!BR27</f>
        <v>0</v>
      </c>
      <c r="BO31" s="463">
        <f>BO$47*関係係数シート!BS27</f>
        <v>0</v>
      </c>
      <c r="BP31" s="463">
        <f>BP$47*関係係数シート!BT27</f>
        <v>0</v>
      </c>
      <c r="BQ31" s="463">
        <f>BQ$47*関係係数シート!BU27</f>
        <v>0</v>
      </c>
      <c r="BR31" s="463">
        <f>BR$47*関係係数シート!BV27</f>
        <v>0</v>
      </c>
      <c r="BS31" s="463">
        <f>BS$47*関係係数シート!BW27</f>
        <v>0</v>
      </c>
      <c r="BT31" s="463">
        <f>BT$47*関係係数シート!BX27</f>
        <v>0</v>
      </c>
      <c r="BU31" s="463">
        <f>BU$47*関係係数シート!BY27</f>
        <v>0</v>
      </c>
      <c r="BV31" s="463">
        <f>BV$47*関係係数シート!BZ27</f>
        <v>0</v>
      </c>
      <c r="BW31" s="463">
        <f>BW$47*関係係数シート!CA27</f>
        <v>0</v>
      </c>
      <c r="BX31" s="463">
        <f>BX$47*関係係数シート!CB27</f>
        <v>0</v>
      </c>
      <c r="BY31" s="463">
        <f>BY$47*関係係数シート!CC27</f>
        <v>0</v>
      </c>
      <c r="BZ31" s="463">
        <f>BZ$47*関係係数シート!CD27</f>
        <v>0</v>
      </c>
      <c r="CA31" s="463">
        <f>CA$47*関係係数シート!CE27</f>
        <v>0</v>
      </c>
      <c r="CB31" s="463">
        <f>CB$47*関係係数シート!CF27</f>
        <v>0</v>
      </c>
      <c r="CC31" s="463">
        <f>CC$47*関係係数シート!CG27</f>
        <v>0</v>
      </c>
      <c r="CD31" s="463">
        <f>CD$47*関係係数シート!CI27</f>
        <v>0</v>
      </c>
      <c r="CE31" s="463">
        <f>CE$47*関係係数シート!CJ27</f>
        <v>0</v>
      </c>
      <c r="CF31" s="463">
        <f>CF$47*関係係数シート!CK27</f>
        <v>0</v>
      </c>
      <c r="CG31" s="463">
        <f>CG$47*関係係数シート!CL27</f>
        <v>0</v>
      </c>
      <c r="CH31" s="463">
        <f>CH$47*関係係数シート!CM27</f>
        <v>0</v>
      </c>
      <c r="CI31" s="464">
        <f>CI$47*関係係数シート!CO27</f>
        <v>0</v>
      </c>
      <c r="CJ31" s="554">
        <f t="shared" si="7"/>
        <v>0</v>
      </c>
    </row>
    <row r="32" spans="2:88" ht="20.100000000000001" customHeight="1">
      <c r="B32" s="555" t="s">
        <v>95</v>
      </c>
      <c r="C32" s="556" t="s">
        <v>35</v>
      </c>
      <c r="D32" s="557">
        <f>'入力シート '!N30</f>
        <v>0</v>
      </c>
      <c r="E32" s="557">
        <f>'計算シート（設備投資）'!CJ32</f>
        <v>0</v>
      </c>
      <c r="F32" s="558">
        <f>E32*関係係数シート!D28</f>
        <v>0</v>
      </c>
      <c r="G32" s="474">
        <f>F32*関係係数シート!E28</f>
        <v>0</v>
      </c>
      <c r="H32" s="472">
        <f>F32*関係係数シート!F28</f>
        <v>0</v>
      </c>
      <c r="I32" s="472">
        <v>0</v>
      </c>
      <c r="J32" s="472">
        <f>I32*関係係数シート!D28</f>
        <v>0</v>
      </c>
      <c r="K32" s="558">
        <v>0</v>
      </c>
      <c r="L32" s="474">
        <f>K32*関係係数シート!E28</f>
        <v>0</v>
      </c>
      <c r="M32" s="472">
        <f>K32*関係係数シート!F28</f>
        <v>0</v>
      </c>
      <c r="N32" s="474">
        <f t="shared" si="8"/>
        <v>0</v>
      </c>
      <c r="O32" s="474">
        <f t="shared" si="0"/>
        <v>0</v>
      </c>
      <c r="P32" s="475">
        <f t="shared" si="1"/>
        <v>0</v>
      </c>
      <c r="Q32" s="90"/>
      <c r="R32" s="559"/>
      <c r="S32" s="560"/>
      <c r="T32" s="474">
        <f>$S$45*関係係数シート!G28</f>
        <v>0</v>
      </c>
      <c r="U32" s="474">
        <f>T32*関係係数シート!D28</f>
        <v>0</v>
      </c>
      <c r="V32" s="474">
        <v>0</v>
      </c>
      <c r="W32" s="474">
        <f>V32*関係係数シート!E28</f>
        <v>0</v>
      </c>
      <c r="X32" s="475">
        <f>V32*関係係数シート!F28</f>
        <v>0</v>
      </c>
      <c r="Z32" s="561">
        <f>ROUND(F32*関係係数シート!H28,0)</f>
        <v>0</v>
      </c>
      <c r="AA32" s="477">
        <f>ROUND(K32*関係係数シート!H28,0)</f>
        <v>0</v>
      </c>
      <c r="AB32" s="477">
        <f t="shared" si="9"/>
        <v>0</v>
      </c>
      <c r="AC32" s="562">
        <f>ROUND(V32*関係係数シート!H28,0)</f>
        <v>0</v>
      </c>
      <c r="AD32" s="561">
        <f>ROUND(F32*関係係数シート!I28,0)</f>
        <v>0</v>
      </c>
      <c r="AE32" s="562">
        <f>ROUND(K32*関係係数シート!I28,0)</f>
        <v>0</v>
      </c>
      <c r="AF32" s="562">
        <f t="shared" si="10"/>
        <v>0</v>
      </c>
      <c r="AG32" s="563">
        <f>ROUND(V32*関係係数シート!I28,0)</f>
        <v>0</v>
      </c>
      <c r="AI32" s="396">
        <f t="shared" si="11"/>
        <v>0</v>
      </c>
      <c r="AJ32" s="564">
        <f t="shared" si="2"/>
        <v>0</v>
      </c>
      <c r="AK32" s="398">
        <f t="shared" si="3"/>
        <v>0</v>
      </c>
      <c r="AL32" s="396">
        <f t="shared" si="12"/>
        <v>0</v>
      </c>
      <c r="AM32" s="565">
        <f t="shared" si="13"/>
        <v>0</v>
      </c>
      <c r="AN32" s="392">
        <f t="shared" si="14"/>
        <v>1</v>
      </c>
      <c r="AP32" s="394">
        <v>25</v>
      </c>
      <c r="AQ32" s="566" t="e">
        <f t="shared" si="4"/>
        <v>#N/A</v>
      </c>
      <c r="AR32" s="567" t="e">
        <f t="shared" si="15"/>
        <v>#N/A</v>
      </c>
      <c r="AS32" s="568" t="e">
        <f t="shared" si="5"/>
        <v>#N/A</v>
      </c>
      <c r="AT32" s="398" t="e">
        <f t="shared" si="5"/>
        <v>#N/A</v>
      </c>
      <c r="AU32" s="569" t="e">
        <f>SUM($AR$8:AR32)/SUM($AR$8:$AR$44)</f>
        <v>#N/A</v>
      </c>
      <c r="AV32" s="570" t="e">
        <f t="shared" si="16"/>
        <v>#N/A</v>
      </c>
      <c r="AW32" s="571" t="e">
        <f t="shared" si="6"/>
        <v>#N/A</v>
      </c>
      <c r="AY32" s="555" t="s">
        <v>42</v>
      </c>
      <c r="AZ32" s="556" t="s">
        <v>35</v>
      </c>
      <c r="BA32" s="624">
        <f>BA$47*関係係数シート!BE28</f>
        <v>0</v>
      </c>
      <c r="BB32" s="474">
        <f>BB$47*関係係数シート!BF28</f>
        <v>0</v>
      </c>
      <c r="BC32" s="474">
        <f>BC$47*関係係数シート!BG28</f>
        <v>0</v>
      </c>
      <c r="BD32" s="474">
        <f>BD$47*関係係数シート!BH28</f>
        <v>0</v>
      </c>
      <c r="BE32" s="474">
        <f>BE$47*関係係数シート!BI28</f>
        <v>0</v>
      </c>
      <c r="BF32" s="474">
        <f>BF$47*関係係数シート!BJ28</f>
        <v>0</v>
      </c>
      <c r="BG32" s="474">
        <f>BG$47*関係係数シート!BK28</f>
        <v>0</v>
      </c>
      <c r="BH32" s="474">
        <f>BH$47*関係係数シート!BL28</f>
        <v>0</v>
      </c>
      <c r="BI32" s="474">
        <f>BI$47*関係係数シート!BM28</f>
        <v>0</v>
      </c>
      <c r="BJ32" s="474">
        <f>BJ$47*関係係数シート!BN28</f>
        <v>0</v>
      </c>
      <c r="BK32" s="474">
        <f>BK$47*関係係数シート!BO28</f>
        <v>0</v>
      </c>
      <c r="BL32" s="474">
        <f>BL$47*関係係数シート!BP28</f>
        <v>0</v>
      </c>
      <c r="BM32" s="474">
        <f>BM$47*関係係数シート!BQ28</f>
        <v>0</v>
      </c>
      <c r="BN32" s="474">
        <f>BN$47*関係係数シート!BR28</f>
        <v>0</v>
      </c>
      <c r="BO32" s="474">
        <f>BO$47*関係係数シート!BS28</f>
        <v>0</v>
      </c>
      <c r="BP32" s="474">
        <f>BP$47*関係係数シート!BT28</f>
        <v>0</v>
      </c>
      <c r="BQ32" s="474">
        <f>BQ$47*関係係数シート!BU28</f>
        <v>0</v>
      </c>
      <c r="BR32" s="474">
        <f>BR$47*関係係数シート!BV28</f>
        <v>0</v>
      </c>
      <c r="BS32" s="474">
        <f>BS$47*関係係数シート!BW28</f>
        <v>0</v>
      </c>
      <c r="BT32" s="474">
        <f>BT$47*関係係数シート!BX28</f>
        <v>0</v>
      </c>
      <c r="BU32" s="474">
        <f>BU$47*関係係数シート!BY28</f>
        <v>0</v>
      </c>
      <c r="BV32" s="474">
        <f>BV$47*関係係数シート!BZ28</f>
        <v>0</v>
      </c>
      <c r="BW32" s="474">
        <f>BW$47*関係係数シート!CA28</f>
        <v>0</v>
      </c>
      <c r="BX32" s="474">
        <f>BX$47*関係係数シート!CB28</f>
        <v>0</v>
      </c>
      <c r="BY32" s="474">
        <f>BY$47*関係係数シート!CC28</f>
        <v>0</v>
      </c>
      <c r="BZ32" s="474">
        <f>BZ$47*関係係数シート!CD28</f>
        <v>0</v>
      </c>
      <c r="CA32" s="474">
        <f>CA$47*関係係数シート!CE28</f>
        <v>0</v>
      </c>
      <c r="CB32" s="474">
        <f>CB$47*関係係数シート!CF28</f>
        <v>0</v>
      </c>
      <c r="CC32" s="474">
        <f>CC$47*関係係数シート!CG28</f>
        <v>0</v>
      </c>
      <c r="CD32" s="474">
        <f>CD$47*関係係数シート!CI28</f>
        <v>0</v>
      </c>
      <c r="CE32" s="474">
        <f>CE$47*関係係数シート!CJ28</f>
        <v>0</v>
      </c>
      <c r="CF32" s="474">
        <f>CF$47*関係係数シート!CK28</f>
        <v>0</v>
      </c>
      <c r="CG32" s="474">
        <f>CG$47*関係係数シート!CL28</f>
        <v>0</v>
      </c>
      <c r="CH32" s="474">
        <f>CH$47*関係係数シート!CM28</f>
        <v>0</v>
      </c>
      <c r="CI32" s="475">
        <f>CI$47*関係係数シート!CO28</f>
        <v>0</v>
      </c>
      <c r="CJ32" s="572">
        <f t="shared" si="7"/>
        <v>0</v>
      </c>
    </row>
    <row r="33" spans="2:88" ht="20.100000000000001" customHeight="1">
      <c r="B33" s="573" t="s">
        <v>96</v>
      </c>
      <c r="C33" s="574" t="s">
        <v>37</v>
      </c>
      <c r="D33" s="575">
        <f>'入力シート '!N31</f>
        <v>0</v>
      </c>
      <c r="E33" s="575">
        <f>'計算シート（設備投資）'!CJ33</f>
        <v>0</v>
      </c>
      <c r="F33" s="520">
        <f>E33*関係係数シート!D29</f>
        <v>0</v>
      </c>
      <c r="G33" s="454">
        <f>F33*関係係数シート!E29</f>
        <v>0</v>
      </c>
      <c r="H33" s="483">
        <f>F33*関係係数シート!F29</f>
        <v>0</v>
      </c>
      <c r="I33" s="483">
        <v>0</v>
      </c>
      <c r="J33" s="483">
        <f>I33*関係係数シート!D29</f>
        <v>0</v>
      </c>
      <c r="K33" s="520">
        <v>0</v>
      </c>
      <c r="L33" s="454">
        <f>K33*関係係数シート!E29</f>
        <v>0</v>
      </c>
      <c r="M33" s="483">
        <f>K33*関係係数シート!F29</f>
        <v>0</v>
      </c>
      <c r="N33" s="454">
        <f t="shared" si="8"/>
        <v>0</v>
      </c>
      <c r="O33" s="454">
        <f t="shared" si="0"/>
        <v>0</v>
      </c>
      <c r="P33" s="485">
        <f t="shared" si="1"/>
        <v>0</v>
      </c>
      <c r="Q33" s="90"/>
      <c r="R33" s="576"/>
      <c r="S33" s="577"/>
      <c r="T33" s="454">
        <f>$S$45*関係係数シート!G29</f>
        <v>0</v>
      </c>
      <c r="U33" s="454">
        <f>T33*関係係数シート!D29</f>
        <v>0</v>
      </c>
      <c r="V33" s="454">
        <v>0</v>
      </c>
      <c r="W33" s="454">
        <f>V33*関係係数シート!E29</f>
        <v>0</v>
      </c>
      <c r="X33" s="485">
        <f>V33*関係係数シート!F29</f>
        <v>0</v>
      </c>
      <c r="Z33" s="493">
        <f>ROUND(F33*関係係数シート!H29,0)</f>
        <v>0</v>
      </c>
      <c r="AA33" s="487">
        <f>ROUND(K33*関係係数シート!H29,0)</f>
        <v>0</v>
      </c>
      <c r="AB33" s="487">
        <f t="shared" si="9"/>
        <v>0</v>
      </c>
      <c r="AC33" s="578">
        <f>ROUND(V33*関係係数シート!H29,0)</f>
        <v>0</v>
      </c>
      <c r="AD33" s="493">
        <f>ROUND(F33*関係係数シート!I29,0)</f>
        <v>0</v>
      </c>
      <c r="AE33" s="578">
        <f>ROUND(K33*関係係数シート!I29,0)</f>
        <v>0</v>
      </c>
      <c r="AF33" s="578">
        <f t="shared" si="10"/>
        <v>0</v>
      </c>
      <c r="AG33" s="579">
        <f>ROUND(V33*関係係数シート!I29,0)</f>
        <v>0</v>
      </c>
      <c r="AI33" s="409">
        <f t="shared" si="11"/>
        <v>0</v>
      </c>
      <c r="AJ33" s="580">
        <f t="shared" si="2"/>
        <v>0</v>
      </c>
      <c r="AK33" s="411">
        <f t="shared" si="3"/>
        <v>0</v>
      </c>
      <c r="AL33" s="409">
        <f t="shared" si="12"/>
        <v>0</v>
      </c>
      <c r="AM33" s="581">
        <f t="shared" si="13"/>
        <v>0</v>
      </c>
      <c r="AN33" s="405">
        <f t="shared" si="14"/>
        <v>1</v>
      </c>
      <c r="AP33" s="407">
        <v>26</v>
      </c>
      <c r="AQ33" s="582" t="e">
        <f t="shared" si="4"/>
        <v>#N/A</v>
      </c>
      <c r="AR33" s="583" t="e">
        <f t="shared" si="15"/>
        <v>#N/A</v>
      </c>
      <c r="AS33" s="584" t="e">
        <f t="shared" si="5"/>
        <v>#N/A</v>
      </c>
      <c r="AT33" s="411" t="e">
        <f t="shared" si="5"/>
        <v>#N/A</v>
      </c>
      <c r="AU33" s="585" t="e">
        <f>SUM($AR$8:AR33)/SUM($AR$8:$AR$44)</f>
        <v>#N/A</v>
      </c>
      <c r="AV33" s="586" t="e">
        <f t="shared" si="16"/>
        <v>#N/A</v>
      </c>
      <c r="AW33" s="587" t="e">
        <f t="shared" si="6"/>
        <v>#N/A</v>
      </c>
      <c r="AY33" s="573" t="s">
        <v>44</v>
      </c>
      <c r="AZ33" s="574" t="s">
        <v>37</v>
      </c>
      <c r="BA33" s="625">
        <f>BA$47*関係係数シート!BE29</f>
        <v>0</v>
      </c>
      <c r="BB33" s="454">
        <f>BB$47*関係係数シート!BF29</f>
        <v>0</v>
      </c>
      <c r="BC33" s="454">
        <f>BC$47*関係係数シート!BG29</f>
        <v>0</v>
      </c>
      <c r="BD33" s="454">
        <f>BD$47*関係係数シート!BH29</f>
        <v>0</v>
      </c>
      <c r="BE33" s="454">
        <f>BE$47*関係係数シート!BI29</f>
        <v>0</v>
      </c>
      <c r="BF33" s="454">
        <f>BF$47*関係係数シート!BJ29</f>
        <v>0</v>
      </c>
      <c r="BG33" s="454">
        <f>BG$47*関係係数シート!BK29</f>
        <v>0</v>
      </c>
      <c r="BH33" s="454">
        <f>BH$47*関係係数シート!BL29</f>
        <v>0</v>
      </c>
      <c r="BI33" s="454">
        <f>BI$47*関係係数シート!BM29</f>
        <v>0</v>
      </c>
      <c r="BJ33" s="454">
        <f>BJ$47*関係係数シート!BN29</f>
        <v>0</v>
      </c>
      <c r="BK33" s="454">
        <f>BK$47*関係係数シート!BO29</f>
        <v>0</v>
      </c>
      <c r="BL33" s="454">
        <f>BL$47*関係係数シート!BP29</f>
        <v>0</v>
      </c>
      <c r="BM33" s="454">
        <f>BM$47*関係係数シート!BQ29</f>
        <v>0</v>
      </c>
      <c r="BN33" s="454">
        <f>BN$47*関係係数シート!BR29</f>
        <v>0</v>
      </c>
      <c r="BO33" s="454">
        <f>BO$47*関係係数シート!BS29</f>
        <v>0</v>
      </c>
      <c r="BP33" s="454">
        <f>BP$47*関係係数シート!BT29</f>
        <v>0</v>
      </c>
      <c r="BQ33" s="454">
        <f>BQ$47*関係係数シート!BU29</f>
        <v>0</v>
      </c>
      <c r="BR33" s="454">
        <f>BR$47*関係係数シート!BV29</f>
        <v>0</v>
      </c>
      <c r="BS33" s="454">
        <f>BS$47*関係係数シート!BW29</f>
        <v>0</v>
      </c>
      <c r="BT33" s="454">
        <f>BT$47*関係係数シート!BX29</f>
        <v>0</v>
      </c>
      <c r="BU33" s="454">
        <f>BU$47*関係係数シート!BY29</f>
        <v>0</v>
      </c>
      <c r="BV33" s="454">
        <f>BV$47*関係係数シート!BZ29</f>
        <v>0</v>
      </c>
      <c r="BW33" s="454">
        <f>BW$47*関係係数シート!CA29</f>
        <v>0</v>
      </c>
      <c r="BX33" s="454">
        <f>BX$47*関係係数シート!CB29</f>
        <v>0</v>
      </c>
      <c r="BY33" s="454">
        <f>BY$47*関係係数シート!CC29</f>
        <v>0</v>
      </c>
      <c r="BZ33" s="454">
        <f>BZ$47*関係係数シート!CD29</f>
        <v>0</v>
      </c>
      <c r="CA33" s="454">
        <f>CA$47*関係係数シート!CE29</f>
        <v>0</v>
      </c>
      <c r="CB33" s="454">
        <f>CB$47*関係係数シート!CF29</f>
        <v>0</v>
      </c>
      <c r="CC33" s="454">
        <f>CC$47*関係係数シート!CG29</f>
        <v>0</v>
      </c>
      <c r="CD33" s="454">
        <f>CD$47*関係係数シート!CI29</f>
        <v>0</v>
      </c>
      <c r="CE33" s="454">
        <f>CE$47*関係係数シート!CJ29</f>
        <v>0</v>
      </c>
      <c r="CF33" s="454">
        <f>CF$47*関係係数シート!CK29</f>
        <v>0</v>
      </c>
      <c r="CG33" s="454">
        <f>CG$47*関係係数シート!CL29</f>
        <v>0</v>
      </c>
      <c r="CH33" s="454">
        <f>CH$47*関係係数シート!CM29</f>
        <v>0</v>
      </c>
      <c r="CI33" s="485">
        <f>CI$47*関係係数シート!CO29</f>
        <v>0</v>
      </c>
      <c r="CJ33" s="588">
        <f t="shared" si="7"/>
        <v>0</v>
      </c>
    </row>
    <row r="34" spans="2:88" ht="20.100000000000001" customHeight="1">
      <c r="B34" s="537" t="s">
        <v>97</v>
      </c>
      <c r="C34" s="538" t="s">
        <v>39</v>
      </c>
      <c r="D34" s="539">
        <f>'入力シート '!N32</f>
        <v>0</v>
      </c>
      <c r="E34" s="539">
        <f>'計算シート（設備投資）'!CJ34</f>
        <v>0</v>
      </c>
      <c r="F34" s="540">
        <f>E34*関係係数シート!D30</f>
        <v>0</v>
      </c>
      <c r="G34" s="463">
        <f>F34*関係係数シート!E30</f>
        <v>0</v>
      </c>
      <c r="H34" s="461">
        <f>F34*関係係数シート!F30</f>
        <v>0</v>
      </c>
      <c r="I34" s="461">
        <v>0</v>
      </c>
      <c r="J34" s="461">
        <f>I34*関係係数シート!D30</f>
        <v>0</v>
      </c>
      <c r="K34" s="540">
        <v>0</v>
      </c>
      <c r="L34" s="463">
        <f>K34*関係係数シート!E30</f>
        <v>0</v>
      </c>
      <c r="M34" s="461">
        <f>K34*関係係数シート!F30</f>
        <v>0</v>
      </c>
      <c r="N34" s="463">
        <f t="shared" si="8"/>
        <v>0</v>
      </c>
      <c r="O34" s="463">
        <f t="shared" si="0"/>
        <v>0</v>
      </c>
      <c r="P34" s="464">
        <f t="shared" si="1"/>
        <v>0</v>
      </c>
      <c r="Q34" s="90"/>
      <c r="R34" s="541"/>
      <c r="S34" s="542"/>
      <c r="T34" s="463">
        <f>$S$45*関係係数シート!G30</f>
        <v>0</v>
      </c>
      <c r="U34" s="463">
        <f>T34*関係係数シート!D30</f>
        <v>0</v>
      </c>
      <c r="V34" s="463">
        <v>0</v>
      </c>
      <c r="W34" s="463">
        <f>V34*関係係数シート!E30</f>
        <v>0</v>
      </c>
      <c r="X34" s="464">
        <f>V34*関係係数シート!F30</f>
        <v>0</v>
      </c>
      <c r="Z34" s="543">
        <f>ROUND(F34*関係係数シート!H30,0)</f>
        <v>0</v>
      </c>
      <c r="AA34" s="466">
        <f>ROUND(K34*関係係数シート!H30,0)</f>
        <v>0</v>
      </c>
      <c r="AB34" s="466">
        <f t="shared" si="9"/>
        <v>0</v>
      </c>
      <c r="AC34" s="544">
        <f>ROUND(V34*関係係数シート!H30,0)</f>
        <v>0</v>
      </c>
      <c r="AD34" s="543">
        <f>ROUND(F34*関係係数シート!I30,0)</f>
        <v>0</v>
      </c>
      <c r="AE34" s="544">
        <f>ROUND(K34*関係係数シート!I30,0)</f>
        <v>0</v>
      </c>
      <c r="AF34" s="544">
        <f t="shared" si="10"/>
        <v>0</v>
      </c>
      <c r="AG34" s="545">
        <f>ROUND(V34*関係係数シート!I30,0)</f>
        <v>0</v>
      </c>
      <c r="AI34" s="383">
        <f t="shared" si="11"/>
        <v>0</v>
      </c>
      <c r="AJ34" s="546">
        <f t="shared" si="2"/>
        <v>0</v>
      </c>
      <c r="AK34" s="385">
        <f t="shared" si="3"/>
        <v>0</v>
      </c>
      <c r="AL34" s="383">
        <f t="shared" si="12"/>
        <v>0</v>
      </c>
      <c r="AM34" s="547">
        <f t="shared" si="13"/>
        <v>0</v>
      </c>
      <c r="AN34" s="379">
        <f t="shared" si="14"/>
        <v>1</v>
      </c>
      <c r="AP34" s="381">
        <v>27</v>
      </c>
      <c r="AQ34" s="548" t="e">
        <f t="shared" si="4"/>
        <v>#N/A</v>
      </c>
      <c r="AR34" s="549" t="e">
        <f t="shared" si="15"/>
        <v>#N/A</v>
      </c>
      <c r="AS34" s="550" t="e">
        <f t="shared" si="5"/>
        <v>#N/A</v>
      </c>
      <c r="AT34" s="385" t="e">
        <f t="shared" si="5"/>
        <v>#N/A</v>
      </c>
      <c r="AU34" s="551" t="e">
        <f>SUM($AR$8:AR34)/SUM($AR$8:$AR$44)</f>
        <v>#N/A</v>
      </c>
      <c r="AV34" s="552" t="e">
        <f t="shared" si="16"/>
        <v>#N/A</v>
      </c>
      <c r="AW34" s="553" t="e">
        <f t="shared" si="6"/>
        <v>#N/A</v>
      </c>
      <c r="AY34" s="537" t="s">
        <v>46</v>
      </c>
      <c r="AZ34" s="538" t="s">
        <v>39</v>
      </c>
      <c r="BA34" s="623">
        <f>BA$47*関係係数シート!BE30</f>
        <v>0</v>
      </c>
      <c r="BB34" s="463">
        <f>BB$47*関係係数シート!BF30</f>
        <v>0</v>
      </c>
      <c r="BC34" s="463">
        <f>BC$47*関係係数シート!BG30</f>
        <v>0</v>
      </c>
      <c r="BD34" s="463">
        <f>BD$47*関係係数シート!BH30</f>
        <v>0</v>
      </c>
      <c r="BE34" s="463">
        <f>BE$47*関係係数シート!BI30</f>
        <v>0</v>
      </c>
      <c r="BF34" s="463">
        <f>BF$47*関係係数シート!BJ30</f>
        <v>0</v>
      </c>
      <c r="BG34" s="463">
        <f>BG$47*関係係数シート!BK30</f>
        <v>0</v>
      </c>
      <c r="BH34" s="463">
        <f>BH$47*関係係数シート!BL30</f>
        <v>0</v>
      </c>
      <c r="BI34" s="463">
        <f>BI$47*関係係数シート!BM30</f>
        <v>0</v>
      </c>
      <c r="BJ34" s="463">
        <f>BJ$47*関係係数シート!BN30</f>
        <v>0</v>
      </c>
      <c r="BK34" s="463">
        <f>BK$47*関係係数シート!BO30</f>
        <v>0</v>
      </c>
      <c r="BL34" s="463">
        <f>BL$47*関係係数シート!BP30</f>
        <v>0</v>
      </c>
      <c r="BM34" s="463">
        <f>BM$47*関係係数シート!BQ30</f>
        <v>0</v>
      </c>
      <c r="BN34" s="463">
        <f>BN$47*関係係数シート!BR30</f>
        <v>0</v>
      </c>
      <c r="BO34" s="463">
        <f>BO$47*関係係数シート!BS30</f>
        <v>0</v>
      </c>
      <c r="BP34" s="463">
        <f>BP$47*関係係数シート!BT30</f>
        <v>0</v>
      </c>
      <c r="BQ34" s="463">
        <f>BQ$47*関係係数シート!BU30</f>
        <v>0</v>
      </c>
      <c r="BR34" s="463">
        <f>BR$47*関係係数シート!BV30</f>
        <v>0</v>
      </c>
      <c r="BS34" s="463">
        <f>BS$47*関係係数シート!BW30</f>
        <v>0</v>
      </c>
      <c r="BT34" s="463">
        <f>BT$47*関係係数シート!BX30</f>
        <v>0</v>
      </c>
      <c r="BU34" s="463">
        <f>BU$47*関係係数シート!BY30</f>
        <v>0</v>
      </c>
      <c r="BV34" s="463">
        <f>BV$47*関係係数シート!BZ30</f>
        <v>0</v>
      </c>
      <c r="BW34" s="463">
        <f>BW$47*関係係数シート!CA30</f>
        <v>0</v>
      </c>
      <c r="BX34" s="463">
        <f>BX$47*関係係数シート!CB30</f>
        <v>0</v>
      </c>
      <c r="BY34" s="463">
        <f>BY$47*関係係数シート!CC30</f>
        <v>0</v>
      </c>
      <c r="BZ34" s="463">
        <f>BZ$47*関係係数シート!CD30</f>
        <v>0</v>
      </c>
      <c r="CA34" s="463">
        <f>CA$47*関係係数シート!CE30</f>
        <v>0</v>
      </c>
      <c r="CB34" s="463">
        <f>CB$47*関係係数シート!CF30</f>
        <v>0</v>
      </c>
      <c r="CC34" s="463">
        <f>CC$47*関係係数シート!CG30</f>
        <v>0</v>
      </c>
      <c r="CD34" s="463">
        <f>CD$47*関係係数シート!CI30</f>
        <v>0</v>
      </c>
      <c r="CE34" s="463">
        <f>CE$47*関係係数シート!CJ30</f>
        <v>0</v>
      </c>
      <c r="CF34" s="463">
        <f>CF$47*関係係数シート!CK30</f>
        <v>0</v>
      </c>
      <c r="CG34" s="463">
        <f>CG$47*関係係数シート!CL30</f>
        <v>0</v>
      </c>
      <c r="CH34" s="463">
        <f>CH$47*関係係数シート!CM30</f>
        <v>0</v>
      </c>
      <c r="CI34" s="464">
        <f>CI$47*関係係数シート!CO30</f>
        <v>0</v>
      </c>
      <c r="CJ34" s="554">
        <f t="shared" si="7"/>
        <v>0</v>
      </c>
    </row>
    <row r="35" spans="2:88" ht="20.100000000000001" customHeight="1">
      <c r="B35" s="537" t="s">
        <v>98</v>
      </c>
      <c r="C35" s="538" t="s">
        <v>278</v>
      </c>
      <c r="D35" s="539">
        <f>'入力シート '!N33</f>
        <v>0</v>
      </c>
      <c r="E35" s="539">
        <f>'計算シート（設備投資）'!CJ35</f>
        <v>0</v>
      </c>
      <c r="F35" s="540">
        <f>E35*関係係数シート!D31</f>
        <v>0</v>
      </c>
      <c r="G35" s="463">
        <f>F35*関係係数シート!E31</f>
        <v>0</v>
      </c>
      <c r="H35" s="461">
        <f>F35*関係係数シート!F31</f>
        <v>0</v>
      </c>
      <c r="I35" s="461">
        <v>0</v>
      </c>
      <c r="J35" s="461">
        <f>I35*関係係数シート!D31</f>
        <v>0</v>
      </c>
      <c r="K35" s="540">
        <v>0</v>
      </c>
      <c r="L35" s="463">
        <f>K35*関係係数シート!E31</f>
        <v>0</v>
      </c>
      <c r="M35" s="461">
        <f>K35*関係係数シート!F31</f>
        <v>0</v>
      </c>
      <c r="N35" s="463">
        <f t="shared" si="8"/>
        <v>0</v>
      </c>
      <c r="O35" s="463">
        <f t="shared" si="0"/>
        <v>0</v>
      </c>
      <c r="P35" s="464">
        <f t="shared" si="1"/>
        <v>0</v>
      </c>
      <c r="Q35" s="90"/>
      <c r="R35" s="541"/>
      <c r="S35" s="542"/>
      <c r="T35" s="463">
        <f>$S$45*関係係数シート!G31</f>
        <v>0</v>
      </c>
      <c r="U35" s="463">
        <f>T35*関係係数シート!D31</f>
        <v>0</v>
      </c>
      <c r="V35" s="463">
        <v>0</v>
      </c>
      <c r="W35" s="463">
        <f>V35*関係係数シート!E31</f>
        <v>0</v>
      </c>
      <c r="X35" s="464">
        <f>V35*関係係数シート!F31</f>
        <v>0</v>
      </c>
      <c r="Z35" s="543">
        <f>ROUND(F35*関係係数シート!H31,0)</f>
        <v>0</v>
      </c>
      <c r="AA35" s="466">
        <f>ROUND(K35*関係係数シート!H31,0)</f>
        <v>0</v>
      </c>
      <c r="AB35" s="466">
        <f t="shared" si="9"/>
        <v>0</v>
      </c>
      <c r="AC35" s="544">
        <f>ROUND(V35*関係係数シート!H31,0)</f>
        <v>0</v>
      </c>
      <c r="AD35" s="543">
        <f>ROUND(F35*関係係数シート!I31,0)</f>
        <v>0</v>
      </c>
      <c r="AE35" s="544">
        <f>ROUND(K35*関係係数シート!I31,0)</f>
        <v>0</v>
      </c>
      <c r="AF35" s="544">
        <f t="shared" si="10"/>
        <v>0</v>
      </c>
      <c r="AG35" s="545">
        <f>ROUND(V35*関係係数シート!I31,0)</f>
        <v>0</v>
      </c>
      <c r="AI35" s="383">
        <f t="shared" si="11"/>
        <v>0</v>
      </c>
      <c r="AJ35" s="546">
        <f t="shared" si="2"/>
        <v>0</v>
      </c>
      <c r="AK35" s="385">
        <f t="shared" si="3"/>
        <v>0</v>
      </c>
      <c r="AL35" s="383">
        <f t="shared" si="12"/>
        <v>0</v>
      </c>
      <c r="AM35" s="547">
        <f t="shared" si="13"/>
        <v>0</v>
      </c>
      <c r="AN35" s="379">
        <f t="shared" si="14"/>
        <v>1</v>
      </c>
      <c r="AP35" s="381">
        <v>28</v>
      </c>
      <c r="AQ35" s="548" t="e">
        <f t="shared" si="4"/>
        <v>#N/A</v>
      </c>
      <c r="AR35" s="549" t="e">
        <f t="shared" si="15"/>
        <v>#N/A</v>
      </c>
      <c r="AS35" s="550" t="e">
        <f t="shared" si="5"/>
        <v>#N/A</v>
      </c>
      <c r="AT35" s="385" t="e">
        <f t="shared" si="5"/>
        <v>#N/A</v>
      </c>
      <c r="AU35" s="551" t="e">
        <f>SUM($AR$8:AR35)/SUM($AR$8:$AR$44)</f>
        <v>#N/A</v>
      </c>
      <c r="AV35" s="552" t="e">
        <f t="shared" si="16"/>
        <v>#N/A</v>
      </c>
      <c r="AW35" s="553" t="e">
        <f t="shared" si="6"/>
        <v>#N/A</v>
      </c>
      <c r="AY35" s="537" t="s">
        <v>47</v>
      </c>
      <c r="AZ35" s="538" t="s">
        <v>151</v>
      </c>
      <c r="BA35" s="623">
        <f>BA$47*関係係数シート!BE31</f>
        <v>0</v>
      </c>
      <c r="BB35" s="463">
        <f>BB$47*関係係数シート!BF31</f>
        <v>0</v>
      </c>
      <c r="BC35" s="463">
        <f>BC$47*関係係数シート!BG31</f>
        <v>0</v>
      </c>
      <c r="BD35" s="463">
        <f>BD$47*関係係数シート!BH31</f>
        <v>0</v>
      </c>
      <c r="BE35" s="463">
        <f>BE$47*関係係数シート!BI31</f>
        <v>0</v>
      </c>
      <c r="BF35" s="463">
        <f>BF$47*関係係数シート!BJ31</f>
        <v>0</v>
      </c>
      <c r="BG35" s="463">
        <f>BG$47*関係係数シート!BK31</f>
        <v>0</v>
      </c>
      <c r="BH35" s="463">
        <f>BH$47*関係係数シート!BL31</f>
        <v>0</v>
      </c>
      <c r="BI35" s="463">
        <f>BI$47*関係係数シート!BM31</f>
        <v>0</v>
      </c>
      <c r="BJ35" s="463">
        <f>BJ$47*関係係数シート!BN31</f>
        <v>0</v>
      </c>
      <c r="BK35" s="463">
        <f>BK$47*関係係数シート!BO31</f>
        <v>0</v>
      </c>
      <c r="BL35" s="463">
        <f>BL$47*関係係数シート!BP31</f>
        <v>0</v>
      </c>
      <c r="BM35" s="463">
        <f>BM$47*関係係数シート!BQ31</f>
        <v>0</v>
      </c>
      <c r="BN35" s="463">
        <f>BN$47*関係係数シート!BR31</f>
        <v>0</v>
      </c>
      <c r="BO35" s="463">
        <f>BO$47*関係係数シート!BS31</f>
        <v>0</v>
      </c>
      <c r="BP35" s="463">
        <f>BP$47*関係係数シート!BT31</f>
        <v>0</v>
      </c>
      <c r="BQ35" s="463">
        <f>BQ$47*関係係数シート!BU31</f>
        <v>0</v>
      </c>
      <c r="BR35" s="463">
        <f>BR$47*関係係数シート!BV31</f>
        <v>0</v>
      </c>
      <c r="BS35" s="463">
        <f>BS$47*関係係数シート!BW31</f>
        <v>0</v>
      </c>
      <c r="BT35" s="463">
        <f>BT$47*関係係数シート!BX31</f>
        <v>0</v>
      </c>
      <c r="BU35" s="463">
        <f>BU$47*関係係数シート!BY31</f>
        <v>0</v>
      </c>
      <c r="BV35" s="463">
        <f>BV$47*関係係数シート!BZ31</f>
        <v>0</v>
      </c>
      <c r="BW35" s="463">
        <f>BW$47*関係係数シート!CA31</f>
        <v>0</v>
      </c>
      <c r="BX35" s="463">
        <f>BX$47*関係係数シート!CB31</f>
        <v>0</v>
      </c>
      <c r="BY35" s="463">
        <f>BY$47*関係係数シート!CC31</f>
        <v>0</v>
      </c>
      <c r="BZ35" s="463">
        <f>BZ$47*関係係数シート!CD31</f>
        <v>0</v>
      </c>
      <c r="CA35" s="463">
        <f>CA$47*関係係数シート!CE31</f>
        <v>0</v>
      </c>
      <c r="CB35" s="463">
        <f>CB$47*関係係数シート!CF31</f>
        <v>0</v>
      </c>
      <c r="CC35" s="463">
        <f>CC$47*関係係数シート!CG31</f>
        <v>0</v>
      </c>
      <c r="CD35" s="463">
        <f>CD$47*関係係数シート!CI31</f>
        <v>0</v>
      </c>
      <c r="CE35" s="463">
        <f>CE$47*関係係数シート!CJ31</f>
        <v>0</v>
      </c>
      <c r="CF35" s="463">
        <f>CF$47*関係係数シート!CK31</f>
        <v>0</v>
      </c>
      <c r="CG35" s="463">
        <f>CG$47*関係係数シート!CL31</f>
        <v>0</v>
      </c>
      <c r="CH35" s="463">
        <f>CH$47*関係係数シート!CM31</f>
        <v>0</v>
      </c>
      <c r="CI35" s="464">
        <f>CI$47*関係係数シート!CO31</f>
        <v>0</v>
      </c>
      <c r="CJ35" s="554">
        <f t="shared" si="7"/>
        <v>0</v>
      </c>
    </row>
    <row r="36" spans="2:88" ht="20.100000000000001" customHeight="1">
      <c r="B36" s="537" t="s">
        <v>99</v>
      </c>
      <c r="C36" s="538" t="s">
        <v>152</v>
      </c>
      <c r="D36" s="539">
        <f>'入力シート '!N34</f>
        <v>0</v>
      </c>
      <c r="E36" s="539">
        <f>'計算シート（設備投資）'!CJ36</f>
        <v>0</v>
      </c>
      <c r="F36" s="540">
        <f>E36*関係係数シート!D32</f>
        <v>0</v>
      </c>
      <c r="G36" s="463">
        <f>F36*関係係数シート!E32</f>
        <v>0</v>
      </c>
      <c r="H36" s="461">
        <f>F36*関係係数シート!F32</f>
        <v>0</v>
      </c>
      <c r="I36" s="461">
        <v>0</v>
      </c>
      <c r="J36" s="461">
        <f>I36*関係係数シート!D32</f>
        <v>0</v>
      </c>
      <c r="K36" s="540">
        <v>0</v>
      </c>
      <c r="L36" s="463">
        <f>K36*関係係数シート!E32</f>
        <v>0</v>
      </c>
      <c r="M36" s="461">
        <f>K36*関係係数シート!F32</f>
        <v>0</v>
      </c>
      <c r="N36" s="463">
        <f t="shared" si="8"/>
        <v>0</v>
      </c>
      <c r="O36" s="463">
        <f t="shared" si="0"/>
        <v>0</v>
      </c>
      <c r="P36" s="464">
        <f t="shared" si="1"/>
        <v>0</v>
      </c>
      <c r="Q36" s="90"/>
      <c r="R36" s="541"/>
      <c r="S36" s="542"/>
      <c r="T36" s="463">
        <f>$S$45*関係係数シート!G32</f>
        <v>0</v>
      </c>
      <c r="U36" s="463">
        <f>T36*関係係数シート!D32</f>
        <v>0</v>
      </c>
      <c r="V36" s="463">
        <v>0</v>
      </c>
      <c r="W36" s="463">
        <f>V36*関係係数シート!E32</f>
        <v>0</v>
      </c>
      <c r="X36" s="464">
        <f>V36*関係係数シート!F32</f>
        <v>0</v>
      </c>
      <c r="Z36" s="543">
        <f>ROUND(F36*関係係数シート!H32,0)</f>
        <v>0</v>
      </c>
      <c r="AA36" s="466">
        <f>ROUND(K36*関係係数シート!H32,0)</f>
        <v>0</v>
      </c>
      <c r="AB36" s="466">
        <f t="shared" si="9"/>
        <v>0</v>
      </c>
      <c r="AC36" s="544">
        <f>ROUND(V36*関係係数シート!H32,0)</f>
        <v>0</v>
      </c>
      <c r="AD36" s="543">
        <f>ROUND(F36*関係係数シート!I32,0)</f>
        <v>0</v>
      </c>
      <c r="AE36" s="544">
        <f>ROUND(K36*関係係数シート!I32,0)</f>
        <v>0</v>
      </c>
      <c r="AF36" s="544">
        <f t="shared" si="10"/>
        <v>0</v>
      </c>
      <c r="AG36" s="545">
        <f>ROUND(V36*関係係数シート!I32,0)</f>
        <v>0</v>
      </c>
      <c r="AI36" s="383">
        <f t="shared" si="11"/>
        <v>0</v>
      </c>
      <c r="AJ36" s="546">
        <f t="shared" si="2"/>
        <v>0</v>
      </c>
      <c r="AK36" s="385">
        <f t="shared" si="3"/>
        <v>0</v>
      </c>
      <c r="AL36" s="383">
        <f t="shared" si="12"/>
        <v>0</v>
      </c>
      <c r="AM36" s="547">
        <f t="shared" si="13"/>
        <v>0</v>
      </c>
      <c r="AN36" s="379">
        <f t="shared" si="14"/>
        <v>1</v>
      </c>
      <c r="AP36" s="381">
        <v>29</v>
      </c>
      <c r="AQ36" s="548" t="e">
        <f t="shared" si="4"/>
        <v>#N/A</v>
      </c>
      <c r="AR36" s="549" t="e">
        <f t="shared" si="15"/>
        <v>#N/A</v>
      </c>
      <c r="AS36" s="550" t="e">
        <f t="shared" si="5"/>
        <v>#N/A</v>
      </c>
      <c r="AT36" s="385" t="e">
        <f t="shared" si="5"/>
        <v>#N/A</v>
      </c>
      <c r="AU36" s="551" t="e">
        <f>SUM($AR$8:AR36)/SUM($AR$8:$AR$44)</f>
        <v>#N/A</v>
      </c>
      <c r="AV36" s="552" t="e">
        <f t="shared" si="16"/>
        <v>#N/A</v>
      </c>
      <c r="AW36" s="553" t="e">
        <f t="shared" si="6"/>
        <v>#N/A</v>
      </c>
      <c r="AY36" s="537" t="s">
        <v>48</v>
      </c>
      <c r="AZ36" s="538" t="s">
        <v>152</v>
      </c>
      <c r="BA36" s="623">
        <f>BA$47*関係係数シート!BE32</f>
        <v>0</v>
      </c>
      <c r="BB36" s="463">
        <f>BB$47*関係係数シート!BF32</f>
        <v>0</v>
      </c>
      <c r="BC36" s="463">
        <f>BC$47*関係係数シート!BG32</f>
        <v>0</v>
      </c>
      <c r="BD36" s="463">
        <f>BD$47*関係係数シート!BH32</f>
        <v>0</v>
      </c>
      <c r="BE36" s="463">
        <f>BE$47*関係係数シート!BI32</f>
        <v>0</v>
      </c>
      <c r="BF36" s="463">
        <f>BF$47*関係係数シート!BJ32</f>
        <v>0</v>
      </c>
      <c r="BG36" s="463">
        <f>BG$47*関係係数シート!BK32</f>
        <v>0</v>
      </c>
      <c r="BH36" s="463">
        <f>BH$47*関係係数シート!BL32</f>
        <v>0</v>
      </c>
      <c r="BI36" s="463">
        <f>BI$47*関係係数シート!BM32</f>
        <v>0</v>
      </c>
      <c r="BJ36" s="463">
        <f>BJ$47*関係係数シート!BN32</f>
        <v>0</v>
      </c>
      <c r="BK36" s="463">
        <f>BK$47*関係係数シート!BO32</f>
        <v>0</v>
      </c>
      <c r="BL36" s="463">
        <f>BL$47*関係係数シート!BP32</f>
        <v>0</v>
      </c>
      <c r="BM36" s="463">
        <f>BM$47*関係係数シート!BQ32</f>
        <v>0</v>
      </c>
      <c r="BN36" s="463">
        <f>BN$47*関係係数シート!BR32</f>
        <v>0</v>
      </c>
      <c r="BO36" s="463">
        <f>BO$47*関係係数シート!BS32</f>
        <v>0</v>
      </c>
      <c r="BP36" s="463">
        <f>BP$47*関係係数シート!BT32</f>
        <v>0</v>
      </c>
      <c r="BQ36" s="463">
        <f>BQ$47*関係係数シート!BU32</f>
        <v>0</v>
      </c>
      <c r="BR36" s="463">
        <f>BR$47*関係係数シート!BV32</f>
        <v>0</v>
      </c>
      <c r="BS36" s="463">
        <f>BS$47*関係係数シート!BW32</f>
        <v>0</v>
      </c>
      <c r="BT36" s="463">
        <f>BT$47*関係係数シート!BX32</f>
        <v>0</v>
      </c>
      <c r="BU36" s="463">
        <f>BU$47*関係係数シート!BY32</f>
        <v>0</v>
      </c>
      <c r="BV36" s="463">
        <f>BV$47*関係係数シート!BZ32</f>
        <v>0</v>
      </c>
      <c r="BW36" s="463">
        <f>BW$47*関係係数シート!CA32</f>
        <v>0</v>
      </c>
      <c r="BX36" s="463">
        <f>BX$47*関係係数シート!CB32</f>
        <v>0</v>
      </c>
      <c r="BY36" s="463">
        <f>BY$47*関係係数シート!CC32</f>
        <v>0</v>
      </c>
      <c r="BZ36" s="463">
        <f>BZ$47*関係係数シート!CD32</f>
        <v>0</v>
      </c>
      <c r="CA36" s="463">
        <f>CA$47*関係係数シート!CE32</f>
        <v>0</v>
      </c>
      <c r="CB36" s="463">
        <f>CB$47*関係係数シート!CF32</f>
        <v>0</v>
      </c>
      <c r="CC36" s="463">
        <f>CC$47*関係係数シート!CG32</f>
        <v>0</v>
      </c>
      <c r="CD36" s="463">
        <f>CD$47*関係係数シート!CI32</f>
        <v>0</v>
      </c>
      <c r="CE36" s="463">
        <f>CE$47*関係係数シート!CJ32</f>
        <v>0</v>
      </c>
      <c r="CF36" s="463">
        <f>CF$47*関係係数シート!CK32</f>
        <v>0</v>
      </c>
      <c r="CG36" s="463">
        <f>CG$47*関係係数シート!CL32</f>
        <v>0</v>
      </c>
      <c r="CH36" s="463">
        <f>CH$47*関係係数シート!CM32</f>
        <v>0</v>
      </c>
      <c r="CI36" s="464">
        <f>CI$47*関係係数シート!CO32</f>
        <v>0</v>
      </c>
      <c r="CJ36" s="554">
        <f t="shared" si="7"/>
        <v>0</v>
      </c>
    </row>
    <row r="37" spans="2:88" ht="20.100000000000001" customHeight="1">
      <c r="B37" s="555" t="s">
        <v>100</v>
      </c>
      <c r="C37" s="556" t="s">
        <v>43</v>
      </c>
      <c r="D37" s="589"/>
      <c r="E37" s="557">
        <f>'計算シート（設備投資）'!CJ37</f>
        <v>0</v>
      </c>
      <c r="F37" s="558">
        <f>E37*関係係数シート!D33</f>
        <v>0</v>
      </c>
      <c r="G37" s="474">
        <f>F37*関係係数シート!E33</f>
        <v>0</v>
      </c>
      <c r="H37" s="472">
        <f>F37*関係係数シート!F33</f>
        <v>0</v>
      </c>
      <c r="I37" s="472">
        <v>0</v>
      </c>
      <c r="J37" s="472">
        <f>I37*関係係数シート!D33</f>
        <v>0</v>
      </c>
      <c r="K37" s="558">
        <v>0</v>
      </c>
      <c r="L37" s="474">
        <f>K37*関係係数シート!E33</f>
        <v>0</v>
      </c>
      <c r="M37" s="472">
        <f>K37*関係係数シート!F33</f>
        <v>0</v>
      </c>
      <c r="N37" s="474">
        <f t="shared" si="8"/>
        <v>0</v>
      </c>
      <c r="O37" s="474">
        <f t="shared" si="0"/>
        <v>0</v>
      </c>
      <c r="P37" s="475">
        <f t="shared" si="1"/>
        <v>0</v>
      </c>
      <c r="Q37" s="90"/>
      <c r="R37" s="559"/>
      <c r="S37" s="560"/>
      <c r="T37" s="474">
        <f>$S$45*関係係数シート!G33</f>
        <v>0</v>
      </c>
      <c r="U37" s="474">
        <f>T37*関係係数シート!D33</f>
        <v>0</v>
      </c>
      <c r="V37" s="474">
        <v>0</v>
      </c>
      <c r="W37" s="474">
        <f>V37*関係係数シート!E33</f>
        <v>0</v>
      </c>
      <c r="X37" s="475">
        <f>V37*関係係数シート!F33</f>
        <v>0</v>
      </c>
      <c r="Z37" s="561">
        <f>ROUND(F37*関係係数シート!H33,0)</f>
        <v>0</v>
      </c>
      <c r="AA37" s="477">
        <f>ROUND(K37*関係係数シート!H33,0)</f>
        <v>0</v>
      </c>
      <c r="AB37" s="477">
        <f t="shared" si="9"/>
        <v>0</v>
      </c>
      <c r="AC37" s="562">
        <f>ROUND(V37*関係係数シート!H33,0)</f>
        <v>0</v>
      </c>
      <c r="AD37" s="561">
        <f>ROUND(F37*関係係数シート!I33,0)</f>
        <v>0</v>
      </c>
      <c r="AE37" s="562">
        <f>ROUND(K37*関係係数シート!I33,0)</f>
        <v>0</v>
      </c>
      <c r="AF37" s="562">
        <f t="shared" si="10"/>
        <v>0</v>
      </c>
      <c r="AG37" s="563">
        <f>ROUND(V37*関係係数シート!I33,0)</f>
        <v>0</v>
      </c>
      <c r="AI37" s="396">
        <f t="shared" si="11"/>
        <v>0</v>
      </c>
      <c r="AJ37" s="564">
        <f t="shared" si="2"/>
        <v>0</v>
      </c>
      <c r="AK37" s="398">
        <f t="shared" si="3"/>
        <v>0</v>
      </c>
      <c r="AL37" s="396">
        <f t="shared" si="12"/>
        <v>0</v>
      </c>
      <c r="AM37" s="565">
        <f t="shared" si="13"/>
        <v>0</v>
      </c>
      <c r="AN37" s="392">
        <f t="shared" si="14"/>
        <v>1</v>
      </c>
      <c r="AP37" s="394">
        <v>30</v>
      </c>
      <c r="AQ37" s="566" t="e">
        <f t="shared" si="4"/>
        <v>#N/A</v>
      </c>
      <c r="AR37" s="567" t="e">
        <f t="shared" si="15"/>
        <v>#N/A</v>
      </c>
      <c r="AS37" s="568" t="e">
        <f t="shared" si="5"/>
        <v>#N/A</v>
      </c>
      <c r="AT37" s="398" t="e">
        <f t="shared" si="5"/>
        <v>#N/A</v>
      </c>
      <c r="AU37" s="569" t="e">
        <f>SUM($AR$8:AR37)/SUM($AR$8:$AR$44)</f>
        <v>#N/A</v>
      </c>
      <c r="AV37" s="570" t="e">
        <f t="shared" si="16"/>
        <v>#N/A</v>
      </c>
      <c r="AW37" s="571" t="e">
        <f t="shared" si="6"/>
        <v>#N/A</v>
      </c>
      <c r="AY37" s="555" t="s">
        <v>50</v>
      </c>
      <c r="AZ37" s="556" t="s">
        <v>43</v>
      </c>
      <c r="BA37" s="624">
        <f>BA$47*関係係数シート!BE33</f>
        <v>0</v>
      </c>
      <c r="BB37" s="474">
        <f>BB$47*関係係数シート!BF33</f>
        <v>0</v>
      </c>
      <c r="BC37" s="474">
        <f>BC$47*関係係数シート!BG33</f>
        <v>0</v>
      </c>
      <c r="BD37" s="474">
        <f>BD$47*関係係数シート!BH33</f>
        <v>0</v>
      </c>
      <c r="BE37" s="474">
        <f>BE$47*関係係数シート!BI33</f>
        <v>0</v>
      </c>
      <c r="BF37" s="474">
        <f>BF$47*関係係数シート!BJ33</f>
        <v>0</v>
      </c>
      <c r="BG37" s="474">
        <f>BG$47*関係係数シート!BK33</f>
        <v>0</v>
      </c>
      <c r="BH37" s="474">
        <f>BH$47*関係係数シート!BL33</f>
        <v>0</v>
      </c>
      <c r="BI37" s="474">
        <f>BI$47*関係係数シート!BM33</f>
        <v>0</v>
      </c>
      <c r="BJ37" s="474">
        <f>BJ$47*関係係数シート!BN33</f>
        <v>0</v>
      </c>
      <c r="BK37" s="474">
        <f>BK$47*関係係数シート!BO33</f>
        <v>0</v>
      </c>
      <c r="BL37" s="474">
        <f>BL$47*関係係数シート!BP33</f>
        <v>0</v>
      </c>
      <c r="BM37" s="474">
        <f>BM$47*関係係数シート!BQ33</f>
        <v>0</v>
      </c>
      <c r="BN37" s="474">
        <f>BN$47*関係係数シート!BR33</f>
        <v>0</v>
      </c>
      <c r="BO37" s="474">
        <f>BO$47*関係係数シート!BS33</f>
        <v>0</v>
      </c>
      <c r="BP37" s="474">
        <f>BP$47*関係係数シート!BT33</f>
        <v>0</v>
      </c>
      <c r="BQ37" s="474">
        <f>BQ$47*関係係数シート!BU33</f>
        <v>0</v>
      </c>
      <c r="BR37" s="474">
        <f>BR$47*関係係数シート!BV33</f>
        <v>0</v>
      </c>
      <c r="BS37" s="474">
        <f>BS$47*関係係数シート!BW33</f>
        <v>0</v>
      </c>
      <c r="BT37" s="474">
        <f>BT$47*関係係数シート!BX33</f>
        <v>0</v>
      </c>
      <c r="BU37" s="474">
        <f>BU$47*関係係数シート!BY33</f>
        <v>0</v>
      </c>
      <c r="BV37" s="474">
        <f>BV$47*関係係数シート!BZ33</f>
        <v>0</v>
      </c>
      <c r="BW37" s="474">
        <f>BW$47*関係係数シート!CA33</f>
        <v>0</v>
      </c>
      <c r="BX37" s="474">
        <f>BX$47*関係係数シート!CB33</f>
        <v>0</v>
      </c>
      <c r="BY37" s="474">
        <f>BY$47*関係係数シート!CC33</f>
        <v>0</v>
      </c>
      <c r="BZ37" s="474">
        <f>BZ$47*関係係数シート!CD33</f>
        <v>0</v>
      </c>
      <c r="CA37" s="474">
        <f>CA$47*関係係数シート!CE33</f>
        <v>0</v>
      </c>
      <c r="CB37" s="474">
        <f>CB$47*関係係数シート!CF33</f>
        <v>0</v>
      </c>
      <c r="CC37" s="474">
        <f>CC$47*関係係数シート!CG33</f>
        <v>0</v>
      </c>
      <c r="CD37" s="474">
        <f>CD$47*関係係数シート!CI33</f>
        <v>0</v>
      </c>
      <c r="CE37" s="474">
        <f>CE$47*関係係数シート!CJ33</f>
        <v>0</v>
      </c>
      <c r="CF37" s="474">
        <f>CF$47*関係係数シート!CK33</f>
        <v>0</v>
      </c>
      <c r="CG37" s="474">
        <f>CG$47*関係係数シート!CL33</f>
        <v>0</v>
      </c>
      <c r="CH37" s="474">
        <f>CH$47*関係係数シート!CM33</f>
        <v>0</v>
      </c>
      <c r="CI37" s="475">
        <f>CI$47*関係係数シート!CO33</f>
        <v>0</v>
      </c>
      <c r="CJ37" s="572">
        <f t="shared" si="7"/>
        <v>0</v>
      </c>
    </row>
    <row r="38" spans="2:88" ht="20.100000000000001" customHeight="1">
      <c r="B38" s="573" t="s">
        <v>101</v>
      </c>
      <c r="C38" s="574" t="s">
        <v>45</v>
      </c>
      <c r="D38" s="575">
        <f>'入力シート '!N35</f>
        <v>0</v>
      </c>
      <c r="E38" s="575">
        <f>'計算シート（設備投資）'!CJ38</f>
        <v>0</v>
      </c>
      <c r="F38" s="520">
        <f>E38*関係係数シート!D34</f>
        <v>0</v>
      </c>
      <c r="G38" s="454">
        <f>F38*関係係数シート!E34</f>
        <v>0</v>
      </c>
      <c r="H38" s="483">
        <f>F38*関係係数シート!F34</f>
        <v>0</v>
      </c>
      <c r="I38" s="483">
        <v>0</v>
      </c>
      <c r="J38" s="483">
        <f>I38*関係係数シート!D34</f>
        <v>0</v>
      </c>
      <c r="K38" s="520">
        <v>0</v>
      </c>
      <c r="L38" s="454">
        <f>K38*関係係数シート!E34</f>
        <v>0</v>
      </c>
      <c r="M38" s="483">
        <f>K38*関係係数シート!F34</f>
        <v>0</v>
      </c>
      <c r="N38" s="454">
        <f t="shared" si="8"/>
        <v>0</v>
      </c>
      <c r="O38" s="454">
        <f t="shared" si="0"/>
        <v>0</v>
      </c>
      <c r="P38" s="485">
        <f t="shared" si="1"/>
        <v>0</v>
      </c>
      <c r="Q38" s="90"/>
      <c r="R38" s="576"/>
      <c r="S38" s="577"/>
      <c r="T38" s="454">
        <f>$S$45*関係係数シート!G34</f>
        <v>0</v>
      </c>
      <c r="U38" s="454">
        <f>T38*関係係数シート!D34</f>
        <v>0</v>
      </c>
      <c r="V38" s="454">
        <v>0</v>
      </c>
      <c r="W38" s="454">
        <f>V38*関係係数シート!E34</f>
        <v>0</v>
      </c>
      <c r="X38" s="485">
        <f>V38*関係係数シート!F34</f>
        <v>0</v>
      </c>
      <c r="Z38" s="493">
        <f>ROUND(F38*関係係数シート!H34,0)</f>
        <v>0</v>
      </c>
      <c r="AA38" s="487">
        <f>ROUND(K38*関係係数シート!H34,0)</f>
        <v>0</v>
      </c>
      <c r="AB38" s="487">
        <f t="shared" si="9"/>
        <v>0</v>
      </c>
      <c r="AC38" s="578">
        <f>ROUND(V38*関係係数シート!H34,0)</f>
        <v>0</v>
      </c>
      <c r="AD38" s="493">
        <f>ROUND(F38*関係係数シート!I34,0)</f>
        <v>0</v>
      </c>
      <c r="AE38" s="578">
        <f>ROUND(K38*関係係数シート!I34,0)</f>
        <v>0</v>
      </c>
      <c r="AF38" s="578">
        <f t="shared" si="10"/>
        <v>0</v>
      </c>
      <c r="AG38" s="579">
        <f>ROUND(V38*関係係数シート!I34,0)</f>
        <v>0</v>
      </c>
      <c r="AI38" s="409">
        <f t="shared" si="11"/>
        <v>0</v>
      </c>
      <c r="AJ38" s="580">
        <f t="shared" si="2"/>
        <v>0</v>
      </c>
      <c r="AK38" s="411">
        <f t="shared" si="3"/>
        <v>0</v>
      </c>
      <c r="AL38" s="409">
        <f t="shared" si="12"/>
        <v>0</v>
      </c>
      <c r="AM38" s="581">
        <f t="shared" si="13"/>
        <v>0</v>
      </c>
      <c r="AN38" s="405">
        <f t="shared" si="14"/>
        <v>1</v>
      </c>
      <c r="AP38" s="407">
        <v>31</v>
      </c>
      <c r="AQ38" s="582" t="e">
        <f t="shared" si="4"/>
        <v>#N/A</v>
      </c>
      <c r="AR38" s="583" t="e">
        <f t="shared" si="15"/>
        <v>#N/A</v>
      </c>
      <c r="AS38" s="584" t="e">
        <f t="shared" si="5"/>
        <v>#N/A</v>
      </c>
      <c r="AT38" s="411" t="e">
        <f t="shared" si="5"/>
        <v>#N/A</v>
      </c>
      <c r="AU38" s="585" t="e">
        <f>SUM($AR$8:AR38)/SUM($AR$8:$AR$44)</f>
        <v>#N/A</v>
      </c>
      <c r="AV38" s="586" t="e">
        <f t="shared" si="16"/>
        <v>#N/A</v>
      </c>
      <c r="AW38" s="587" t="e">
        <f t="shared" si="6"/>
        <v>#N/A</v>
      </c>
      <c r="AY38" s="573" t="s">
        <v>52</v>
      </c>
      <c r="AZ38" s="574" t="s">
        <v>45</v>
      </c>
      <c r="BA38" s="625">
        <f>BA$47*関係係数シート!BE34</f>
        <v>0</v>
      </c>
      <c r="BB38" s="454">
        <f>BB$47*関係係数シート!BF34</f>
        <v>0</v>
      </c>
      <c r="BC38" s="454">
        <f>BC$47*関係係数シート!BG34</f>
        <v>0</v>
      </c>
      <c r="BD38" s="454">
        <f>BD$47*関係係数シート!BH34</f>
        <v>0</v>
      </c>
      <c r="BE38" s="454">
        <f>BE$47*関係係数シート!BI34</f>
        <v>0</v>
      </c>
      <c r="BF38" s="454">
        <f>BF$47*関係係数シート!BJ34</f>
        <v>0</v>
      </c>
      <c r="BG38" s="454">
        <f>BG$47*関係係数シート!BK34</f>
        <v>0</v>
      </c>
      <c r="BH38" s="454">
        <f>BH$47*関係係数シート!BL34</f>
        <v>0</v>
      </c>
      <c r="BI38" s="454">
        <f>BI$47*関係係数シート!BM34</f>
        <v>0</v>
      </c>
      <c r="BJ38" s="454">
        <f>BJ$47*関係係数シート!BN34</f>
        <v>0</v>
      </c>
      <c r="BK38" s="454">
        <f>BK$47*関係係数シート!BO34</f>
        <v>0</v>
      </c>
      <c r="BL38" s="454">
        <f>BL$47*関係係数シート!BP34</f>
        <v>0</v>
      </c>
      <c r="BM38" s="454">
        <f>BM$47*関係係数シート!BQ34</f>
        <v>0</v>
      </c>
      <c r="BN38" s="454">
        <f>BN$47*関係係数シート!BR34</f>
        <v>0</v>
      </c>
      <c r="BO38" s="454">
        <f>BO$47*関係係数シート!BS34</f>
        <v>0</v>
      </c>
      <c r="BP38" s="454">
        <f>BP$47*関係係数シート!BT34</f>
        <v>0</v>
      </c>
      <c r="BQ38" s="454">
        <f>BQ$47*関係係数シート!BU34</f>
        <v>0</v>
      </c>
      <c r="BR38" s="454">
        <f>BR$47*関係係数シート!BV34</f>
        <v>0</v>
      </c>
      <c r="BS38" s="454">
        <f>BS$47*関係係数シート!BW34</f>
        <v>0</v>
      </c>
      <c r="BT38" s="454">
        <f>BT$47*関係係数シート!BX34</f>
        <v>0</v>
      </c>
      <c r="BU38" s="454">
        <f>BU$47*関係係数シート!BY34</f>
        <v>0</v>
      </c>
      <c r="BV38" s="454">
        <f>BV$47*関係係数シート!BZ34</f>
        <v>0</v>
      </c>
      <c r="BW38" s="454">
        <f>BW$47*関係係数シート!CA34</f>
        <v>0</v>
      </c>
      <c r="BX38" s="454">
        <f>BX$47*関係係数シート!CB34</f>
        <v>0</v>
      </c>
      <c r="BY38" s="454">
        <f>BY$47*関係係数シート!CC34</f>
        <v>0</v>
      </c>
      <c r="BZ38" s="454">
        <f>BZ$47*関係係数シート!CD34</f>
        <v>0</v>
      </c>
      <c r="CA38" s="454">
        <f>CA$47*関係係数シート!CE34</f>
        <v>0</v>
      </c>
      <c r="CB38" s="454">
        <f>CB$47*関係係数シート!CF34</f>
        <v>0</v>
      </c>
      <c r="CC38" s="454">
        <f>CC$47*関係係数シート!CG34</f>
        <v>0</v>
      </c>
      <c r="CD38" s="454">
        <f>CD$47*関係係数シート!CI34</f>
        <v>0</v>
      </c>
      <c r="CE38" s="454">
        <f>CE$47*関係係数シート!CJ34</f>
        <v>0</v>
      </c>
      <c r="CF38" s="454">
        <f>CF$47*関係係数シート!CK34</f>
        <v>0</v>
      </c>
      <c r="CG38" s="454">
        <f>CG$47*関係係数シート!CL34</f>
        <v>0</v>
      </c>
      <c r="CH38" s="454">
        <f>CH$47*関係係数シート!CM34</f>
        <v>0</v>
      </c>
      <c r="CI38" s="485">
        <f>CI$47*関係係数シート!CO34</f>
        <v>0</v>
      </c>
      <c r="CJ38" s="588">
        <f t="shared" si="7"/>
        <v>0</v>
      </c>
    </row>
    <row r="39" spans="2:88" ht="20.100000000000001" customHeight="1">
      <c r="B39" s="537" t="s">
        <v>102</v>
      </c>
      <c r="C39" s="538" t="s">
        <v>279</v>
      </c>
      <c r="D39" s="539">
        <f>'入力シート '!N36</f>
        <v>0</v>
      </c>
      <c r="E39" s="539">
        <f>'計算シート（設備投資）'!CJ39</f>
        <v>0</v>
      </c>
      <c r="F39" s="540">
        <f>E39*関係係数シート!D35</f>
        <v>0</v>
      </c>
      <c r="G39" s="463">
        <f>F39*関係係数シート!E35</f>
        <v>0</v>
      </c>
      <c r="H39" s="461">
        <f>F39*関係係数シート!F35</f>
        <v>0</v>
      </c>
      <c r="I39" s="461">
        <v>0</v>
      </c>
      <c r="J39" s="461">
        <f>I39*関係係数シート!D35</f>
        <v>0</v>
      </c>
      <c r="K39" s="540">
        <v>0</v>
      </c>
      <c r="L39" s="463">
        <f>K39*関係係数シート!E35</f>
        <v>0</v>
      </c>
      <c r="M39" s="461">
        <f>K39*関係係数シート!F35</f>
        <v>0</v>
      </c>
      <c r="N39" s="463">
        <f t="shared" si="8"/>
        <v>0</v>
      </c>
      <c r="O39" s="463">
        <f t="shared" si="0"/>
        <v>0</v>
      </c>
      <c r="P39" s="464">
        <f t="shared" si="1"/>
        <v>0</v>
      </c>
      <c r="Q39" s="90"/>
      <c r="R39" s="541"/>
      <c r="S39" s="542"/>
      <c r="T39" s="463">
        <f>$S$45*関係係数シート!G35</f>
        <v>0</v>
      </c>
      <c r="U39" s="463">
        <f>T39*関係係数シート!D35</f>
        <v>0</v>
      </c>
      <c r="V39" s="463">
        <v>0</v>
      </c>
      <c r="W39" s="463">
        <f>V39*関係係数シート!E35</f>
        <v>0</v>
      </c>
      <c r="X39" s="464">
        <f>V39*関係係数シート!F35</f>
        <v>0</v>
      </c>
      <c r="Z39" s="543">
        <f>ROUND(F39*関係係数シート!H35,0)</f>
        <v>0</v>
      </c>
      <c r="AA39" s="466">
        <f>ROUND(K39*関係係数シート!H35,0)</f>
        <v>0</v>
      </c>
      <c r="AB39" s="466">
        <f t="shared" si="9"/>
        <v>0</v>
      </c>
      <c r="AC39" s="544">
        <f>ROUND(V39*関係係数シート!H35,0)</f>
        <v>0</v>
      </c>
      <c r="AD39" s="543">
        <f>ROUND(F39*関係係数シート!I35,0)</f>
        <v>0</v>
      </c>
      <c r="AE39" s="544">
        <f>ROUND(K39*関係係数シート!I35,0)</f>
        <v>0</v>
      </c>
      <c r="AF39" s="544">
        <f t="shared" si="10"/>
        <v>0</v>
      </c>
      <c r="AG39" s="545">
        <f>ROUND(V39*関係係数シート!I35,0)</f>
        <v>0</v>
      </c>
      <c r="AI39" s="383">
        <f t="shared" si="11"/>
        <v>0</v>
      </c>
      <c r="AJ39" s="546">
        <f t="shared" si="2"/>
        <v>0</v>
      </c>
      <c r="AK39" s="385">
        <f t="shared" si="3"/>
        <v>0</v>
      </c>
      <c r="AL39" s="383">
        <f t="shared" si="12"/>
        <v>0</v>
      </c>
      <c r="AM39" s="547">
        <f t="shared" si="13"/>
        <v>0</v>
      </c>
      <c r="AN39" s="379">
        <f t="shared" si="14"/>
        <v>1</v>
      </c>
      <c r="AP39" s="381">
        <v>32</v>
      </c>
      <c r="AQ39" s="548" t="e">
        <f t="shared" si="4"/>
        <v>#N/A</v>
      </c>
      <c r="AR39" s="549" t="e">
        <f t="shared" si="15"/>
        <v>#N/A</v>
      </c>
      <c r="AS39" s="550" t="e">
        <f t="shared" si="5"/>
        <v>#N/A</v>
      </c>
      <c r="AT39" s="385" t="e">
        <f t="shared" si="5"/>
        <v>#N/A</v>
      </c>
      <c r="AU39" s="551" t="e">
        <f>SUM($AR$8:AR39)/SUM($AR$8:$AR$44)</f>
        <v>#N/A</v>
      </c>
      <c r="AV39" s="552" t="e">
        <f t="shared" si="16"/>
        <v>#N/A</v>
      </c>
      <c r="AW39" s="553" t="e">
        <f t="shared" si="6"/>
        <v>#N/A</v>
      </c>
      <c r="AY39" s="537" t="s">
        <v>54</v>
      </c>
      <c r="AZ39" s="538" t="s">
        <v>153</v>
      </c>
      <c r="BA39" s="623">
        <f>BA$47*関係係数シート!BE35</f>
        <v>0</v>
      </c>
      <c r="BB39" s="463">
        <f>BB$47*関係係数シート!BF35</f>
        <v>0</v>
      </c>
      <c r="BC39" s="463">
        <f>BC$47*関係係数シート!BG35</f>
        <v>0</v>
      </c>
      <c r="BD39" s="463">
        <f>BD$47*関係係数シート!BH35</f>
        <v>0</v>
      </c>
      <c r="BE39" s="463">
        <f>BE$47*関係係数シート!BI35</f>
        <v>0</v>
      </c>
      <c r="BF39" s="463">
        <f>BF$47*関係係数シート!BJ35</f>
        <v>0</v>
      </c>
      <c r="BG39" s="463">
        <f>BG$47*関係係数シート!BK35</f>
        <v>0</v>
      </c>
      <c r="BH39" s="463">
        <f>BH$47*関係係数シート!BL35</f>
        <v>0</v>
      </c>
      <c r="BI39" s="463">
        <f>BI$47*関係係数シート!BM35</f>
        <v>0</v>
      </c>
      <c r="BJ39" s="463">
        <f>BJ$47*関係係数シート!BN35</f>
        <v>0</v>
      </c>
      <c r="BK39" s="463">
        <f>BK$47*関係係数シート!BO35</f>
        <v>0</v>
      </c>
      <c r="BL39" s="463">
        <f>BL$47*関係係数シート!BP35</f>
        <v>0</v>
      </c>
      <c r="BM39" s="463">
        <f>BM$47*関係係数シート!BQ35</f>
        <v>0</v>
      </c>
      <c r="BN39" s="463">
        <f>BN$47*関係係数シート!BR35</f>
        <v>0</v>
      </c>
      <c r="BO39" s="463">
        <f>BO$47*関係係数シート!BS35</f>
        <v>0</v>
      </c>
      <c r="BP39" s="463">
        <f>BP$47*関係係数シート!BT35</f>
        <v>0</v>
      </c>
      <c r="BQ39" s="463">
        <f>BQ$47*関係係数シート!BU35</f>
        <v>0</v>
      </c>
      <c r="BR39" s="463">
        <f>BR$47*関係係数シート!BV35</f>
        <v>0</v>
      </c>
      <c r="BS39" s="463">
        <f>BS$47*関係係数シート!BW35</f>
        <v>0</v>
      </c>
      <c r="BT39" s="463">
        <f>BT$47*関係係数シート!BX35</f>
        <v>0</v>
      </c>
      <c r="BU39" s="463">
        <f>BU$47*関係係数シート!BY35</f>
        <v>0</v>
      </c>
      <c r="BV39" s="463">
        <f>BV$47*関係係数シート!BZ35</f>
        <v>0</v>
      </c>
      <c r="BW39" s="463">
        <f>BW$47*関係係数シート!CA35</f>
        <v>0</v>
      </c>
      <c r="BX39" s="463">
        <f>BX$47*関係係数シート!CB35</f>
        <v>0</v>
      </c>
      <c r="BY39" s="463">
        <f>BY$47*関係係数シート!CC35</f>
        <v>0</v>
      </c>
      <c r="BZ39" s="463">
        <f>BZ$47*関係係数シート!CD35</f>
        <v>0</v>
      </c>
      <c r="CA39" s="463">
        <f>CA$47*関係係数シート!CE35</f>
        <v>0</v>
      </c>
      <c r="CB39" s="463">
        <f>CB$47*関係係数シート!CF35</f>
        <v>0</v>
      </c>
      <c r="CC39" s="463">
        <f>CC$47*関係係数シート!CG35</f>
        <v>0</v>
      </c>
      <c r="CD39" s="463">
        <f>CD$47*関係係数シート!CI35</f>
        <v>0</v>
      </c>
      <c r="CE39" s="463">
        <f>CE$47*関係係数シート!CJ35</f>
        <v>0</v>
      </c>
      <c r="CF39" s="463">
        <f>CF$47*関係係数シート!CK35</f>
        <v>0</v>
      </c>
      <c r="CG39" s="463">
        <f>CG$47*関係係数シート!CL35</f>
        <v>0</v>
      </c>
      <c r="CH39" s="463">
        <f>CH$47*関係係数シート!CM35</f>
        <v>0</v>
      </c>
      <c r="CI39" s="464">
        <f>CI$47*関係係数シート!CO35</f>
        <v>0</v>
      </c>
      <c r="CJ39" s="554">
        <f t="shared" si="7"/>
        <v>0</v>
      </c>
    </row>
    <row r="40" spans="2:88" ht="20.100000000000001" customHeight="1">
      <c r="B40" s="537" t="s">
        <v>103</v>
      </c>
      <c r="C40" s="538" t="s">
        <v>249</v>
      </c>
      <c r="D40" s="539">
        <f>'入力シート '!N37</f>
        <v>0</v>
      </c>
      <c r="E40" s="539">
        <f>'計算シート（設備投資）'!CJ40</f>
        <v>0</v>
      </c>
      <c r="F40" s="540">
        <f>E40*関係係数シート!D36</f>
        <v>0</v>
      </c>
      <c r="G40" s="463">
        <f>F40*関係係数シート!E36</f>
        <v>0</v>
      </c>
      <c r="H40" s="461">
        <f>F40*関係係数シート!F36</f>
        <v>0</v>
      </c>
      <c r="I40" s="461">
        <v>0</v>
      </c>
      <c r="J40" s="461">
        <f>I40*関係係数シート!D36</f>
        <v>0</v>
      </c>
      <c r="K40" s="540">
        <v>0</v>
      </c>
      <c r="L40" s="463">
        <f>K40*関係係数シート!E36</f>
        <v>0</v>
      </c>
      <c r="M40" s="461">
        <f>K40*関係係数シート!F36</f>
        <v>0</v>
      </c>
      <c r="N40" s="463">
        <f t="shared" si="8"/>
        <v>0</v>
      </c>
      <c r="O40" s="463">
        <f t="shared" si="0"/>
        <v>0</v>
      </c>
      <c r="P40" s="464">
        <f t="shared" si="1"/>
        <v>0</v>
      </c>
      <c r="Q40" s="90"/>
      <c r="R40" s="541"/>
      <c r="S40" s="542"/>
      <c r="T40" s="463">
        <f>$S$45*関係係数シート!G36</f>
        <v>0</v>
      </c>
      <c r="U40" s="463">
        <f>T40*関係係数シート!D36</f>
        <v>0</v>
      </c>
      <c r="V40" s="463">
        <v>0</v>
      </c>
      <c r="W40" s="463">
        <f>V40*関係係数シート!E36</f>
        <v>0</v>
      </c>
      <c r="X40" s="464">
        <f>V40*関係係数シート!F36</f>
        <v>0</v>
      </c>
      <c r="Z40" s="543">
        <f>ROUND(F40*関係係数シート!H36,0)</f>
        <v>0</v>
      </c>
      <c r="AA40" s="466">
        <f>ROUND(K40*関係係数シート!H36,0)</f>
        <v>0</v>
      </c>
      <c r="AB40" s="466">
        <f t="shared" si="9"/>
        <v>0</v>
      </c>
      <c r="AC40" s="544">
        <f>ROUND(V40*関係係数シート!H36,0)</f>
        <v>0</v>
      </c>
      <c r="AD40" s="543">
        <f>ROUND(F40*関係係数シート!I36,0)</f>
        <v>0</v>
      </c>
      <c r="AE40" s="544">
        <f>ROUND(K40*関係係数シート!I36,0)</f>
        <v>0</v>
      </c>
      <c r="AF40" s="544">
        <f t="shared" si="10"/>
        <v>0</v>
      </c>
      <c r="AG40" s="545">
        <f>ROUND(V40*関係係数シート!I36,0)</f>
        <v>0</v>
      </c>
      <c r="AI40" s="383">
        <f t="shared" si="11"/>
        <v>0</v>
      </c>
      <c r="AJ40" s="546">
        <f t="shared" si="2"/>
        <v>0</v>
      </c>
      <c r="AK40" s="385">
        <f t="shared" si="3"/>
        <v>0</v>
      </c>
      <c r="AL40" s="383">
        <f t="shared" si="12"/>
        <v>0</v>
      </c>
      <c r="AM40" s="547">
        <f t="shared" si="13"/>
        <v>0</v>
      </c>
      <c r="AN40" s="379">
        <f t="shared" si="14"/>
        <v>1</v>
      </c>
      <c r="AP40" s="381">
        <v>33</v>
      </c>
      <c r="AQ40" s="548" t="e">
        <f t="shared" si="4"/>
        <v>#N/A</v>
      </c>
      <c r="AR40" s="549" t="e">
        <f t="shared" si="15"/>
        <v>#N/A</v>
      </c>
      <c r="AS40" s="550" t="e">
        <f t="shared" si="5"/>
        <v>#N/A</v>
      </c>
      <c r="AT40" s="385" t="e">
        <f t="shared" si="5"/>
        <v>#N/A</v>
      </c>
      <c r="AU40" s="551" t="e">
        <f>SUM($AR$8:AR40)/SUM($AR$8:$AR$44)</f>
        <v>#N/A</v>
      </c>
      <c r="AV40" s="552" t="e">
        <f t="shared" si="16"/>
        <v>#N/A</v>
      </c>
      <c r="AW40" s="553" t="e">
        <f t="shared" si="6"/>
        <v>#N/A</v>
      </c>
      <c r="AY40" s="537" t="s">
        <v>80</v>
      </c>
      <c r="AZ40" s="538" t="s">
        <v>154</v>
      </c>
      <c r="BA40" s="623">
        <f>BA$47*関係係数シート!BE36</f>
        <v>0</v>
      </c>
      <c r="BB40" s="463">
        <f>BB$47*関係係数シート!BF36</f>
        <v>0</v>
      </c>
      <c r="BC40" s="463">
        <f>BC$47*関係係数シート!BG36</f>
        <v>0</v>
      </c>
      <c r="BD40" s="463">
        <f>BD$47*関係係数シート!BH36</f>
        <v>0</v>
      </c>
      <c r="BE40" s="463">
        <f>BE$47*関係係数シート!BI36</f>
        <v>0</v>
      </c>
      <c r="BF40" s="463">
        <f>BF$47*関係係数シート!BJ36</f>
        <v>0</v>
      </c>
      <c r="BG40" s="463">
        <f>BG$47*関係係数シート!BK36</f>
        <v>0</v>
      </c>
      <c r="BH40" s="463">
        <f>BH$47*関係係数シート!BL36</f>
        <v>0</v>
      </c>
      <c r="BI40" s="463">
        <f>BI$47*関係係数シート!BM36</f>
        <v>0</v>
      </c>
      <c r="BJ40" s="463">
        <f>BJ$47*関係係数シート!BN36</f>
        <v>0</v>
      </c>
      <c r="BK40" s="463">
        <f>BK$47*関係係数シート!BO36</f>
        <v>0</v>
      </c>
      <c r="BL40" s="463">
        <f>BL$47*関係係数シート!BP36</f>
        <v>0</v>
      </c>
      <c r="BM40" s="463">
        <f>BM$47*関係係数シート!BQ36</f>
        <v>0</v>
      </c>
      <c r="BN40" s="463">
        <f>BN$47*関係係数シート!BR36</f>
        <v>0</v>
      </c>
      <c r="BO40" s="463">
        <f>BO$47*関係係数シート!BS36</f>
        <v>0</v>
      </c>
      <c r="BP40" s="463">
        <f>BP$47*関係係数シート!BT36</f>
        <v>0</v>
      </c>
      <c r="BQ40" s="463">
        <f>BQ$47*関係係数シート!BU36</f>
        <v>0</v>
      </c>
      <c r="BR40" s="463">
        <f>BR$47*関係係数シート!BV36</f>
        <v>0</v>
      </c>
      <c r="BS40" s="463">
        <f>BS$47*関係係数シート!BW36</f>
        <v>0</v>
      </c>
      <c r="BT40" s="463">
        <f>BT$47*関係係数シート!BX36</f>
        <v>0</v>
      </c>
      <c r="BU40" s="463">
        <f>BU$47*関係係数シート!BY36</f>
        <v>0</v>
      </c>
      <c r="BV40" s="463">
        <f>BV$47*関係係数シート!BZ36</f>
        <v>0</v>
      </c>
      <c r="BW40" s="463">
        <f>BW$47*関係係数シート!CA36</f>
        <v>0</v>
      </c>
      <c r="BX40" s="463">
        <f>BX$47*関係係数シート!CB36</f>
        <v>0</v>
      </c>
      <c r="BY40" s="463">
        <f>BY$47*関係係数シート!CC36</f>
        <v>0</v>
      </c>
      <c r="BZ40" s="463">
        <f>BZ$47*関係係数シート!CD36</f>
        <v>0</v>
      </c>
      <c r="CA40" s="463">
        <f>CA$47*関係係数シート!CE36</f>
        <v>0</v>
      </c>
      <c r="CB40" s="463">
        <f>CB$47*関係係数シート!CF36</f>
        <v>0</v>
      </c>
      <c r="CC40" s="463">
        <f>CC$47*関係係数シート!CG36</f>
        <v>0</v>
      </c>
      <c r="CD40" s="463">
        <f>CD$47*関係係数シート!CI36</f>
        <v>0</v>
      </c>
      <c r="CE40" s="463">
        <f>CE$47*関係係数シート!CJ36</f>
        <v>0</v>
      </c>
      <c r="CF40" s="463">
        <f>CF$47*関係係数シート!CK36</f>
        <v>0</v>
      </c>
      <c r="CG40" s="463">
        <f>CG$47*関係係数シート!CL36</f>
        <v>0</v>
      </c>
      <c r="CH40" s="463">
        <f>CH$47*関係係数シート!CM36</f>
        <v>0</v>
      </c>
      <c r="CI40" s="464">
        <f>CI$47*関係係数シート!CO36</f>
        <v>0</v>
      </c>
      <c r="CJ40" s="554">
        <f t="shared" si="7"/>
        <v>0</v>
      </c>
    </row>
    <row r="41" spans="2:88" ht="20.100000000000001" customHeight="1">
      <c r="B41" s="537" t="s">
        <v>104</v>
      </c>
      <c r="C41" s="538" t="s">
        <v>49</v>
      </c>
      <c r="D41" s="539">
        <f>'入力シート '!N38</f>
        <v>0</v>
      </c>
      <c r="E41" s="539">
        <f>'計算シート（設備投資）'!CJ41</f>
        <v>0</v>
      </c>
      <c r="F41" s="540">
        <f>E41*関係係数シート!D37</f>
        <v>0</v>
      </c>
      <c r="G41" s="463">
        <f>F41*関係係数シート!E37</f>
        <v>0</v>
      </c>
      <c r="H41" s="461">
        <f>F41*関係係数シート!F37</f>
        <v>0</v>
      </c>
      <c r="I41" s="461">
        <v>0</v>
      </c>
      <c r="J41" s="461">
        <f>I41*関係係数シート!D37</f>
        <v>0</v>
      </c>
      <c r="K41" s="540">
        <v>0</v>
      </c>
      <c r="L41" s="463">
        <f>K41*関係係数シート!E37</f>
        <v>0</v>
      </c>
      <c r="M41" s="461">
        <f>K41*関係係数シート!F37</f>
        <v>0</v>
      </c>
      <c r="N41" s="463">
        <f t="shared" si="8"/>
        <v>0</v>
      </c>
      <c r="O41" s="463">
        <f t="shared" si="0"/>
        <v>0</v>
      </c>
      <c r="P41" s="464">
        <f t="shared" si="1"/>
        <v>0</v>
      </c>
      <c r="Q41" s="90"/>
      <c r="R41" s="541"/>
      <c r="S41" s="542"/>
      <c r="T41" s="463">
        <f>$S$45*関係係数シート!G37</f>
        <v>0</v>
      </c>
      <c r="U41" s="463">
        <f>T41*関係係数シート!D37</f>
        <v>0</v>
      </c>
      <c r="V41" s="463">
        <v>0</v>
      </c>
      <c r="W41" s="463">
        <f>V41*関係係数シート!E37</f>
        <v>0</v>
      </c>
      <c r="X41" s="464">
        <f>V41*関係係数シート!F37</f>
        <v>0</v>
      </c>
      <c r="Z41" s="543">
        <f>ROUND(F41*関係係数シート!H37,0)</f>
        <v>0</v>
      </c>
      <c r="AA41" s="466">
        <f>ROUND(K41*関係係数シート!H37,0)</f>
        <v>0</v>
      </c>
      <c r="AB41" s="466">
        <f t="shared" si="9"/>
        <v>0</v>
      </c>
      <c r="AC41" s="544">
        <f>ROUND(V41*関係係数シート!H37,0)</f>
        <v>0</v>
      </c>
      <c r="AD41" s="543">
        <f>ROUND(F41*関係係数シート!I37,0)</f>
        <v>0</v>
      </c>
      <c r="AE41" s="544">
        <f>ROUND(K41*関係係数シート!I37,0)</f>
        <v>0</v>
      </c>
      <c r="AF41" s="544">
        <f t="shared" si="10"/>
        <v>0</v>
      </c>
      <c r="AG41" s="545">
        <f>ROUND(V41*関係係数シート!I37,0)</f>
        <v>0</v>
      </c>
      <c r="AI41" s="383">
        <f t="shared" si="11"/>
        <v>0</v>
      </c>
      <c r="AJ41" s="546">
        <f t="shared" si="2"/>
        <v>0</v>
      </c>
      <c r="AK41" s="385">
        <f t="shared" si="3"/>
        <v>0</v>
      </c>
      <c r="AL41" s="383">
        <f t="shared" si="12"/>
        <v>0</v>
      </c>
      <c r="AM41" s="547">
        <f t="shared" si="13"/>
        <v>0</v>
      </c>
      <c r="AN41" s="379">
        <f t="shared" si="14"/>
        <v>1</v>
      </c>
      <c r="AP41" s="381">
        <v>34</v>
      </c>
      <c r="AQ41" s="548" t="e">
        <f t="shared" si="4"/>
        <v>#N/A</v>
      </c>
      <c r="AR41" s="549" t="e">
        <f t="shared" si="15"/>
        <v>#N/A</v>
      </c>
      <c r="AS41" s="550" t="e">
        <f t="shared" si="5"/>
        <v>#N/A</v>
      </c>
      <c r="AT41" s="385" t="e">
        <f t="shared" si="5"/>
        <v>#N/A</v>
      </c>
      <c r="AU41" s="551" t="e">
        <f>SUM($AR$8:AR41)/SUM($AR$8:$AR$44)</f>
        <v>#N/A</v>
      </c>
      <c r="AV41" s="552" t="e">
        <f t="shared" si="16"/>
        <v>#N/A</v>
      </c>
      <c r="AW41" s="553" t="e">
        <f t="shared" si="6"/>
        <v>#N/A</v>
      </c>
      <c r="AY41" s="537" t="s">
        <v>86</v>
      </c>
      <c r="AZ41" s="538" t="s">
        <v>49</v>
      </c>
      <c r="BA41" s="623">
        <f>BA$47*関係係数シート!BE37</f>
        <v>0</v>
      </c>
      <c r="BB41" s="463">
        <f>BB$47*関係係数シート!BF37</f>
        <v>0</v>
      </c>
      <c r="BC41" s="463">
        <f>BC$47*関係係数シート!BG37</f>
        <v>0</v>
      </c>
      <c r="BD41" s="463">
        <f>BD$47*関係係数シート!BH37</f>
        <v>0</v>
      </c>
      <c r="BE41" s="463">
        <f>BE$47*関係係数シート!BI37</f>
        <v>0</v>
      </c>
      <c r="BF41" s="463">
        <f>BF$47*関係係数シート!BJ37</f>
        <v>0</v>
      </c>
      <c r="BG41" s="463">
        <f>BG$47*関係係数シート!BK37</f>
        <v>0</v>
      </c>
      <c r="BH41" s="463">
        <f>BH$47*関係係数シート!BL37</f>
        <v>0</v>
      </c>
      <c r="BI41" s="463">
        <f>BI$47*関係係数シート!BM37</f>
        <v>0</v>
      </c>
      <c r="BJ41" s="463">
        <f>BJ$47*関係係数シート!BN37</f>
        <v>0</v>
      </c>
      <c r="BK41" s="463">
        <f>BK$47*関係係数シート!BO37</f>
        <v>0</v>
      </c>
      <c r="BL41" s="463">
        <f>BL$47*関係係数シート!BP37</f>
        <v>0</v>
      </c>
      <c r="BM41" s="463">
        <f>BM$47*関係係数シート!BQ37</f>
        <v>0</v>
      </c>
      <c r="BN41" s="463">
        <f>BN$47*関係係数シート!BR37</f>
        <v>0</v>
      </c>
      <c r="BO41" s="463">
        <f>BO$47*関係係数シート!BS37</f>
        <v>0</v>
      </c>
      <c r="BP41" s="463">
        <f>BP$47*関係係数シート!BT37</f>
        <v>0</v>
      </c>
      <c r="BQ41" s="463">
        <f>BQ$47*関係係数シート!BU37</f>
        <v>0</v>
      </c>
      <c r="BR41" s="463">
        <f>BR$47*関係係数シート!BV37</f>
        <v>0</v>
      </c>
      <c r="BS41" s="463">
        <f>BS$47*関係係数シート!BW37</f>
        <v>0</v>
      </c>
      <c r="BT41" s="463">
        <f>BT$47*関係係数シート!BX37</f>
        <v>0</v>
      </c>
      <c r="BU41" s="463">
        <f>BU$47*関係係数シート!BY37</f>
        <v>0</v>
      </c>
      <c r="BV41" s="463">
        <f>BV$47*関係係数シート!BZ37</f>
        <v>0</v>
      </c>
      <c r="BW41" s="463">
        <f>BW$47*関係係数シート!CA37</f>
        <v>0</v>
      </c>
      <c r="BX41" s="463">
        <f>BX$47*関係係数シート!CB37</f>
        <v>0</v>
      </c>
      <c r="BY41" s="463">
        <f>BY$47*関係係数シート!CC37</f>
        <v>0</v>
      </c>
      <c r="BZ41" s="463">
        <f>BZ$47*関係係数シート!CD37</f>
        <v>0</v>
      </c>
      <c r="CA41" s="463">
        <f>CA$47*関係係数シート!CE37</f>
        <v>0</v>
      </c>
      <c r="CB41" s="463">
        <f>CB$47*関係係数シート!CF37</f>
        <v>0</v>
      </c>
      <c r="CC41" s="463">
        <f>CC$47*関係係数シート!CG37</f>
        <v>0</v>
      </c>
      <c r="CD41" s="463">
        <f>CD$47*関係係数シート!CI37</f>
        <v>0</v>
      </c>
      <c r="CE41" s="463">
        <f>CE$47*関係係数シート!CJ37</f>
        <v>0</v>
      </c>
      <c r="CF41" s="463">
        <f>CF$47*関係係数シート!CK37</f>
        <v>0</v>
      </c>
      <c r="CG41" s="463">
        <f>CG$47*関係係数シート!CL37</f>
        <v>0</v>
      </c>
      <c r="CH41" s="463">
        <f>CH$47*関係係数シート!CM37</f>
        <v>0</v>
      </c>
      <c r="CI41" s="464">
        <f>CI$47*関係係数シート!CO37</f>
        <v>0</v>
      </c>
      <c r="CJ41" s="554">
        <f t="shared" si="7"/>
        <v>0</v>
      </c>
    </row>
    <row r="42" spans="2:88" ht="19.5" customHeight="1">
      <c r="B42" s="555" t="s">
        <v>105</v>
      </c>
      <c r="C42" s="556" t="s">
        <v>51</v>
      </c>
      <c r="D42" s="557">
        <f>'入力シート '!N39</f>
        <v>0</v>
      </c>
      <c r="E42" s="557">
        <f>'計算シート（設備投資）'!CJ42</f>
        <v>0</v>
      </c>
      <c r="F42" s="558">
        <f>E42*関係係数シート!D38</f>
        <v>0</v>
      </c>
      <c r="G42" s="474">
        <f>F42*関係係数シート!E38</f>
        <v>0</v>
      </c>
      <c r="H42" s="472">
        <f>F42*関係係数シート!F38</f>
        <v>0</v>
      </c>
      <c r="I42" s="472">
        <v>0</v>
      </c>
      <c r="J42" s="472">
        <f>I42*関係係数シート!D38</f>
        <v>0</v>
      </c>
      <c r="K42" s="558">
        <v>0</v>
      </c>
      <c r="L42" s="474">
        <f>K42*関係係数シート!E38</f>
        <v>0</v>
      </c>
      <c r="M42" s="472">
        <f>K42*関係係数シート!F38</f>
        <v>0</v>
      </c>
      <c r="N42" s="474">
        <f t="shared" si="8"/>
        <v>0</v>
      </c>
      <c r="O42" s="474">
        <f t="shared" si="0"/>
        <v>0</v>
      </c>
      <c r="P42" s="475">
        <f t="shared" si="1"/>
        <v>0</v>
      </c>
      <c r="Q42" s="90"/>
      <c r="R42" s="559"/>
      <c r="S42" s="560"/>
      <c r="T42" s="474">
        <f>$S$45*関係係数シート!G38</f>
        <v>0</v>
      </c>
      <c r="U42" s="474">
        <f>T42*関係係数シート!D38</f>
        <v>0</v>
      </c>
      <c r="V42" s="474">
        <v>0</v>
      </c>
      <c r="W42" s="474">
        <f>V42*関係係数シート!E38</f>
        <v>0</v>
      </c>
      <c r="X42" s="475">
        <f>V42*関係係数シート!F38</f>
        <v>0</v>
      </c>
      <c r="Z42" s="561">
        <f>ROUND(F42*関係係数シート!H38,0)</f>
        <v>0</v>
      </c>
      <c r="AA42" s="477">
        <f>ROUND(K42*関係係数シート!H38,0)</f>
        <v>0</v>
      </c>
      <c r="AB42" s="477">
        <f t="shared" si="9"/>
        <v>0</v>
      </c>
      <c r="AC42" s="562">
        <f>ROUND(V42*関係係数シート!H38,0)</f>
        <v>0</v>
      </c>
      <c r="AD42" s="561">
        <f>ROUND(F42*関係係数シート!I38,0)</f>
        <v>0</v>
      </c>
      <c r="AE42" s="562">
        <f>ROUND(K42*関係係数シート!I38,0)</f>
        <v>0</v>
      </c>
      <c r="AF42" s="562">
        <f t="shared" si="10"/>
        <v>0</v>
      </c>
      <c r="AG42" s="563">
        <f>ROUND(V42*関係係数シート!I38,0)</f>
        <v>0</v>
      </c>
      <c r="AI42" s="396">
        <f t="shared" si="11"/>
        <v>0</v>
      </c>
      <c r="AJ42" s="564">
        <f t="shared" si="2"/>
        <v>0</v>
      </c>
      <c r="AK42" s="398">
        <f t="shared" si="3"/>
        <v>0</v>
      </c>
      <c r="AL42" s="396">
        <f t="shared" si="12"/>
        <v>0</v>
      </c>
      <c r="AM42" s="565">
        <f t="shared" si="13"/>
        <v>0</v>
      </c>
      <c r="AN42" s="392">
        <f t="shared" si="14"/>
        <v>1</v>
      </c>
      <c r="AP42" s="394">
        <v>35</v>
      </c>
      <c r="AQ42" s="566" t="e">
        <f t="shared" si="4"/>
        <v>#N/A</v>
      </c>
      <c r="AR42" s="567" t="e">
        <f t="shared" si="15"/>
        <v>#N/A</v>
      </c>
      <c r="AS42" s="568" t="e">
        <f t="shared" si="5"/>
        <v>#N/A</v>
      </c>
      <c r="AT42" s="398" t="e">
        <f t="shared" si="5"/>
        <v>#N/A</v>
      </c>
      <c r="AU42" s="569" t="e">
        <f>SUM($AR$8:AR42)/SUM($AR$8:$AR$44)</f>
        <v>#N/A</v>
      </c>
      <c r="AV42" s="570" t="e">
        <f t="shared" si="16"/>
        <v>#N/A</v>
      </c>
      <c r="AW42" s="571" t="e">
        <f t="shared" si="6"/>
        <v>#N/A</v>
      </c>
      <c r="AY42" s="555" t="s">
        <v>87</v>
      </c>
      <c r="AZ42" s="556" t="s">
        <v>51</v>
      </c>
      <c r="BA42" s="624">
        <f>BA$47*関係係数シート!BE38</f>
        <v>0</v>
      </c>
      <c r="BB42" s="474">
        <f>BB$47*関係係数シート!BF38</f>
        <v>0</v>
      </c>
      <c r="BC42" s="474">
        <f>BC$47*関係係数シート!BG38</f>
        <v>0</v>
      </c>
      <c r="BD42" s="474">
        <f>BD$47*関係係数シート!BH38</f>
        <v>0</v>
      </c>
      <c r="BE42" s="474">
        <f>BE$47*関係係数シート!BI38</f>
        <v>0</v>
      </c>
      <c r="BF42" s="474">
        <f>BF$47*関係係数シート!BJ38</f>
        <v>0</v>
      </c>
      <c r="BG42" s="474">
        <f>BG$47*関係係数シート!BK38</f>
        <v>0</v>
      </c>
      <c r="BH42" s="474">
        <f>BH$47*関係係数シート!BL38</f>
        <v>0</v>
      </c>
      <c r="BI42" s="474">
        <f>BI$47*関係係数シート!BM38</f>
        <v>0</v>
      </c>
      <c r="BJ42" s="474">
        <f>BJ$47*関係係数シート!BN38</f>
        <v>0</v>
      </c>
      <c r="BK42" s="474">
        <f>BK$47*関係係数シート!BO38</f>
        <v>0</v>
      </c>
      <c r="BL42" s="474">
        <f>BL$47*関係係数シート!BP38</f>
        <v>0</v>
      </c>
      <c r="BM42" s="474">
        <f>BM$47*関係係数シート!BQ38</f>
        <v>0</v>
      </c>
      <c r="BN42" s="474">
        <f>BN$47*関係係数シート!BR38</f>
        <v>0</v>
      </c>
      <c r="BO42" s="474">
        <f>BO$47*関係係数シート!BS38</f>
        <v>0</v>
      </c>
      <c r="BP42" s="474">
        <f>BP$47*関係係数シート!BT38</f>
        <v>0</v>
      </c>
      <c r="BQ42" s="474">
        <f>BQ$47*関係係数シート!BU38</f>
        <v>0</v>
      </c>
      <c r="BR42" s="474">
        <f>BR$47*関係係数シート!BV38</f>
        <v>0</v>
      </c>
      <c r="BS42" s="474">
        <f>BS$47*関係係数シート!BW38</f>
        <v>0</v>
      </c>
      <c r="BT42" s="474">
        <f>BT$47*関係係数シート!BX38</f>
        <v>0</v>
      </c>
      <c r="BU42" s="474">
        <f>BU$47*関係係数シート!BY38</f>
        <v>0</v>
      </c>
      <c r="BV42" s="474">
        <f>BV$47*関係係数シート!BZ38</f>
        <v>0</v>
      </c>
      <c r="BW42" s="474">
        <f>BW$47*関係係数シート!CA38</f>
        <v>0</v>
      </c>
      <c r="BX42" s="474">
        <f>BX$47*関係係数シート!CB38</f>
        <v>0</v>
      </c>
      <c r="BY42" s="474">
        <f>BY$47*関係係数シート!CC38</f>
        <v>0</v>
      </c>
      <c r="BZ42" s="474">
        <f>BZ$47*関係係数シート!CD38</f>
        <v>0</v>
      </c>
      <c r="CA42" s="474">
        <f>CA$47*関係係数シート!CE38</f>
        <v>0</v>
      </c>
      <c r="CB42" s="474">
        <f>CB$47*関係係数シート!CF38</f>
        <v>0</v>
      </c>
      <c r="CC42" s="474">
        <f>CC$47*関係係数シート!CG38</f>
        <v>0</v>
      </c>
      <c r="CD42" s="474">
        <f>CD$47*関係係数シート!CI38</f>
        <v>0</v>
      </c>
      <c r="CE42" s="474">
        <f>CE$47*関係係数シート!CJ38</f>
        <v>0</v>
      </c>
      <c r="CF42" s="474">
        <f>CF$47*関係係数シート!CK38</f>
        <v>0</v>
      </c>
      <c r="CG42" s="474">
        <f>CG$47*関係係数シート!CL38</f>
        <v>0</v>
      </c>
      <c r="CH42" s="474">
        <f>CH$47*関係係数シート!CM38</f>
        <v>0</v>
      </c>
      <c r="CI42" s="475">
        <f>CI$47*関係係数シート!CO38</f>
        <v>0</v>
      </c>
      <c r="CJ42" s="572">
        <f t="shared" si="7"/>
        <v>0</v>
      </c>
    </row>
    <row r="43" spans="2:88" ht="19.5" customHeight="1">
      <c r="B43" s="400" t="s">
        <v>106</v>
      </c>
      <c r="C43" s="574" t="s">
        <v>53</v>
      </c>
      <c r="D43" s="590"/>
      <c r="E43" s="575">
        <f>'計算シート（設備投資）'!CJ43</f>
        <v>0</v>
      </c>
      <c r="F43" s="520">
        <f>E43*関係係数シート!D39</f>
        <v>0</v>
      </c>
      <c r="G43" s="454">
        <f>F43*関係係数シート!E39</f>
        <v>0</v>
      </c>
      <c r="H43" s="483">
        <f>F43*関係係数シート!F39</f>
        <v>0</v>
      </c>
      <c r="I43" s="483">
        <v>0</v>
      </c>
      <c r="J43" s="483">
        <f>I43*関係係数シート!D39</f>
        <v>0</v>
      </c>
      <c r="K43" s="520">
        <v>0</v>
      </c>
      <c r="L43" s="454">
        <f>K43*関係係数シート!E39</f>
        <v>0</v>
      </c>
      <c r="M43" s="483">
        <f>K43*関係係数シート!F39</f>
        <v>0</v>
      </c>
      <c r="N43" s="454">
        <f t="shared" si="8"/>
        <v>0</v>
      </c>
      <c r="O43" s="454">
        <f t="shared" si="0"/>
        <v>0</v>
      </c>
      <c r="P43" s="485">
        <f t="shared" si="1"/>
        <v>0</v>
      </c>
      <c r="Q43" s="70"/>
      <c r="R43" s="576"/>
      <c r="S43" s="577"/>
      <c r="T43" s="454">
        <f>$S$45*関係係数シート!G39</f>
        <v>0</v>
      </c>
      <c r="U43" s="454">
        <f>T43*関係係数シート!D39</f>
        <v>0</v>
      </c>
      <c r="V43" s="454">
        <v>0</v>
      </c>
      <c r="W43" s="454">
        <f>V43*関係係数シート!E39</f>
        <v>0</v>
      </c>
      <c r="X43" s="485">
        <f>V43*関係係数シート!F39</f>
        <v>0</v>
      </c>
      <c r="Z43" s="493">
        <f>ROUND(F43*関係係数シート!H39,0)</f>
        <v>0</v>
      </c>
      <c r="AA43" s="487">
        <f>ROUND(K43*関係係数シート!H39,0)</f>
        <v>0</v>
      </c>
      <c r="AB43" s="487">
        <f t="shared" si="9"/>
        <v>0</v>
      </c>
      <c r="AC43" s="578">
        <f>ROUND(V43*関係係数シート!H39,0)</f>
        <v>0</v>
      </c>
      <c r="AD43" s="493">
        <f>ROUND(F43*関係係数シート!I39,0)</f>
        <v>0</v>
      </c>
      <c r="AE43" s="578">
        <f>ROUND(K43*関係係数シート!I39,0)</f>
        <v>0</v>
      </c>
      <c r="AF43" s="578">
        <f t="shared" si="10"/>
        <v>0</v>
      </c>
      <c r="AG43" s="579">
        <f>ROUND(V43*関係係数シート!I39,0)</f>
        <v>0</v>
      </c>
      <c r="AI43" s="409">
        <f t="shared" si="11"/>
        <v>0</v>
      </c>
      <c r="AJ43" s="580">
        <f t="shared" si="2"/>
        <v>0</v>
      </c>
      <c r="AK43" s="411">
        <f t="shared" si="3"/>
        <v>0</v>
      </c>
      <c r="AL43" s="409">
        <f t="shared" si="12"/>
        <v>0</v>
      </c>
      <c r="AM43" s="581">
        <f t="shared" si="13"/>
        <v>0</v>
      </c>
      <c r="AN43" s="405">
        <f t="shared" si="14"/>
        <v>1</v>
      </c>
      <c r="AP43" s="407">
        <v>36</v>
      </c>
      <c r="AQ43" s="582" t="e">
        <f t="shared" si="4"/>
        <v>#N/A</v>
      </c>
      <c r="AR43" s="583" t="e">
        <f t="shared" si="15"/>
        <v>#N/A</v>
      </c>
      <c r="AS43" s="584" t="e">
        <f t="shared" si="5"/>
        <v>#N/A</v>
      </c>
      <c r="AT43" s="411" t="e">
        <f t="shared" si="5"/>
        <v>#N/A</v>
      </c>
      <c r="AU43" s="585" t="e">
        <f>SUM($AR$8:AR43)/SUM($AR$8:$AR$44)</f>
        <v>#N/A</v>
      </c>
      <c r="AV43" s="586" t="e">
        <f t="shared" si="16"/>
        <v>#N/A</v>
      </c>
      <c r="AW43" s="587" t="e">
        <f t="shared" si="6"/>
        <v>#N/A</v>
      </c>
      <c r="AY43" s="400" t="s">
        <v>88</v>
      </c>
      <c r="AZ43" s="574" t="s">
        <v>53</v>
      </c>
      <c r="BA43" s="625">
        <f>BA$47*関係係数シート!BE39</f>
        <v>0</v>
      </c>
      <c r="BB43" s="454">
        <f>BB$47*関係係数シート!BF39</f>
        <v>0</v>
      </c>
      <c r="BC43" s="454">
        <f>BC$47*関係係数シート!BG39</f>
        <v>0</v>
      </c>
      <c r="BD43" s="454">
        <f>BD$47*関係係数シート!BH39</f>
        <v>0</v>
      </c>
      <c r="BE43" s="454">
        <f>BE$47*関係係数シート!BI39</f>
        <v>0</v>
      </c>
      <c r="BF43" s="454">
        <f>BF$47*関係係数シート!BJ39</f>
        <v>0</v>
      </c>
      <c r="BG43" s="454">
        <f>BG$47*関係係数シート!BK39</f>
        <v>0</v>
      </c>
      <c r="BH43" s="454">
        <f>BH$47*関係係数シート!BL39</f>
        <v>0</v>
      </c>
      <c r="BI43" s="454">
        <f>BI$47*関係係数シート!BM39</f>
        <v>0</v>
      </c>
      <c r="BJ43" s="454">
        <f>BJ$47*関係係数シート!BN39</f>
        <v>0</v>
      </c>
      <c r="BK43" s="454">
        <f>BK$47*関係係数シート!BO39</f>
        <v>0</v>
      </c>
      <c r="BL43" s="454">
        <f>BL$47*関係係数シート!BP39</f>
        <v>0</v>
      </c>
      <c r="BM43" s="454">
        <f>BM$47*関係係数シート!BQ39</f>
        <v>0</v>
      </c>
      <c r="BN43" s="454">
        <f>BN$47*関係係数シート!BR39</f>
        <v>0</v>
      </c>
      <c r="BO43" s="454">
        <f>BO$47*関係係数シート!BS39</f>
        <v>0</v>
      </c>
      <c r="BP43" s="454">
        <f>BP$47*関係係数シート!BT39</f>
        <v>0</v>
      </c>
      <c r="BQ43" s="454">
        <f>BQ$47*関係係数シート!BU39</f>
        <v>0</v>
      </c>
      <c r="BR43" s="454">
        <f>BR$47*関係係数シート!BV39</f>
        <v>0</v>
      </c>
      <c r="BS43" s="454">
        <f>BS$47*関係係数シート!BW39</f>
        <v>0</v>
      </c>
      <c r="BT43" s="454">
        <f>BT$47*関係係数シート!BX39</f>
        <v>0</v>
      </c>
      <c r="BU43" s="454">
        <f>BU$47*関係係数シート!BY39</f>
        <v>0</v>
      </c>
      <c r="BV43" s="454">
        <f>BV$47*関係係数シート!BZ39</f>
        <v>0</v>
      </c>
      <c r="BW43" s="454">
        <f>BW$47*関係係数シート!CA39</f>
        <v>0</v>
      </c>
      <c r="BX43" s="454">
        <f>BX$47*関係係数シート!CB39</f>
        <v>0</v>
      </c>
      <c r="BY43" s="454">
        <f>BY$47*関係係数シート!CC39</f>
        <v>0</v>
      </c>
      <c r="BZ43" s="454">
        <f>BZ$47*関係係数シート!CD39</f>
        <v>0</v>
      </c>
      <c r="CA43" s="454">
        <f>CA$47*関係係数シート!CE39</f>
        <v>0</v>
      </c>
      <c r="CB43" s="454">
        <f>CB$47*関係係数シート!CF39</f>
        <v>0</v>
      </c>
      <c r="CC43" s="454">
        <f>CC$47*関係係数シート!CG39</f>
        <v>0</v>
      </c>
      <c r="CD43" s="454">
        <f>CD$47*関係係数シート!CI39</f>
        <v>0</v>
      </c>
      <c r="CE43" s="454">
        <f>CE$47*関係係数シート!CJ39</f>
        <v>0</v>
      </c>
      <c r="CF43" s="454">
        <f>CF$47*関係係数シート!CK39</f>
        <v>0</v>
      </c>
      <c r="CG43" s="454">
        <f>CG$47*関係係数シート!CL39</f>
        <v>0</v>
      </c>
      <c r="CH43" s="454">
        <f>CH$47*関係係数シート!CM39</f>
        <v>0</v>
      </c>
      <c r="CI43" s="485">
        <f>CI$47*関係係数シート!CO39</f>
        <v>0</v>
      </c>
      <c r="CJ43" s="588">
        <f t="shared" si="7"/>
        <v>0</v>
      </c>
    </row>
    <row r="44" spans="2:88" ht="19.5" customHeight="1" thickBot="1">
      <c r="B44" s="413" t="s">
        <v>107</v>
      </c>
      <c r="C44" s="591" t="s">
        <v>55</v>
      </c>
      <c r="D44" s="592">
        <f>'入力シート '!N40</f>
        <v>0</v>
      </c>
      <c r="E44" s="592">
        <f>'計算シート（設備投資）'!CJ44</f>
        <v>0</v>
      </c>
      <c r="F44" s="593">
        <f>E44*関係係数シート!D40</f>
        <v>0</v>
      </c>
      <c r="G44" s="498">
        <f>F44*関係係数シート!E40</f>
        <v>0</v>
      </c>
      <c r="H44" s="496">
        <f>F44*関係係数シート!F40</f>
        <v>0</v>
      </c>
      <c r="I44" s="496">
        <v>0</v>
      </c>
      <c r="J44" s="496">
        <f>I44*関係係数シート!D40</f>
        <v>0</v>
      </c>
      <c r="K44" s="593">
        <v>0</v>
      </c>
      <c r="L44" s="498">
        <f>K44*関係係数シート!E40</f>
        <v>0</v>
      </c>
      <c r="M44" s="496">
        <f>K44*関係係数シート!F40</f>
        <v>0</v>
      </c>
      <c r="N44" s="498">
        <f t="shared" si="8"/>
        <v>0</v>
      </c>
      <c r="O44" s="498">
        <f t="shared" si="0"/>
        <v>0</v>
      </c>
      <c r="P44" s="499">
        <f t="shared" si="1"/>
        <v>0</v>
      </c>
      <c r="R44" s="594"/>
      <c r="S44" s="595"/>
      <c r="T44" s="498">
        <f>$S$45*関係係数シート!G40</f>
        <v>0</v>
      </c>
      <c r="U44" s="498">
        <f>T44*関係係数シート!D40</f>
        <v>0</v>
      </c>
      <c r="V44" s="498">
        <v>0</v>
      </c>
      <c r="W44" s="498">
        <f>V44*関係係数シート!E40</f>
        <v>0</v>
      </c>
      <c r="X44" s="499">
        <f>V44*関係係数シート!F40</f>
        <v>0</v>
      </c>
      <c r="Z44" s="596">
        <f>ROUND(F44*関係係数シート!H40,0)</f>
        <v>0</v>
      </c>
      <c r="AA44" s="597">
        <f>ROUND(K44*関係係数シート!H40,0)</f>
        <v>0</v>
      </c>
      <c r="AB44" s="597">
        <f t="shared" si="9"/>
        <v>0</v>
      </c>
      <c r="AC44" s="598">
        <f>ROUND(V44*関係係数シート!H40,0)</f>
        <v>0</v>
      </c>
      <c r="AD44" s="596">
        <f>ROUND(F44*関係係数シート!I40,0)</f>
        <v>0</v>
      </c>
      <c r="AE44" s="598">
        <f>ROUND(K44*関係係数シート!I40,0)</f>
        <v>0</v>
      </c>
      <c r="AF44" s="598">
        <f t="shared" si="10"/>
        <v>0</v>
      </c>
      <c r="AG44" s="599">
        <f>ROUND(V44*関係係数シート!I40,0)</f>
        <v>0</v>
      </c>
      <c r="AI44" s="600">
        <f t="shared" si="11"/>
        <v>0</v>
      </c>
      <c r="AJ44" s="601">
        <f t="shared" si="2"/>
        <v>0</v>
      </c>
      <c r="AK44" s="602">
        <f t="shared" si="3"/>
        <v>0</v>
      </c>
      <c r="AL44" s="600">
        <f t="shared" si="12"/>
        <v>0</v>
      </c>
      <c r="AM44" s="603">
        <f t="shared" si="13"/>
        <v>0</v>
      </c>
      <c r="AN44" s="604">
        <f t="shared" si="14"/>
        <v>1</v>
      </c>
      <c r="AP44" s="420">
        <v>37</v>
      </c>
      <c r="AQ44" s="605" t="e">
        <f t="shared" si="4"/>
        <v>#N/A</v>
      </c>
      <c r="AR44" s="606" t="e">
        <f t="shared" si="15"/>
        <v>#N/A</v>
      </c>
      <c r="AS44" s="607" t="e">
        <f t="shared" si="5"/>
        <v>#N/A</v>
      </c>
      <c r="AT44" s="602" t="e">
        <f t="shared" si="5"/>
        <v>#N/A</v>
      </c>
      <c r="AU44" s="608" t="e">
        <f>SUM($AR$8:AR44)/SUM($AR$8:$AR$44)</f>
        <v>#N/A</v>
      </c>
      <c r="AV44" s="609" t="e">
        <f t="shared" si="16"/>
        <v>#N/A</v>
      </c>
      <c r="AW44" s="610" t="e">
        <f t="shared" si="6"/>
        <v>#N/A</v>
      </c>
      <c r="AY44" s="413" t="s">
        <v>89</v>
      </c>
      <c r="AZ44" s="591" t="s">
        <v>55</v>
      </c>
      <c r="BA44" s="626">
        <f>BA$47*関係係数シート!BE40</f>
        <v>0</v>
      </c>
      <c r="BB44" s="498">
        <f>BB$47*関係係数シート!BF40</f>
        <v>0</v>
      </c>
      <c r="BC44" s="498">
        <f>BC$47*関係係数シート!BG40</f>
        <v>0</v>
      </c>
      <c r="BD44" s="498">
        <f>BD$47*関係係数シート!BH40</f>
        <v>0</v>
      </c>
      <c r="BE44" s="498">
        <f>BE$47*関係係数シート!BI40</f>
        <v>0</v>
      </c>
      <c r="BF44" s="498">
        <f>BF$47*関係係数シート!BJ40</f>
        <v>0</v>
      </c>
      <c r="BG44" s="498">
        <f>BG$47*関係係数シート!BK40</f>
        <v>0</v>
      </c>
      <c r="BH44" s="498">
        <f>BH$47*関係係数シート!BL40</f>
        <v>0</v>
      </c>
      <c r="BI44" s="498">
        <f>BI$47*関係係数シート!BM40</f>
        <v>0</v>
      </c>
      <c r="BJ44" s="498">
        <f>BJ$47*関係係数シート!BN40</f>
        <v>0</v>
      </c>
      <c r="BK44" s="498">
        <f>BK$47*関係係数シート!BO40</f>
        <v>0</v>
      </c>
      <c r="BL44" s="498">
        <f>BL$47*関係係数シート!BP40</f>
        <v>0</v>
      </c>
      <c r="BM44" s="498">
        <f>BM$47*関係係数シート!BQ40</f>
        <v>0</v>
      </c>
      <c r="BN44" s="498">
        <f>BN$47*関係係数シート!BR40</f>
        <v>0</v>
      </c>
      <c r="BO44" s="498">
        <f>BO$47*関係係数シート!BS40</f>
        <v>0</v>
      </c>
      <c r="BP44" s="498">
        <f>BP$47*関係係数シート!BT40</f>
        <v>0</v>
      </c>
      <c r="BQ44" s="498">
        <f>BQ$47*関係係数シート!BU40</f>
        <v>0</v>
      </c>
      <c r="BR44" s="498">
        <f>BR$47*関係係数シート!BV40</f>
        <v>0</v>
      </c>
      <c r="BS44" s="498">
        <f>BS$47*関係係数シート!BW40</f>
        <v>0</v>
      </c>
      <c r="BT44" s="498">
        <f>BT$47*関係係数シート!BX40</f>
        <v>0</v>
      </c>
      <c r="BU44" s="498">
        <f>BU$47*関係係数シート!BY40</f>
        <v>0</v>
      </c>
      <c r="BV44" s="498">
        <f>BV$47*関係係数シート!BZ40</f>
        <v>0</v>
      </c>
      <c r="BW44" s="498">
        <f>BW$47*関係係数シート!CA40</f>
        <v>0</v>
      </c>
      <c r="BX44" s="498">
        <f>BX$47*関係係数シート!CB40</f>
        <v>0</v>
      </c>
      <c r="BY44" s="498">
        <f>BY$47*関係係数シート!CC40</f>
        <v>0</v>
      </c>
      <c r="BZ44" s="498">
        <f>BZ$47*関係係数シート!CD40</f>
        <v>0</v>
      </c>
      <c r="CA44" s="498">
        <f>CA$47*関係係数シート!CE40</f>
        <v>0</v>
      </c>
      <c r="CB44" s="498">
        <f>CB$47*関係係数シート!CF40</f>
        <v>0</v>
      </c>
      <c r="CC44" s="498">
        <f>CC$47*関係係数シート!CG40</f>
        <v>0</v>
      </c>
      <c r="CD44" s="498">
        <f>CD$47*関係係数シート!CI40</f>
        <v>0</v>
      </c>
      <c r="CE44" s="498">
        <f>CE$47*関係係数シート!CJ40</f>
        <v>0</v>
      </c>
      <c r="CF44" s="498">
        <f>CF$47*関係係数シート!CK40</f>
        <v>0</v>
      </c>
      <c r="CG44" s="498">
        <f>CG$47*関係係数シート!CL40</f>
        <v>0</v>
      </c>
      <c r="CH44" s="498">
        <f>CH$47*関係係数シート!CM40</f>
        <v>0</v>
      </c>
      <c r="CI44" s="499">
        <f>CI$47*関係係数シート!CO40</f>
        <v>0</v>
      </c>
      <c r="CJ44" s="611">
        <f t="shared" si="7"/>
        <v>0</v>
      </c>
    </row>
    <row r="45" spans="2:88" ht="19.5" customHeight="1" thickBot="1">
      <c r="B45" s="319"/>
      <c r="C45" s="320" t="s">
        <v>62</v>
      </c>
      <c r="D45" s="321">
        <f>SUM(D8:D44)</f>
        <v>0</v>
      </c>
      <c r="E45" s="322">
        <f>SUM(E8:E44)</f>
        <v>0</v>
      </c>
      <c r="F45" s="323">
        <f t="shared" ref="F45:K45" si="17">SUM(F8:F44)</f>
        <v>0</v>
      </c>
      <c r="G45" s="322">
        <f>SUM(G8:G44)</f>
        <v>0</v>
      </c>
      <c r="H45" s="324">
        <f>SUM(H8:H44)</f>
        <v>0</v>
      </c>
      <c r="I45" s="324">
        <f>SUM(I8:I44)</f>
        <v>0</v>
      </c>
      <c r="J45" s="324">
        <f>SUM(J8:J44)</f>
        <v>0</v>
      </c>
      <c r="K45" s="322">
        <f t="shared" si="17"/>
        <v>0</v>
      </c>
      <c r="L45" s="322">
        <f>SUM(L8:L44)</f>
        <v>0</v>
      </c>
      <c r="M45" s="324">
        <f>SUM(M8:M44)</f>
        <v>0</v>
      </c>
      <c r="N45" s="322">
        <f>SUM(N8:N44)</f>
        <v>0</v>
      </c>
      <c r="O45" s="322">
        <f>SUM(O8:O44)</f>
        <v>0</v>
      </c>
      <c r="P45" s="325">
        <f t="shared" ref="P45" si="18">SUM(P8:P44)</f>
        <v>0</v>
      </c>
      <c r="R45" s="326">
        <f>関係係数シート!M3</f>
        <v>0.5960677179768451</v>
      </c>
      <c r="S45" s="85">
        <f>P45*R45</f>
        <v>0</v>
      </c>
      <c r="T45" s="93">
        <f>SUM(T8:T44)</f>
        <v>0</v>
      </c>
      <c r="U45" s="93">
        <f>SUM(U8:U44)</f>
        <v>0</v>
      </c>
      <c r="V45" s="93">
        <f>SUM(V8:V44)</f>
        <v>0</v>
      </c>
      <c r="W45" s="93">
        <f>SUM(W8:W44)</f>
        <v>0</v>
      </c>
      <c r="X45" s="94">
        <f>SUM(X8:X44)</f>
        <v>0</v>
      </c>
      <c r="Z45" s="327">
        <f>SUM(Z8:Z44)</f>
        <v>0</v>
      </c>
      <c r="AA45" s="328">
        <f t="shared" ref="AA45:AG45" si="19">SUM(AA8:AA44)</f>
        <v>0</v>
      </c>
      <c r="AB45" s="328">
        <f t="shared" si="19"/>
        <v>0</v>
      </c>
      <c r="AC45" s="324">
        <f t="shared" si="19"/>
        <v>0</v>
      </c>
      <c r="AD45" s="327">
        <f t="shared" si="19"/>
        <v>0</v>
      </c>
      <c r="AE45" s="324">
        <f t="shared" si="19"/>
        <v>0</v>
      </c>
      <c r="AF45" s="324">
        <f t="shared" si="19"/>
        <v>0</v>
      </c>
      <c r="AG45" s="325">
        <f t="shared" si="19"/>
        <v>0</v>
      </c>
      <c r="AI45" s="158">
        <f>SUM(AI8:AI44)</f>
        <v>0</v>
      </c>
      <c r="AJ45" s="329">
        <f t="shared" ref="AJ45:AM45" si="20">SUM(AJ8:AJ44)</f>
        <v>0</v>
      </c>
      <c r="AK45" s="160">
        <f t="shared" si="20"/>
        <v>0</v>
      </c>
      <c r="AL45" s="158">
        <f t="shared" si="20"/>
        <v>0</v>
      </c>
      <c r="AM45" s="330">
        <f t="shared" si="20"/>
        <v>0</v>
      </c>
      <c r="AN45" s="331"/>
      <c r="AP45" s="332"/>
      <c r="AQ45" s="333"/>
      <c r="AR45" s="334" t="e">
        <f>SUM(AR8:AR44)</f>
        <v>#N/A</v>
      </c>
      <c r="AS45" s="335" t="e">
        <f t="shared" ref="AS45:AT45" si="21">SUM(AS8:AS44)</f>
        <v>#N/A</v>
      </c>
      <c r="AT45" s="160" t="e">
        <f t="shared" si="21"/>
        <v>#N/A</v>
      </c>
      <c r="AU45" s="336"/>
      <c r="AV45" s="158" t="e">
        <f t="shared" ref="AV45:AW45" si="22">SUM(AV8:AV44)</f>
        <v>#N/A</v>
      </c>
      <c r="AW45" s="160" t="e">
        <f t="shared" si="22"/>
        <v>#N/A</v>
      </c>
      <c r="AY45" s="319"/>
      <c r="AZ45" s="320" t="s">
        <v>62</v>
      </c>
      <c r="BA45" s="327">
        <f>SUM(BA8:BA44)</f>
        <v>0</v>
      </c>
      <c r="BB45" s="322">
        <f>SUM(BB8:BB44)</f>
        <v>0</v>
      </c>
      <c r="BC45" s="322">
        <f t="shared" ref="BC45:CI45" si="23">SUM(BC8:BC44)</f>
        <v>0</v>
      </c>
      <c r="BD45" s="322">
        <f t="shared" si="23"/>
        <v>0</v>
      </c>
      <c r="BE45" s="322">
        <f t="shared" si="23"/>
        <v>0</v>
      </c>
      <c r="BF45" s="322">
        <f t="shared" si="23"/>
        <v>0</v>
      </c>
      <c r="BG45" s="322">
        <f t="shared" si="23"/>
        <v>0</v>
      </c>
      <c r="BH45" s="322">
        <f t="shared" si="23"/>
        <v>0</v>
      </c>
      <c r="BI45" s="322">
        <f t="shared" si="23"/>
        <v>0</v>
      </c>
      <c r="BJ45" s="322">
        <f t="shared" si="23"/>
        <v>0</v>
      </c>
      <c r="BK45" s="322">
        <f t="shared" si="23"/>
        <v>0</v>
      </c>
      <c r="BL45" s="322">
        <f t="shared" si="23"/>
        <v>0</v>
      </c>
      <c r="BM45" s="322">
        <f t="shared" si="23"/>
        <v>0</v>
      </c>
      <c r="BN45" s="322">
        <f t="shared" si="23"/>
        <v>0</v>
      </c>
      <c r="BO45" s="322">
        <f t="shared" si="23"/>
        <v>0</v>
      </c>
      <c r="BP45" s="322">
        <f t="shared" si="23"/>
        <v>0</v>
      </c>
      <c r="BQ45" s="322">
        <f t="shared" si="23"/>
        <v>0</v>
      </c>
      <c r="BR45" s="322">
        <f t="shared" si="23"/>
        <v>0</v>
      </c>
      <c r="BS45" s="322">
        <f t="shared" si="23"/>
        <v>0</v>
      </c>
      <c r="BT45" s="322">
        <f t="shared" si="23"/>
        <v>0</v>
      </c>
      <c r="BU45" s="322">
        <f t="shared" si="23"/>
        <v>0</v>
      </c>
      <c r="BV45" s="322">
        <f t="shared" si="23"/>
        <v>0</v>
      </c>
      <c r="BW45" s="322">
        <f t="shared" si="23"/>
        <v>0</v>
      </c>
      <c r="BX45" s="322">
        <f t="shared" si="23"/>
        <v>0</v>
      </c>
      <c r="BY45" s="322">
        <f t="shared" si="23"/>
        <v>0</v>
      </c>
      <c r="BZ45" s="322">
        <f t="shared" si="23"/>
        <v>0</v>
      </c>
      <c r="CA45" s="322">
        <f t="shared" si="23"/>
        <v>0</v>
      </c>
      <c r="CB45" s="322">
        <f t="shared" si="23"/>
        <v>0</v>
      </c>
      <c r="CC45" s="322">
        <f t="shared" si="23"/>
        <v>0</v>
      </c>
      <c r="CD45" s="322">
        <f t="shared" si="23"/>
        <v>0</v>
      </c>
      <c r="CE45" s="322">
        <f t="shared" si="23"/>
        <v>0</v>
      </c>
      <c r="CF45" s="322">
        <f t="shared" si="23"/>
        <v>0</v>
      </c>
      <c r="CG45" s="322">
        <f t="shared" si="23"/>
        <v>0</v>
      </c>
      <c r="CH45" s="322">
        <f t="shared" si="23"/>
        <v>0</v>
      </c>
      <c r="CI45" s="325">
        <f t="shared" si="23"/>
        <v>0</v>
      </c>
      <c r="CJ45" s="64">
        <f>SUM(CJ8:CJ44)</f>
        <v>0</v>
      </c>
    </row>
    <row r="46" spans="2:88" ht="19.5" customHeight="1" thickBot="1"/>
    <row r="47" spans="2:88" ht="19.5" customHeight="1" thickTop="1" thickBot="1">
      <c r="C47" s="68"/>
      <c r="U47" s="4" t="s">
        <v>361</v>
      </c>
      <c r="V47" s="337">
        <f>IFERROR(SUM(N45,V45)/D45,0)</f>
        <v>0</v>
      </c>
      <c r="AY47" s="73"/>
      <c r="AZ47" s="74" t="s">
        <v>362</v>
      </c>
      <c r="BA47" s="321">
        <f t="array" ref="BA47:CI47">TRANSPOSE('入力シート '!N6:N40)</f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</v>
      </c>
      <c r="BH47" s="323">
        <v>0</v>
      </c>
      <c r="BI47" s="323">
        <v>0</v>
      </c>
      <c r="BJ47" s="323">
        <v>0</v>
      </c>
      <c r="BK47" s="323">
        <v>0</v>
      </c>
      <c r="BL47" s="323">
        <v>0</v>
      </c>
      <c r="BM47" s="323">
        <v>0</v>
      </c>
      <c r="BN47" s="323">
        <v>0</v>
      </c>
      <c r="BO47" s="323">
        <v>0</v>
      </c>
      <c r="BP47" s="323">
        <v>0</v>
      </c>
      <c r="BQ47" s="323">
        <v>0</v>
      </c>
      <c r="BR47" s="323">
        <v>0</v>
      </c>
      <c r="BS47" s="323">
        <v>0</v>
      </c>
      <c r="BT47" s="323">
        <v>0</v>
      </c>
      <c r="BU47" s="323">
        <v>0</v>
      </c>
      <c r="BV47" s="323">
        <v>0</v>
      </c>
      <c r="BW47" s="323">
        <v>0</v>
      </c>
      <c r="BX47" s="323">
        <v>0</v>
      </c>
      <c r="BY47" s="323">
        <v>0</v>
      </c>
      <c r="BZ47" s="323">
        <v>0</v>
      </c>
      <c r="CA47" s="323">
        <v>0</v>
      </c>
      <c r="CB47" s="323">
        <v>0</v>
      </c>
      <c r="CC47" s="323">
        <v>0</v>
      </c>
      <c r="CD47" s="323">
        <v>0</v>
      </c>
      <c r="CE47" s="323">
        <v>0</v>
      </c>
      <c r="CF47" s="323">
        <v>0</v>
      </c>
      <c r="CG47" s="323">
        <v>0</v>
      </c>
      <c r="CH47" s="323">
        <v>0</v>
      </c>
      <c r="CI47" s="338">
        <v>0</v>
      </c>
      <c r="CJ47" s="64">
        <f>SUM(BA47:CI47)</f>
        <v>0</v>
      </c>
    </row>
    <row r="48" spans="2:88" ht="19.5" customHeight="1" thickTop="1"/>
    <row r="49" spans="3:3" ht="19.5" customHeight="1">
      <c r="C49" s="68" t="s">
        <v>162</v>
      </c>
    </row>
    <row r="50" spans="3:3" ht="19.5" customHeight="1"/>
    <row r="51" spans="3:3" ht="19.5" customHeight="1">
      <c r="C51" s="3"/>
    </row>
    <row r="52" spans="3:3" ht="19.5" customHeight="1"/>
    <row r="53" spans="3:3" ht="19.5" customHeight="1"/>
    <row r="54" spans="3:3" ht="19.5" customHeight="1"/>
    <row r="55" spans="3:3" ht="20.100000000000001" customHeight="1"/>
    <row r="56" spans="3:3" ht="20.100000000000001" customHeight="1"/>
    <row r="57" spans="3:3" ht="20.100000000000001" customHeight="1"/>
    <row r="58" spans="3:3" ht="20.100000000000001" customHeight="1"/>
    <row r="59" spans="3:3" ht="20.100000000000001" customHeight="1"/>
    <row r="60" spans="3:3" ht="20.100000000000001" customHeight="1"/>
    <row r="61" spans="3:3" ht="20.100000000000001" customHeight="1"/>
    <row r="62" spans="3:3" ht="20.100000000000001" customHeight="1"/>
    <row r="63" spans="3:3" ht="20.100000000000001" customHeight="1"/>
    <row r="64" spans="3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4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</sheetData>
  <customSheetViews>
    <customSheetView guid="{2653BBE6-F91C-4430-938D-D5344182049A}" fitToPage="1">
      <pageMargins left="0.35433070866141736" right="0.31496062992125984" top="0.51181102362204722" bottom="0.27559055118110237" header="0.23622047244094491" footer="0.23622047244094491"/>
      <printOptions headings="1"/>
      <pageSetup paperSize="9" scale="61" fitToWidth="0" orientation="landscape" r:id="rId1"/>
      <headerFooter alignWithMargins="0"/>
    </customSheetView>
  </customSheetViews>
  <mergeCells count="52">
    <mergeCell ref="AM5:AM7"/>
    <mergeCell ref="AS5:AS7"/>
    <mergeCell ref="AW5:AW7"/>
    <mergeCell ref="G6:G7"/>
    <mergeCell ref="L6:L7"/>
    <mergeCell ref="O6:O7"/>
    <mergeCell ref="X6:X7"/>
    <mergeCell ref="AK6:AK7"/>
    <mergeCell ref="AT6:AT7"/>
    <mergeCell ref="AL4:AL7"/>
    <mergeCell ref="AJ5:AJ7"/>
    <mergeCell ref="N4:P4"/>
    <mergeCell ref="R4:R7"/>
    <mergeCell ref="S4:S7"/>
    <mergeCell ref="T4:T7"/>
    <mergeCell ref="U4:U7"/>
    <mergeCell ref="AY4:AZ7"/>
    <mergeCell ref="E5:E7"/>
    <mergeCell ref="F5:F7"/>
    <mergeCell ref="K5:K7"/>
    <mergeCell ref="N5:N7"/>
    <mergeCell ref="W5:W7"/>
    <mergeCell ref="Z5:Z7"/>
    <mergeCell ref="AA5:AA7"/>
    <mergeCell ref="AB5:AB7"/>
    <mergeCell ref="AD5:AD7"/>
    <mergeCell ref="AN4:AN7"/>
    <mergeCell ref="AP4:AP7"/>
    <mergeCell ref="AQ4:AQ7"/>
    <mergeCell ref="AR4:AR7"/>
    <mergeCell ref="AU4:AU7"/>
    <mergeCell ref="AV4:AV7"/>
    <mergeCell ref="Z4:AB4"/>
    <mergeCell ref="AC4:AC7"/>
    <mergeCell ref="AD4:AF4"/>
    <mergeCell ref="AG4:AG7"/>
    <mergeCell ref="AI4:AI7"/>
    <mergeCell ref="AE5:AE7"/>
    <mergeCell ref="AF5:AF7"/>
    <mergeCell ref="V4:V7"/>
    <mergeCell ref="B4:C7"/>
    <mergeCell ref="D4:D7"/>
    <mergeCell ref="E4:H4"/>
    <mergeCell ref="I4:I7"/>
    <mergeCell ref="J4:J7"/>
    <mergeCell ref="K4:M4"/>
    <mergeCell ref="AP3:AW3"/>
    <mergeCell ref="D3:P3"/>
    <mergeCell ref="R3:X3"/>
    <mergeCell ref="Z3:AC3"/>
    <mergeCell ref="AD3:AG3"/>
    <mergeCell ref="AI3:AN3"/>
  </mergeCells>
  <phoneticPr fontId="2"/>
  <printOptions headings="1"/>
  <pageMargins left="0.35433070866141736" right="0.31496062992125984" top="0.51181102362204722" bottom="0.27559055118110237" header="0.23622047244094491" footer="0.23622047244094491"/>
  <pageSetup paperSize="9" scale="60" fitToWidth="0" orientation="landscape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S107"/>
  <sheetViews>
    <sheetView showGridLines="0" zoomScaleNormal="100" workbookViewId="0">
      <pane xSplit="3" ySplit="4" topLeftCell="D5" activePane="bottomRight" state="frozen"/>
      <selection pane="topRight"/>
      <selection pane="bottomLeft"/>
      <selection pane="bottomRight" activeCell="J17" sqref="J17"/>
    </sheetView>
  </sheetViews>
  <sheetFormatPr defaultColWidth="18.6640625" defaultRowHeight="12.75" customHeight="1"/>
  <cols>
    <col min="1" max="1" width="2.6640625" style="8" customWidth="1"/>
    <col min="2" max="2" width="4.6640625" style="9" customWidth="1"/>
    <col min="3" max="3" width="28.88671875" style="10" bestFit="1" customWidth="1"/>
    <col min="4" max="17" width="13.6640625" customWidth="1"/>
  </cols>
  <sheetData>
    <row r="1" spans="2:17" ht="12.75" customHeight="1" thickBot="1"/>
    <row r="2" spans="2:17" ht="13.8" thickBot="1">
      <c r="B2" s="1084" t="s">
        <v>286</v>
      </c>
      <c r="C2" s="1085"/>
      <c r="D2" s="297" t="s">
        <v>328</v>
      </c>
      <c r="E2" s="1090" t="s">
        <v>329</v>
      </c>
      <c r="F2" s="1090"/>
      <c r="G2" s="1090"/>
      <c r="H2" s="1090"/>
      <c r="I2" s="1090"/>
      <c r="J2" s="1090"/>
      <c r="K2" s="1090"/>
      <c r="L2" s="1090"/>
      <c r="M2" s="1090"/>
      <c r="N2" s="1090"/>
      <c r="O2" s="1090"/>
      <c r="P2" s="1090"/>
      <c r="Q2" s="1090"/>
    </row>
    <row r="3" spans="2:17" ht="13.5" customHeight="1">
      <c r="B3" s="1086"/>
      <c r="C3" s="1087"/>
      <c r="D3" s="58">
        <v>69</v>
      </c>
      <c r="E3" s="628">
        <v>16</v>
      </c>
      <c r="F3" s="629">
        <v>17</v>
      </c>
      <c r="G3" s="629">
        <v>18</v>
      </c>
      <c r="H3" s="629">
        <v>19</v>
      </c>
      <c r="I3" s="629">
        <v>20</v>
      </c>
      <c r="J3" s="629">
        <v>21</v>
      </c>
      <c r="K3" s="629">
        <v>22</v>
      </c>
      <c r="L3" s="629">
        <v>23</v>
      </c>
      <c r="M3" s="629">
        <v>24</v>
      </c>
      <c r="N3" s="629">
        <v>25</v>
      </c>
      <c r="O3" s="629">
        <v>26</v>
      </c>
      <c r="P3" s="629">
        <v>27</v>
      </c>
      <c r="Q3" s="630">
        <v>28</v>
      </c>
    </row>
    <row r="4" spans="2:17" ht="73.5" customHeight="1" thickBot="1">
      <c r="B4" s="1088"/>
      <c r="C4" s="1089"/>
      <c r="D4" s="59" t="s">
        <v>126</v>
      </c>
      <c r="E4" s="346" t="s">
        <v>81</v>
      </c>
      <c r="F4" s="347" t="s">
        <v>118</v>
      </c>
      <c r="G4" s="347" t="s">
        <v>119</v>
      </c>
      <c r="H4" s="347" t="s">
        <v>82</v>
      </c>
      <c r="I4" s="347" t="s">
        <v>120</v>
      </c>
      <c r="J4" s="347" t="s">
        <v>83</v>
      </c>
      <c r="K4" s="347" t="s">
        <v>121</v>
      </c>
      <c r="L4" s="347" t="s">
        <v>122</v>
      </c>
      <c r="M4" s="347" t="s">
        <v>123</v>
      </c>
      <c r="N4" s="347" t="s">
        <v>84</v>
      </c>
      <c r="O4" s="347" t="s">
        <v>124</v>
      </c>
      <c r="P4" s="347" t="s">
        <v>125</v>
      </c>
      <c r="Q4" s="631" t="s">
        <v>85</v>
      </c>
    </row>
    <row r="5" spans="2:17" ht="13.2">
      <c r="B5" s="632" t="s">
        <v>0</v>
      </c>
      <c r="C5" s="633" t="s">
        <v>246</v>
      </c>
      <c r="D5" s="634">
        <v>1.8022644735394082E-3</v>
      </c>
      <c r="E5" s="635">
        <v>8.9766179195514318E-4</v>
      </c>
      <c r="F5" s="636">
        <v>5.7842688684150328E-4</v>
      </c>
      <c r="G5" s="636">
        <v>2.955853459217916E-4</v>
      </c>
      <c r="H5" s="636">
        <v>6.0127982692132083E-4</v>
      </c>
      <c r="I5" s="636">
        <v>9.1771768397389561E-4</v>
      </c>
      <c r="J5" s="636">
        <v>8.8528281777785415E-4</v>
      </c>
      <c r="K5" s="636">
        <v>2.5005673841754853E-4</v>
      </c>
      <c r="L5" s="636">
        <v>2.0772088515587143E-3</v>
      </c>
      <c r="M5" s="636">
        <v>1.2581339684143422E-3</v>
      </c>
      <c r="N5" s="636">
        <v>1.3244292052506186E-3</v>
      </c>
      <c r="O5" s="636">
        <v>7.3205393780152999E-4</v>
      </c>
      <c r="P5" s="636">
        <v>7.9210725199990132E-4</v>
      </c>
      <c r="Q5" s="637">
        <v>8.417265772284135E-4</v>
      </c>
    </row>
    <row r="6" spans="2:17" ht="13.2">
      <c r="B6" s="638" t="s">
        <v>9</v>
      </c>
      <c r="C6" s="639" t="s">
        <v>3</v>
      </c>
      <c r="D6" s="640">
        <v>2.509055182786301E-2</v>
      </c>
      <c r="E6" s="641">
        <v>2.5367032492852053E-3</v>
      </c>
      <c r="F6" s="642">
        <v>3.2365908949108834E-3</v>
      </c>
      <c r="G6" s="642">
        <v>8.8849477509432648E-3</v>
      </c>
      <c r="H6" s="642">
        <v>2.7802167698067616E-3</v>
      </c>
      <c r="I6" s="642">
        <v>2.4927328976066172E-3</v>
      </c>
      <c r="J6" s="642">
        <v>2.7503932202807119E-3</v>
      </c>
      <c r="K6" s="642">
        <v>1.1374863589972181E-3</v>
      </c>
      <c r="L6" s="642">
        <v>4.8845097722500404E-3</v>
      </c>
      <c r="M6" s="642">
        <v>2.4128267118921323E-3</v>
      </c>
      <c r="N6" s="642">
        <v>2.6739106653294329E-3</v>
      </c>
      <c r="O6" s="642">
        <v>3.3401540430184882E-3</v>
      </c>
      <c r="P6" s="642">
        <v>2.0552226440976994E-3</v>
      </c>
      <c r="Q6" s="643">
        <v>3.4764460689639268E-3</v>
      </c>
    </row>
    <row r="7" spans="2:17" ht="13.2">
      <c r="B7" s="638" t="s">
        <v>19</v>
      </c>
      <c r="C7" s="639" t="s">
        <v>141</v>
      </c>
      <c r="D7" s="640">
        <v>0</v>
      </c>
      <c r="E7" s="641">
        <v>0</v>
      </c>
      <c r="F7" s="642">
        <v>0</v>
      </c>
      <c r="G7" s="642">
        <v>0</v>
      </c>
      <c r="H7" s="642">
        <v>0</v>
      </c>
      <c r="I7" s="642">
        <v>0</v>
      </c>
      <c r="J7" s="642">
        <v>0</v>
      </c>
      <c r="K7" s="642">
        <v>0</v>
      </c>
      <c r="L7" s="642">
        <v>0</v>
      </c>
      <c r="M7" s="642">
        <v>0</v>
      </c>
      <c r="N7" s="642">
        <v>0</v>
      </c>
      <c r="O7" s="642">
        <v>0</v>
      </c>
      <c r="P7" s="642">
        <v>0</v>
      </c>
      <c r="Q7" s="643">
        <v>0</v>
      </c>
    </row>
    <row r="8" spans="2:17" ht="13.2">
      <c r="B8" s="638" t="s">
        <v>26</v>
      </c>
      <c r="C8" s="639" t="s">
        <v>6</v>
      </c>
      <c r="D8" s="640">
        <v>1.3556856659367228E-3</v>
      </c>
      <c r="E8" s="641">
        <v>4.5979523199674464E-3</v>
      </c>
      <c r="F8" s="642">
        <v>3.6278414408418775E-3</v>
      </c>
      <c r="G8" s="642">
        <v>2.1560342879001267E-3</v>
      </c>
      <c r="H8" s="642">
        <v>3.7467600429886981E-3</v>
      </c>
      <c r="I8" s="642">
        <v>4.6588994116742053E-3</v>
      </c>
      <c r="J8" s="642">
        <v>2.8191530507877299E-3</v>
      </c>
      <c r="K8" s="642">
        <v>4.8584393469713917E-3</v>
      </c>
      <c r="L8" s="642">
        <v>1.9059925698594734E-3</v>
      </c>
      <c r="M8" s="642">
        <v>4.9182694042507131E-3</v>
      </c>
      <c r="N8" s="642">
        <v>7.1845691471460887E-3</v>
      </c>
      <c r="O8" s="642">
        <v>1.8322408684905958E-3</v>
      </c>
      <c r="P8" s="642">
        <v>4.9385231738453194E-3</v>
      </c>
      <c r="Q8" s="643">
        <v>3.9722576144546363E-3</v>
      </c>
    </row>
    <row r="9" spans="2:17" ht="13.2">
      <c r="B9" s="644" t="s">
        <v>27</v>
      </c>
      <c r="C9" s="645" t="s">
        <v>8</v>
      </c>
      <c r="D9" s="646">
        <v>5.3916416396459907E-3</v>
      </c>
      <c r="E9" s="647">
        <v>2.3327911864871435E-2</v>
      </c>
      <c r="F9" s="648">
        <v>8.8824272611941854E-2</v>
      </c>
      <c r="G9" s="648">
        <v>7.940813381322484E-2</v>
      </c>
      <c r="H9" s="648">
        <v>8.9585074773642026E-2</v>
      </c>
      <c r="I9" s="648">
        <v>1.9213111391229956E-2</v>
      </c>
      <c r="J9" s="648">
        <v>7.7612658684796344E-3</v>
      </c>
      <c r="K9" s="648">
        <v>1.5254820047483601E-2</v>
      </c>
      <c r="L9" s="648">
        <v>1.3115813277338071E-2</v>
      </c>
      <c r="M9" s="648">
        <v>4.4716679296118542E-2</v>
      </c>
      <c r="N9" s="648">
        <v>3.3530355399637751E-2</v>
      </c>
      <c r="O9" s="648">
        <v>6.8239389219347454E-3</v>
      </c>
      <c r="P9" s="648">
        <v>1.566681174194479E-2</v>
      </c>
      <c r="Q9" s="649">
        <v>1.2775795172179206E-2</v>
      </c>
    </row>
    <row r="10" spans="2:17" ht="13.2">
      <c r="B10" s="650" t="s">
        <v>34</v>
      </c>
      <c r="C10" s="651" t="s">
        <v>10</v>
      </c>
      <c r="D10" s="652">
        <v>3.142000896347464E-3</v>
      </c>
      <c r="E10" s="653">
        <v>5.0149351621261865E-3</v>
      </c>
      <c r="F10" s="654">
        <v>4.8444876567601851E-3</v>
      </c>
      <c r="G10" s="654">
        <v>3.8078347504042565E-3</v>
      </c>
      <c r="H10" s="654">
        <v>4.928246805700919E-3</v>
      </c>
      <c r="I10" s="654">
        <v>5.0256435048159354E-3</v>
      </c>
      <c r="J10" s="654">
        <v>7.5463913981452038E-3</v>
      </c>
      <c r="K10" s="654">
        <v>3.2765586756777691E-3</v>
      </c>
      <c r="L10" s="654">
        <v>4.790825391697626E-3</v>
      </c>
      <c r="M10" s="654">
        <v>8.1069053031669856E-3</v>
      </c>
      <c r="N10" s="654">
        <v>5.7340435925935509E-3</v>
      </c>
      <c r="O10" s="654">
        <v>5.9149789692444681E-3</v>
      </c>
      <c r="P10" s="654">
        <v>4.0882225930608321E-3</v>
      </c>
      <c r="Q10" s="655">
        <v>3.147826788813108E-3</v>
      </c>
    </row>
    <row r="11" spans="2:17" ht="13.2">
      <c r="B11" s="638" t="s">
        <v>36</v>
      </c>
      <c r="C11" s="639" t="s">
        <v>12</v>
      </c>
      <c r="D11" s="640">
        <v>2.174838793025077E-2</v>
      </c>
      <c r="E11" s="641">
        <v>4.6144718171231731E-3</v>
      </c>
      <c r="F11" s="642">
        <v>1.1503545951791693E-3</v>
      </c>
      <c r="G11" s="642">
        <v>3.1471145654026044E-3</v>
      </c>
      <c r="H11" s="642">
        <v>9.8902102372105103E-4</v>
      </c>
      <c r="I11" s="642">
        <v>4.8321045378273142E-3</v>
      </c>
      <c r="J11" s="642">
        <v>8.5004340464300762E-3</v>
      </c>
      <c r="K11" s="642">
        <v>2.8756524918018083E-3</v>
      </c>
      <c r="L11" s="642">
        <v>1.4918429979001776E-2</v>
      </c>
      <c r="M11" s="642">
        <v>4.0161656984086889E-3</v>
      </c>
      <c r="N11" s="642">
        <v>6.2112890470706807E-3</v>
      </c>
      <c r="O11" s="642">
        <v>6.0758792018337573E-3</v>
      </c>
      <c r="P11" s="642">
        <v>3.4251199695963398E-3</v>
      </c>
      <c r="Q11" s="643">
        <v>3.5859858290142E-3</v>
      </c>
    </row>
    <row r="12" spans="2:17" ht="13.2">
      <c r="B12" s="638" t="s">
        <v>38</v>
      </c>
      <c r="C12" s="639" t="s">
        <v>247</v>
      </c>
      <c r="D12" s="640">
        <v>1.6230747269888306E-2</v>
      </c>
      <c r="E12" s="641">
        <v>1.2241024227264023E-2</v>
      </c>
      <c r="F12" s="642">
        <v>9.3198219745024239E-3</v>
      </c>
      <c r="G12" s="642">
        <v>8.3459391789682327E-3</v>
      </c>
      <c r="H12" s="642">
        <v>9.3985094441673741E-3</v>
      </c>
      <c r="I12" s="642">
        <v>1.2424548384578423E-2</v>
      </c>
      <c r="J12" s="642">
        <v>1.1826690847207061E-2</v>
      </c>
      <c r="K12" s="642">
        <v>8.9694264867164145E-3</v>
      </c>
      <c r="L12" s="642">
        <v>5.8019706024874818E-3</v>
      </c>
      <c r="M12" s="642">
        <v>1.4157014157014156E-2</v>
      </c>
      <c r="N12" s="642">
        <v>1.7544094056185525E-2</v>
      </c>
      <c r="O12" s="642">
        <v>9.37180674113006E-3</v>
      </c>
      <c r="P12" s="642">
        <v>1.2219845733063622E-2</v>
      </c>
      <c r="Q12" s="643">
        <v>8.3596132669945169E-3</v>
      </c>
    </row>
    <row r="13" spans="2:17" ht="13.2">
      <c r="B13" s="638" t="s">
        <v>42</v>
      </c>
      <c r="C13" s="639" t="s">
        <v>14</v>
      </c>
      <c r="D13" s="640">
        <v>6.2386261959938683E-2</v>
      </c>
      <c r="E13" s="641">
        <v>5.5186261556348704E-2</v>
      </c>
      <c r="F13" s="642">
        <v>5.2874716635817227E-2</v>
      </c>
      <c r="G13" s="642">
        <v>7.207066228504859E-2</v>
      </c>
      <c r="H13" s="642">
        <v>5.132372877784256E-2</v>
      </c>
      <c r="I13" s="642">
        <v>5.5331484069864795E-2</v>
      </c>
      <c r="J13" s="642">
        <v>5.5300093685269072E-2</v>
      </c>
      <c r="K13" s="642">
        <v>5.4067974662729182E-2</v>
      </c>
      <c r="L13" s="642">
        <v>8.2174123727992238E-2</v>
      </c>
      <c r="M13" s="642">
        <v>5.130564476358869E-2</v>
      </c>
      <c r="N13" s="642">
        <v>6.8595996482663429E-2</v>
      </c>
      <c r="O13" s="642">
        <v>5.0469601228570152E-2</v>
      </c>
      <c r="P13" s="642">
        <v>5.1074721552454884E-2</v>
      </c>
      <c r="Q13" s="643">
        <v>4.5810680703129956E-2</v>
      </c>
    </row>
    <row r="14" spans="2:17" ht="13.2">
      <c r="B14" s="644" t="s">
        <v>44</v>
      </c>
      <c r="C14" s="645" t="s">
        <v>16</v>
      </c>
      <c r="D14" s="646">
        <v>7.6022067372792821E-3</v>
      </c>
      <c r="E14" s="647">
        <v>2.1230627239928565E-2</v>
      </c>
      <c r="F14" s="648">
        <v>9.3627165526277475E-3</v>
      </c>
      <c r="G14" s="648">
        <v>1.6726653104515501E-2</v>
      </c>
      <c r="H14" s="648">
        <v>8.7677275696634652E-3</v>
      </c>
      <c r="I14" s="648">
        <v>2.1976227208540935E-2</v>
      </c>
      <c r="J14" s="648">
        <v>2.8200125486690673E-2</v>
      </c>
      <c r="K14" s="648">
        <v>2.1419262251081428E-2</v>
      </c>
      <c r="L14" s="648">
        <v>3.8245840736553058E-2</v>
      </c>
      <c r="M14" s="648">
        <v>2.3375311225778513E-2</v>
      </c>
      <c r="N14" s="648">
        <v>3.4094448670852623E-2</v>
      </c>
      <c r="O14" s="648">
        <v>1.7313623195242742E-2</v>
      </c>
      <c r="P14" s="648">
        <v>1.7478714707111469E-2</v>
      </c>
      <c r="Q14" s="649">
        <v>1.8598698206430557E-2</v>
      </c>
    </row>
    <row r="15" spans="2:17" ht="13.2">
      <c r="B15" s="650" t="s">
        <v>46</v>
      </c>
      <c r="C15" s="651" t="s">
        <v>18</v>
      </c>
      <c r="D15" s="652">
        <v>1.0215490223911424E-3</v>
      </c>
      <c r="E15" s="653">
        <v>8.3642440017321646E-3</v>
      </c>
      <c r="F15" s="654">
        <v>5.996142087640122E-3</v>
      </c>
      <c r="G15" s="654">
        <v>5.0423382539599741E-3</v>
      </c>
      <c r="H15" s="654">
        <v>6.0732072237870798E-3</v>
      </c>
      <c r="I15" s="654">
        <v>8.5130197011235708E-3</v>
      </c>
      <c r="J15" s="654">
        <v>1.0571823940453988E-2</v>
      </c>
      <c r="K15" s="654">
        <v>5.6915088070255068E-3</v>
      </c>
      <c r="L15" s="654">
        <v>5.8633500242287195E-3</v>
      </c>
      <c r="M15" s="654">
        <v>6.9955135375696122E-3</v>
      </c>
      <c r="N15" s="654">
        <v>1.0891467786558128E-2</v>
      </c>
      <c r="O15" s="654">
        <v>7.3955138319443401E-3</v>
      </c>
      <c r="P15" s="654">
        <v>8.5954748189556573E-3</v>
      </c>
      <c r="Q15" s="655">
        <v>1.1034689512432763E-2</v>
      </c>
    </row>
    <row r="16" spans="2:17" ht="13.2">
      <c r="B16" s="638" t="s">
        <v>47</v>
      </c>
      <c r="C16" s="639" t="s">
        <v>20</v>
      </c>
      <c r="D16" s="640">
        <v>1.7832051280006506E-2</v>
      </c>
      <c r="E16" s="641">
        <v>0.13456574928904694</v>
      </c>
      <c r="F16" s="642">
        <v>7.618986960048249E-2</v>
      </c>
      <c r="G16" s="642">
        <v>8.2590023125206469E-2</v>
      </c>
      <c r="H16" s="642">
        <v>7.5672752049338654E-2</v>
      </c>
      <c r="I16" s="642">
        <v>0.13823320645234419</v>
      </c>
      <c r="J16" s="642">
        <v>0.14179136548428409</v>
      </c>
      <c r="K16" s="642">
        <v>0.13328703659661906</v>
      </c>
      <c r="L16" s="642">
        <v>0.10187045711516718</v>
      </c>
      <c r="M16" s="642">
        <v>9.25654626589206E-2</v>
      </c>
      <c r="N16" s="642">
        <v>0.10966290520978342</v>
      </c>
      <c r="O16" s="642">
        <v>0.17000541669369398</v>
      </c>
      <c r="P16" s="642">
        <v>0.14791350550397778</v>
      </c>
      <c r="Q16" s="643">
        <v>0.10388404928136152</v>
      </c>
    </row>
    <row r="17" spans="2:17" ht="13.2">
      <c r="B17" s="638" t="s">
        <v>48</v>
      </c>
      <c r="C17" s="639" t="s">
        <v>265</v>
      </c>
      <c r="D17" s="640">
        <v>4.5686606942067567E-3</v>
      </c>
      <c r="E17" s="641">
        <v>1.5787952353774788E-2</v>
      </c>
      <c r="F17" s="642">
        <v>1.1568537736830064E-2</v>
      </c>
      <c r="G17" s="642">
        <v>1.8256741953993011E-3</v>
      </c>
      <c r="H17" s="642">
        <v>1.2355738499469665E-2</v>
      </c>
      <c r="I17" s="642">
        <v>1.6053036536563838E-2</v>
      </c>
      <c r="J17" s="642">
        <v>3.286719898235451E-2</v>
      </c>
      <c r="K17" s="642">
        <v>1.1512122995299206E-2</v>
      </c>
      <c r="L17" s="642">
        <v>9.8950088838636735E-3</v>
      </c>
      <c r="M17" s="642">
        <v>1.2889257749070833E-2</v>
      </c>
      <c r="N17" s="642">
        <v>1.8209231421874125E-2</v>
      </c>
      <c r="O17" s="642">
        <v>1.3905233975052882E-2</v>
      </c>
      <c r="P17" s="642">
        <v>1.7208275806999282E-2</v>
      </c>
      <c r="Q17" s="643">
        <v>1.4453483076107072E-2</v>
      </c>
    </row>
    <row r="18" spans="2:17" ht="13.2">
      <c r="B18" s="638" t="s">
        <v>50</v>
      </c>
      <c r="C18" s="639" t="s">
        <v>266</v>
      </c>
      <c r="D18" s="640">
        <v>1.116447019006713E-5</v>
      </c>
      <c r="E18" s="641">
        <v>3.5190370685222596E-5</v>
      </c>
      <c r="F18" s="642">
        <v>2.599671401534846E-5</v>
      </c>
      <c r="G18" s="642">
        <v>3.4774746579034308E-5</v>
      </c>
      <c r="H18" s="642">
        <v>2.5287469356504146E-5</v>
      </c>
      <c r="I18" s="642">
        <v>3.5767960987770627E-5</v>
      </c>
      <c r="J18" s="642">
        <v>3.4379915253508898E-5</v>
      </c>
      <c r="K18" s="642">
        <v>2.7180080262777016E-5</v>
      </c>
      <c r="L18" s="642">
        <v>3.5535454692295267E-5</v>
      </c>
      <c r="M18" s="642">
        <v>3.6084148233680947E-5</v>
      </c>
      <c r="N18" s="642">
        <v>4.0083607725113298E-5</v>
      </c>
      <c r="O18" s="642">
        <v>3.1169155004207833E-5</v>
      </c>
      <c r="P18" s="642">
        <v>3.7100601199234561E-5</v>
      </c>
      <c r="Q18" s="643">
        <v>3.4591503173770419E-5</v>
      </c>
    </row>
    <row r="19" spans="2:17" ht="13.2">
      <c r="B19" s="644" t="s">
        <v>52</v>
      </c>
      <c r="C19" s="645" t="s">
        <v>267</v>
      </c>
      <c r="D19" s="646">
        <v>0</v>
      </c>
      <c r="E19" s="647">
        <v>6.9804479841757043E-4</v>
      </c>
      <c r="F19" s="648">
        <v>1.5078094128902106E-4</v>
      </c>
      <c r="G19" s="648">
        <v>3.4774746579034308E-5</v>
      </c>
      <c r="H19" s="648">
        <v>1.6015397259119295E-4</v>
      </c>
      <c r="I19" s="648">
        <v>7.324265801354218E-4</v>
      </c>
      <c r="J19" s="648">
        <v>2.0456049575837795E-3</v>
      </c>
      <c r="K19" s="648">
        <v>4.3352228019129339E-4</v>
      </c>
      <c r="L19" s="648">
        <v>4.199644645453077E-5</v>
      </c>
      <c r="M19" s="648">
        <v>4.7270234186122035E-4</v>
      </c>
      <c r="N19" s="648">
        <v>7.6492884742091209E-4</v>
      </c>
      <c r="O19" s="648">
        <v>5.3408768304507486E-4</v>
      </c>
      <c r="P19" s="648">
        <v>9.1470873108975761E-4</v>
      </c>
      <c r="Q19" s="649">
        <v>2.8249727591912505E-4</v>
      </c>
    </row>
    <row r="20" spans="2:17" ht="13.2">
      <c r="B20" s="650" t="s">
        <v>54</v>
      </c>
      <c r="C20" s="651" t="s">
        <v>146</v>
      </c>
      <c r="D20" s="652">
        <v>7.9746215643336644E-7</v>
      </c>
      <c r="E20" s="653">
        <v>4.1098972226038356E-4</v>
      </c>
      <c r="F20" s="654">
        <v>4.068485743402034E-4</v>
      </c>
      <c r="G20" s="654">
        <v>4.1729695894841167E-4</v>
      </c>
      <c r="H20" s="654">
        <v>4.0600436911276104E-4</v>
      </c>
      <c r="I20" s="654">
        <v>4.1124988934797458E-4</v>
      </c>
      <c r="J20" s="654">
        <v>1.6330459745416727E-4</v>
      </c>
      <c r="K20" s="654">
        <v>1.7802952572118947E-4</v>
      </c>
      <c r="L20" s="654">
        <v>1.1306735583912131E-4</v>
      </c>
      <c r="M20" s="654">
        <v>5.1480051480051476E-4</v>
      </c>
      <c r="N20" s="654">
        <v>7.2150493905203934E-4</v>
      </c>
      <c r="O20" s="654">
        <v>1.6637589495489317E-4</v>
      </c>
      <c r="P20" s="654">
        <v>4.1262648338844123E-4</v>
      </c>
      <c r="Q20" s="655">
        <v>6.2841230765682923E-4</v>
      </c>
    </row>
    <row r="21" spans="2:17" ht="13.2">
      <c r="B21" s="638" t="s">
        <v>80</v>
      </c>
      <c r="C21" s="639" t="s">
        <v>268</v>
      </c>
      <c r="D21" s="640">
        <v>2.25522297839356E-3</v>
      </c>
      <c r="E21" s="641">
        <v>1.1911248963113422E-2</v>
      </c>
      <c r="F21" s="642">
        <v>1.8018322484038018E-2</v>
      </c>
      <c r="G21" s="642">
        <v>1.264062038147897E-2</v>
      </c>
      <c r="H21" s="642">
        <v>1.8452828333204555E-2</v>
      </c>
      <c r="I21" s="642">
        <v>1.152757285149698E-2</v>
      </c>
      <c r="J21" s="642">
        <v>9.8068708260634144E-3</v>
      </c>
      <c r="K21" s="642">
        <v>6.2487004524124359E-3</v>
      </c>
      <c r="L21" s="642">
        <v>6.4642222581166205E-3</v>
      </c>
      <c r="M21" s="642">
        <v>8.8346022925462168E-3</v>
      </c>
      <c r="N21" s="642">
        <v>1.5124046239781811E-2</v>
      </c>
      <c r="O21" s="642">
        <v>8.9059542352563567E-3</v>
      </c>
      <c r="P21" s="642">
        <v>1.2334914095158711E-2</v>
      </c>
      <c r="Q21" s="643">
        <v>1.8529515200083019E-2</v>
      </c>
    </row>
    <row r="22" spans="2:17" ht="13.2">
      <c r="B22" s="638" t="s">
        <v>86</v>
      </c>
      <c r="C22" s="639" t="s">
        <v>248</v>
      </c>
      <c r="D22" s="640">
        <v>4.0750316193745024E-4</v>
      </c>
      <c r="E22" s="641">
        <v>2.0014715414396582E-3</v>
      </c>
      <c r="F22" s="642">
        <v>8.4879271260112721E-4</v>
      </c>
      <c r="G22" s="642">
        <v>2.6081059934275727E-4</v>
      </c>
      <c r="H22" s="642">
        <v>8.9630030274720257E-4</v>
      </c>
      <c r="I22" s="642">
        <v>2.0738884411995954E-3</v>
      </c>
      <c r="J22" s="642">
        <v>2.2604794279182101E-3</v>
      </c>
      <c r="K22" s="642">
        <v>1.1864105034702168E-3</v>
      </c>
      <c r="L22" s="642">
        <v>2.1127443062510095E-3</v>
      </c>
      <c r="M22" s="642">
        <v>1.5119258109912315E-3</v>
      </c>
      <c r="N22" s="642">
        <v>2.8062700783384009E-3</v>
      </c>
      <c r="O22" s="642">
        <v>1.7560028001694927E-3</v>
      </c>
      <c r="P22" s="642">
        <v>2.0849784562270348E-3</v>
      </c>
      <c r="Q22" s="643">
        <v>2.2369172052371534E-3</v>
      </c>
    </row>
    <row r="23" spans="2:17" ht="13.2">
      <c r="B23" s="638" t="s">
        <v>87</v>
      </c>
      <c r="C23" s="639" t="s">
        <v>25</v>
      </c>
      <c r="D23" s="640">
        <v>0</v>
      </c>
      <c r="E23" s="641">
        <v>0</v>
      </c>
      <c r="F23" s="642">
        <v>0</v>
      </c>
      <c r="G23" s="642">
        <v>0</v>
      </c>
      <c r="H23" s="642">
        <v>0</v>
      </c>
      <c r="I23" s="642">
        <v>0</v>
      </c>
      <c r="J23" s="642">
        <v>0</v>
      </c>
      <c r="K23" s="642">
        <v>0</v>
      </c>
      <c r="L23" s="642">
        <v>0</v>
      </c>
      <c r="M23" s="642">
        <v>0</v>
      </c>
      <c r="N23" s="642">
        <v>0</v>
      </c>
      <c r="O23" s="642">
        <v>0</v>
      </c>
      <c r="P23" s="642">
        <v>0</v>
      </c>
      <c r="Q23" s="643">
        <v>0</v>
      </c>
    </row>
    <row r="24" spans="2:17" ht="13.2">
      <c r="B24" s="644" t="s">
        <v>90</v>
      </c>
      <c r="C24" s="645" t="s">
        <v>28</v>
      </c>
      <c r="D24" s="646">
        <v>5.8764986307574775E-3</v>
      </c>
      <c r="E24" s="647">
        <v>6.6308493234382311E-4</v>
      </c>
      <c r="F24" s="648">
        <v>8.6049123390803401E-4</v>
      </c>
      <c r="G24" s="648">
        <v>4.5207170552744594E-4</v>
      </c>
      <c r="H24" s="648">
        <v>8.9349058392981318E-4</v>
      </c>
      <c r="I24" s="648">
        <v>6.5068290673642995E-4</v>
      </c>
      <c r="J24" s="648">
        <v>6.5321838981666908E-4</v>
      </c>
      <c r="K24" s="648">
        <v>4.9331845676940287E-4</v>
      </c>
      <c r="L24" s="648">
        <v>6.0087223388790179E-4</v>
      </c>
      <c r="M24" s="648">
        <v>6.2064734961931223E-4</v>
      </c>
      <c r="N24" s="648">
        <v>8.0125461692179603E-4</v>
      </c>
      <c r="O24" s="648">
        <v>5.1513346716413764E-4</v>
      </c>
      <c r="P24" s="648">
        <v>6.7063574045926025E-4</v>
      </c>
      <c r="Q24" s="649">
        <v>7.1489106559125524E-4</v>
      </c>
    </row>
    <row r="25" spans="2:17" ht="13.2">
      <c r="B25" s="650" t="s">
        <v>91</v>
      </c>
      <c r="C25" s="651" t="s">
        <v>30</v>
      </c>
      <c r="D25" s="652">
        <v>1.6188481775597339E-4</v>
      </c>
      <c r="E25" s="653">
        <v>7.1202874484706941E-4</v>
      </c>
      <c r="F25" s="654">
        <v>6.1092277936068879E-4</v>
      </c>
      <c r="G25" s="654">
        <v>5.2162119868551455E-4</v>
      </c>
      <c r="H25" s="654">
        <v>6.1813813982565698E-4</v>
      </c>
      <c r="I25" s="654">
        <v>7.1838071417675378E-4</v>
      </c>
      <c r="J25" s="654">
        <v>1.1087522669256621E-3</v>
      </c>
      <c r="K25" s="654">
        <v>5.6262766143948424E-4</v>
      </c>
      <c r="L25" s="654">
        <v>6.2994669681796156E-4</v>
      </c>
      <c r="M25" s="654">
        <v>1.0091533456019438E-3</v>
      </c>
      <c r="N25" s="654">
        <v>8.4634867561254846E-4</v>
      </c>
      <c r="O25" s="654">
        <v>5.9347755947201139E-4</v>
      </c>
      <c r="P25" s="654">
        <v>6.9606001031660377E-4</v>
      </c>
      <c r="Q25" s="655">
        <v>5.0734204654863282E-4</v>
      </c>
    </row>
    <row r="26" spans="2:17" ht="13.2">
      <c r="B26" s="638" t="s">
        <v>92</v>
      </c>
      <c r="C26" s="639" t="s">
        <v>32</v>
      </c>
      <c r="D26" s="640">
        <v>2.2416661217341933E-3</v>
      </c>
      <c r="E26" s="641">
        <v>1.6214462719874507E-3</v>
      </c>
      <c r="F26" s="642">
        <v>1.5481043196140009E-3</v>
      </c>
      <c r="G26" s="642">
        <v>1.6691878357936467E-3</v>
      </c>
      <c r="H26" s="642">
        <v>1.5383210525206688E-3</v>
      </c>
      <c r="I26" s="642">
        <v>1.626053970749974E-3</v>
      </c>
      <c r="J26" s="642">
        <v>2.2862643643583418E-3</v>
      </c>
      <c r="K26" s="642">
        <v>1.2842587924162142E-3</v>
      </c>
      <c r="L26" s="642">
        <v>1.8575351316427072E-3</v>
      </c>
      <c r="M26" s="642">
        <v>2.5138623269464391E-3</v>
      </c>
      <c r="N26" s="642">
        <v>1.878919112114686E-3</v>
      </c>
      <c r="O26" s="642">
        <v>1.3571218570751034E-3</v>
      </c>
      <c r="P26" s="642">
        <v>1.4992786098837886E-3</v>
      </c>
      <c r="Q26" s="643">
        <v>2.035133436723493E-3</v>
      </c>
    </row>
    <row r="27" spans="2:17" ht="13.2">
      <c r="B27" s="638" t="s">
        <v>93</v>
      </c>
      <c r="C27" s="639" t="s">
        <v>269</v>
      </c>
      <c r="D27" s="640">
        <v>5.4945142578258948E-4</v>
      </c>
      <c r="E27" s="641">
        <v>5.8924662180124914E-4</v>
      </c>
      <c r="F27" s="642">
        <v>1.5637023480232098E-3</v>
      </c>
      <c r="G27" s="642">
        <v>1.9647731817154382E-3</v>
      </c>
      <c r="H27" s="642">
        <v>1.5312967554771957E-3</v>
      </c>
      <c r="I27" s="642">
        <v>5.2802656563224852E-4</v>
      </c>
      <c r="J27" s="642">
        <v>7.0478826269693249E-4</v>
      </c>
      <c r="K27" s="642">
        <v>4.2944526815187688E-4</v>
      </c>
      <c r="L27" s="642">
        <v>6.5256016798578582E-4</v>
      </c>
      <c r="M27" s="642">
        <v>8.4557187360925681E-4</v>
      </c>
      <c r="N27" s="642">
        <v>6.070996420032785E-4</v>
      </c>
      <c r="O27" s="642">
        <v>4.4394985641128457E-4</v>
      </c>
      <c r="P27" s="642">
        <v>4.7741128954344978E-4</v>
      </c>
      <c r="Q27" s="643">
        <v>6.9183006347540836E-4</v>
      </c>
    </row>
    <row r="28" spans="2:17" ht="13.2">
      <c r="B28" s="638" t="s">
        <v>94</v>
      </c>
      <c r="C28" s="639" t="s">
        <v>150</v>
      </c>
      <c r="D28" s="640">
        <v>3.4976690181167452E-3</v>
      </c>
      <c r="E28" s="641">
        <v>3.5013650483091565E-4</v>
      </c>
      <c r="F28" s="642">
        <v>3.2235925379032088E-4</v>
      </c>
      <c r="G28" s="642">
        <v>5.5639594526454893E-4</v>
      </c>
      <c r="H28" s="642">
        <v>3.0344963227804976E-4</v>
      </c>
      <c r="I28" s="642">
        <v>3.5188160706918633E-4</v>
      </c>
      <c r="J28" s="642">
        <v>3.3520417372171179E-4</v>
      </c>
      <c r="K28" s="642">
        <v>2.5005673841754853E-4</v>
      </c>
      <c r="L28" s="642">
        <v>7.0424810208366984E-4</v>
      </c>
      <c r="M28" s="642">
        <v>5.725351519744043E-4</v>
      </c>
      <c r="N28" s="642">
        <v>3.9206778806126448E-4</v>
      </c>
      <c r="O28" s="642">
        <v>2.9947661091880775E-4</v>
      </c>
      <c r="P28" s="642">
        <v>3.0057136809126072E-4</v>
      </c>
      <c r="Q28" s="643">
        <v>8.417265772284135E-4</v>
      </c>
    </row>
    <row r="29" spans="2:17" ht="13.2">
      <c r="B29" s="644" t="s">
        <v>95</v>
      </c>
      <c r="C29" s="645" t="s">
        <v>35</v>
      </c>
      <c r="D29" s="646">
        <v>3.5854696015400589E-2</v>
      </c>
      <c r="E29" s="647">
        <v>5.4704122744012949E-2</v>
      </c>
      <c r="F29" s="648">
        <v>6.2167242060603541E-2</v>
      </c>
      <c r="G29" s="648">
        <v>6.181211204423348E-2</v>
      </c>
      <c r="H29" s="648">
        <v>6.2195935741730643E-2</v>
      </c>
      <c r="I29" s="648">
        <v>5.4235253228997589E-2</v>
      </c>
      <c r="J29" s="648">
        <v>5.5626702880177403E-2</v>
      </c>
      <c r="K29" s="648">
        <v>5.0723465786394466E-2</v>
      </c>
      <c r="L29" s="648">
        <v>5.7005330318203845E-2</v>
      </c>
      <c r="M29" s="648">
        <v>5.7192172145443171E-2</v>
      </c>
      <c r="N29" s="648">
        <v>6.7419793118479635E-2</v>
      </c>
      <c r="O29" s="648">
        <v>4.6370014935922112E-2</v>
      </c>
      <c r="P29" s="648">
        <v>5.1921820558516595E-2</v>
      </c>
      <c r="Q29" s="649">
        <v>4.5510887675623946E-2</v>
      </c>
    </row>
    <row r="30" spans="2:17" ht="13.2">
      <c r="B30" s="650" t="s">
        <v>96</v>
      </c>
      <c r="C30" s="651" t="s">
        <v>37</v>
      </c>
      <c r="D30" s="652">
        <v>1.0050415557529717E-2</v>
      </c>
      <c r="E30" s="653">
        <v>1.2947367191694703E-2</v>
      </c>
      <c r="F30" s="654">
        <v>1.3747062371316265E-2</v>
      </c>
      <c r="G30" s="654">
        <v>1.4431519830299236E-2</v>
      </c>
      <c r="H30" s="654">
        <v>1.3691759797138301E-2</v>
      </c>
      <c r="I30" s="654">
        <v>1.2897126444478489E-2</v>
      </c>
      <c r="J30" s="654">
        <v>1.4645843897994792E-2</v>
      </c>
      <c r="K30" s="654">
        <v>9.8283170230201687E-3</v>
      </c>
      <c r="L30" s="654">
        <v>1.2989823937974479E-2</v>
      </c>
      <c r="M30" s="654">
        <v>1.300833543824198E-2</v>
      </c>
      <c r="N30" s="654">
        <v>1.4306090119641218E-2</v>
      </c>
      <c r="O30" s="654">
        <v>1.1326618205650715E-2</v>
      </c>
      <c r="P30" s="654">
        <v>1.3347553347180458E-2</v>
      </c>
      <c r="Q30" s="655">
        <v>1.2297279378275383E-2</v>
      </c>
    </row>
    <row r="31" spans="2:17" ht="13.2">
      <c r="B31" s="638" t="s">
        <v>97</v>
      </c>
      <c r="C31" s="639" t="s">
        <v>39</v>
      </c>
      <c r="D31" s="640">
        <v>3.2839491601926031E-3</v>
      </c>
      <c r="E31" s="641">
        <v>4.632912186041194E-3</v>
      </c>
      <c r="F31" s="642">
        <v>6.9242247779880625E-3</v>
      </c>
      <c r="G31" s="642">
        <v>6.1029680246205203E-3</v>
      </c>
      <c r="H31" s="642">
        <v>6.990580417664702E-3</v>
      </c>
      <c r="I31" s="642">
        <v>4.4889607659766009E-3</v>
      </c>
      <c r="J31" s="642">
        <v>6.5751587922335776E-3</v>
      </c>
      <c r="K31" s="642">
        <v>3.5048713498850963E-3</v>
      </c>
      <c r="L31" s="642">
        <v>4.0284283637538366E-3</v>
      </c>
      <c r="M31" s="642">
        <v>5.7915057915057912E-3</v>
      </c>
      <c r="N31" s="642">
        <v>5.2050234781381502E-3</v>
      </c>
      <c r="O31" s="642">
        <v>3.7487226964520236E-3</v>
      </c>
      <c r="P31" s="642">
        <v>4.349998408629035E-3</v>
      </c>
      <c r="Q31" s="643">
        <v>6.34177558185791E-3</v>
      </c>
    </row>
    <row r="32" spans="2:17" ht="13.2">
      <c r="B32" s="638" t="s">
        <v>98</v>
      </c>
      <c r="C32" s="639" t="s">
        <v>270</v>
      </c>
      <c r="D32" s="640">
        <v>5.0297533130565293E-2</v>
      </c>
      <c r="E32" s="641">
        <v>4.1330629360570983E-2</v>
      </c>
      <c r="F32" s="642">
        <v>3.4998076243162861E-2</v>
      </c>
      <c r="G32" s="642">
        <v>3.8982490915097451E-2</v>
      </c>
      <c r="H32" s="642">
        <v>3.467614478481066E-2</v>
      </c>
      <c r="I32" s="642">
        <v>4.1728471198951851E-2</v>
      </c>
      <c r="J32" s="642">
        <v>5.0787729808246029E-2</v>
      </c>
      <c r="K32" s="642">
        <v>3.405799957327274E-2</v>
      </c>
      <c r="L32" s="642">
        <v>4.1402035212405097E-2</v>
      </c>
      <c r="M32" s="642">
        <v>4.3227606779008651E-2</v>
      </c>
      <c r="N32" s="642">
        <v>4.2973385319545691E-2</v>
      </c>
      <c r="O32" s="642">
        <v>4.2675206453531428E-2</v>
      </c>
      <c r="P32" s="642">
        <v>4.1392971262853621E-2</v>
      </c>
      <c r="Q32" s="643">
        <v>4.1711587577038148E-2</v>
      </c>
    </row>
    <row r="33" spans="2:17" ht="13.2">
      <c r="B33" s="638" t="s">
        <v>99</v>
      </c>
      <c r="C33" s="639" t="s">
        <v>152</v>
      </c>
      <c r="D33" s="640">
        <v>9.5352550044737628E-3</v>
      </c>
      <c r="E33" s="641">
        <v>5.4456714461029506E-3</v>
      </c>
      <c r="F33" s="642">
        <v>8.6465070815048978E-3</v>
      </c>
      <c r="G33" s="642">
        <v>8.6762992714690592E-3</v>
      </c>
      <c r="H33" s="642">
        <v>8.6440999416983345E-3</v>
      </c>
      <c r="I33" s="642">
        <v>5.2445793573461024E-3</v>
      </c>
      <c r="J33" s="642">
        <v>6.6868935168074807E-3</v>
      </c>
      <c r="K33" s="642">
        <v>3.947906658168362E-3</v>
      </c>
      <c r="L33" s="642">
        <v>4.9071232434178651E-3</v>
      </c>
      <c r="M33" s="642">
        <v>5.9478704338517419E-3</v>
      </c>
      <c r="N33" s="642">
        <v>5.854294415768891E-3</v>
      </c>
      <c r="O33" s="642">
        <v>4.4041173611350966E-3</v>
      </c>
      <c r="P33" s="642">
        <v>5.1873043625975477E-3</v>
      </c>
      <c r="Q33" s="643">
        <v>1.1847589837016368E-2</v>
      </c>
    </row>
    <row r="34" spans="2:17" ht="13.2">
      <c r="B34" s="644" t="s">
        <v>100</v>
      </c>
      <c r="C34" s="645" t="s">
        <v>43</v>
      </c>
      <c r="D34" s="646">
        <v>0</v>
      </c>
      <c r="E34" s="647">
        <v>0</v>
      </c>
      <c r="F34" s="648">
        <v>0</v>
      </c>
      <c r="G34" s="648">
        <v>0</v>
      </c>
      <c r="H34" s="648">
        <v>0</v>
      </c>
      <c r="I34" s="648">
        <v>0</v>
      </c>
      <c r="J34" s="648">
        <v>0</v>
      </c>
      <c r="K34" s="648">
        <v>0</v>
      </c>
      <c r="L34" s="648">
        <v>0</v>
      </c>
      <c r="M34" s="648">
        <v>0</v>
      </c>
      <c r="N34" s="648">
        <v>0</v>
      </c>
      <c r="O34" s="648">
        <v>0</v>
      </c>
      <c r="P34" s="648">
        <v>0</v>
      </c>
      <c r="Q34" s="649">
        <v>0</v>
      </c>
    </row>
    <row r="35" spans="2:17" ht="13.2">
      <c r="B35" s="650" t="s">
        <v>101</v>
      </c>
      <c r="C35" s="651" t="s">
        <v>45</v>
      </c>
      <c r="D35" s="652">
        <v>1.3477110443723894E-4</v>
      </c>
      <c r="E35" s="653">
        <v>2.3542204318672934E-4</v>
      </c>
      <c r="F35" s="654">
        <v>1.0008734895909157E-4</v>
      </c>
      <c r="G35" s="654">
        <v>8.6936866447585767E-5</v>
      </c>
      <c r="H35" s="654">
        <v>1.0114987742601659E-4</v>
      </c>
      <c r="I35" s="654">
        <v>2.4392442801477363E-4</v>
      </c>
      <c r="J35" s="654">
        <v>3.7817906778859789E-4</v>
      </c>
      <c r="K35" s="654">
        <v>1.9026056183943911E-4</v>
      </c>
      <c r="L35" s="654">
        <v>2.132127281537716E-4</v>
      </c>
      <c r="M35" s="654">
        <v>3.3919099339660088E-4</v>
      </c>
      <c r="N35" s="654">
        <v>2.8643078020237212E-4</v>
      </c>
      <c r="O35" s="654">
        <v>2.0007227874322596E-4</v>
      </c>
      <c r="P35" s="654">
        <v>2.3540990608651372E-4</v>
      </c>
      <c r="Q35" s="655">
        <v>2.5367102327431641E-4</v>
      </c>
    </row>
    <row r="36" spans="2:17" ht="13.2">
      <c r="B36" s="638" t="s">
        <v>102</v>
      </c>
      <c r="C36" s="639" t="s">
        <v>271</v>
      </c>
      <c r="D36" s="640">
        <v>7.9746215643336644E-7</v>
      </c>
      <c r="E36" s="641">
        <v>9.9885331639278118E-7</v>
      </c>
      <c r="F36" s="642">
        <v>9.0988499053719611E-6</v>
      </c>
      <c r="G36" s="642">
        <v>1.7387373289517154E-5</v>
      </c>
      <c r="H36" s="642">
        <v>8.4291564521680493E-6</v>
      </c>
      <c r="I36" s="642">
        <v>4.8997206832562495E-7</v>
      </c>
      <c r="J36" s="642">
        <v>0</v>
      </c>
      <c r="K36" s="642">
        <v>0</v>
      </c>
      <c r="L36" s="642">
        <v>0</v>
      </c>
      <c r="M36" s="642">
        <v>0</v>
      </c>
      <c r="N36" s="642">
        <v>4.175375804699302E-7</v>
      </c>
      <c r="O36" s="642">
        <v>4.2120479735415996E-7</v>
      </c>
      <c r="P36" s="642">
        <v>7.533116994768439E-7</v>
      </c>
      <c r="Q36" s="643">
        <v>0</v>
      </c>
    </row>
    <row r="37" spans="2:17" ht="13.2">
      <c r="B37" s="638" t="s">
        <v>103</v>
      </c>
      <c r="C37" s="639" t="s">
        <v>249</v>
      </c>
      <c r="D37" s="640">
        <v>1.107674935285946E-3</v>
      </c>
      <c r="E37" s="641">
        <v>1.2232111382286981E-3</v>
      </c>
      <c r="F37" s="642">
        <v>2.894734105609051E-3</v>
      </c>
      <c r="G37" s="642">
        <v>3.0601776989550187E-3</v>
      </c>
      <c r="H37" s="642">
        <v>2.881366647232778E-3</v>
      </c>
      <c r="I37" s="642">
        <v>1.1181979219304639E-3</v>
      </c>
      <c r="J37" s="642">
        <v>1.2462719279396977E-3</v>
      </c>
      <c r="K37" s="642">
        <v>8.4394149215922631E-4</v>
      </c>
      <c r="L37" s="642">
        <v>1.1371345501534486E-3</v>
      </c>
      <c r="M37" s="642">
        <v>1.0981609112450234E-3</v>
      </c>
      <c r="N37" s="642">
        <v>1.2413392267371026E-3</v>
      </c>
      <c r="O37" s="642">
        <v>9.8140717783519265E-4</v>
      </c>
      <c r="P37" s="642">
        <v>1.1617949685181624E-3</v>
      </c>
      <c r="Q37" s="643">
        <v>1.0953976005027299E-3</v>
      </c>
    </row>
    <row r="38" spans="2:17" ht="13.2">
      <c r="B38" s="638" t="s">
        <v>104</v>
      </c>
      <c r="C38" s="639" t="s">
        <v>49</v>
      </c>
      <c r="D38" s="640">
        <v>7.9268535811633054E-2</v>
      </c>
      <c r="E38" s="641">
        <v>9.882124551783783E-2</v>
      </c>
      <c r="F38" s="642">
        <v>7.1904311295052314E-2</v>
      </c>
      <c r="G38" s="642">
        <v>8.2729122111522613E-2</v>
      </c>
      <c r="H38" s="642">
        <v>7.1029691703602765E-2</v>
      </c>
      <c r="I38" s="642">
        <v>0.100512298462239</v>
      </c>
      <c r="J38" s="642">
        <v>7.8652651121214973E-2</v>
      </c>
      <c r="K38" s="642">
        <v>5.8537738861942856E-2</v>
      </c>
      <c r="L38" s="642">
        <v>9.5842351801001452E-2</v>
      </c>
      <c r="M38" s="642">
        <v>0.10289635429822346</v>
      </c>
      <c r="N38" s="642">
        <v>0.10121653749445719</v>
      </c>
      <c r="O38" s="642">
        <v>7.0409857540113446E-2</v>
      </c>
      <c r="P38" s="642">
        <v>0.11935376402548679</v>
      </c>
      <c r="Q38" s="643">
        <v>0.11566245611203035</v>
      </c>
    </row>
    <row r="39" spans="2:17" ht="13.2">
      <c r="B39" s="644" t="s">
        <v>105</v>
      </c>
      <c r="C39" s="645" t="s">
        <v>51</v>
      </c>
      <c r="D39" s="646">
        <v>3.4849096236138114E-4</v>
      </c>
      <c r="E39" s="647">
        <v>2.4740828298344268E-4</v>
      </c>
      <c r="F39" s="648">
        <v>2.02774369319718E-4</v>
      </c>
      <c r="G39" s="648">
        <v>2.2603585276372297E-4</v>
      </c>
      <c r="H39" s="648">
        <v>2.008948954433385E-4</v>
      </c>
      <c r="I39" s="648">
        <v>2.5021240289161919E-4</v>
      </c>
      <c r="J39" s="648">
        <v>2.8363430084144843E-4</v>
      </c>
      <c r="K39" s="648">
        <v>1.8890155782630029E-4</v>
      </c>
      <c r="L39" s="648">
        <v>2.5520917460830237E-4</v>
      </c>
      <c r="M39" s="648">
        <v>2.4657501293015311E-4</v>
      </c>
      <c r="N39" s="648">
        <v>2.7766249101250358E-4</v>
      </c>
      <c r="O39" s="648">
        <v>2.1944769942151734E-4</v>
      </c>
      <c r="P39" s="648">
        <v>2.5970420839464196E-4</v>
      </c>
      <c r="Q39" s="649">
        <v>2.4790577274535466E-4</v>
      </c>
    </row>
    <row r="40" spans="2:17" ht="13.2">
      <c r="B40" s="656" t="s">
        <v>106</v>
      </c>
      <c r="C40" s="657" t="s">
        <v>53</v>
      </c>
      <c r="D40" s="652">
        <v>1.7623913657177398E-4</v>
      </c>
      <c r="E40" s="653">
        <v>4.1152756635382578E-4</v>
      </c>
      <c r="F40" s="654">
        <v>2.2578146122330138E-3</v>
      </c>
      <c r="G40" s="654">
        <v>1.9473858084259211E-3</v>
      </c>
      <c r="H40" s="654">
        <v>2.2828965391288466E-3</v>
      </c>
      <c r="I40" s="654">
        <v>2.9553481921173948E-4</v>
      </c>
      <c r="J40" s="654">
        <v>4.469388982956157E-4</v>
      </c>
      <c r="K40" s="654">
        <v>2.2967167822046579E-4</v>
      </c>
      <c r="L40" s="654">
        <v>2.5843967048942013E-4</v>
      </c>
      <c r="M40" s="654">
        <v>4.1617050962845353E-4</v>
      </c>
      <c r="N40" s="654">
        <v>3.4405096630722249E-4</v>
      </c>
      <c r="O40" s="654">
        <v>2.417715536812878E-4</v>
      </c>
      <c r="P40" s="654">
        <v>2.8192690352920881E-4</v>
      </c>
      <c r="Q40" s="655">
        <v>4.4392429073005369E-4</v>
      </c>
    </row>
    <row r="41" spans="2:17" ht="13.8" thickBot="1">
      <c r="B41" s="658" t="s">
        <v>107</v>
      </c>
      <c r="C41" s="659" t="s">
        <v>55</v>
      </c>
      <c r="D41" s="660">
        <v>9.1126000615640787E-3</v>
      </c>
      <c r="E41" s="661">
        <v>1.8663266877317147E-2</v>
      </c>
      <c r="F41" s="662">
        <v>4.557223966890585E-3</v>
      </c>
      <c r="G41" s="662">
        <v>3.9469337367203936E-3</v>
      </c>
      <c r="H41" s="662">
        <v>4.6065340011098386E-3</v>
      </c>
      <c r="I41" s="662">
        <v>1.9549477216135498E-2</v>
      </c>
      <c r="J41" s="662">
        <v>4.1917711672840724E-2</v>
      </c>
      <c r="K41" s="662">
        <v>1.4537265928546287E-2</v>
      </c>
      <c r="L41" s="662">
        <v>3.0450654175415925E-2</v>
      </c>
      <c r="M41" s="662">
        <v>2.3815537834229423E-2</v>
      </c>
      <c r="N41" s="662">
        <v>1.9513201285681719E-2</v>
      </c>
      <c r="O41" s="662">
        <v>1.8425603860257728E-2</v>
      </c>
      <c r="P41" s="662">
        <v>1.803993192322172E-2</v>
      </c>
      <c r="Q41" s="663">
        <v>4.8001475904135414E-2</v>
      </c>
    </row>
    <row r="42" spans="2:17" ht="13.8" thickBot="1">
      <c r="B42" s="664" t="s">
        <v>108</v>
      </c>
      <c r="C42" s="665" t="s">
        <v>272</v>
      </c>
      <c r="D42" s="666">
        <v>0.38265344368083015</v>
      </c>
      <c r="E42" s="667">
        <v>0.54689508751645421</v>
      </c>
      <c r="F42" s="668">
        <v>0.50057842688684151</v>
      </c>
      <c r="G42" s="668">
        <v>0.52511606071670758</v>
      </c>
      <c r="H42" s="668">
        <v>0.49859584302100968</v>
      </c>
      <c r="I42" s="668">
        <v>0.54980492578719731</v>
      </c>
      <c r="J42" s="668">
        <v>0.5884810093943118</v>
      </c>
      <c r="K42" s="668">
        <v>0.4509732507240094</v>
      </c>
      <c r="L42" s="668">
        <v>0.54817961557099015</v>
      </c>
      <c r="M42" s="668">
        <v>0.5385270450691011</v>
      </c>
      <c r="N42" s="668">
        <v>0.59929127171091034</v>
      </c>
      <c r="O42" s="668">
        <v>0.50758674080994315</v>
      </c>
      <c r="P42" s="668">
        <v>0.56136580684297044</v>
      </c>
      <c r="Q42" s="669">
        <v>0.54074590811343703</v>
      </c>
    </row>
    <row r="43" spans="2:17" ht="13.2">
      <c r="B43" s="670" t="s">
        <v>250</v>
      </c>
      <c r="C43" s="671" t="s">
        <v>251</v>
      </c>
      <c r="D43" s="634">
        <v>1.1299241294504369E-2</v>
      </c>
      <c r="E43" s="635">
        <v>2.2603589540745685E-2</v>
      </c>
      <c r="F43" s="636">
        <v>2.217909656219454E-2</v>
      </c>
      <c r="G43" s="636">
        <v>1.9230434858205969E-2</v>
      </c>
      <c r="H43" s="636">
        <v>2.2417341584540926E-2</v>
      </c>
      <c r="I43" s="636">
        <v>2.2630258257744253E-2</v>
      </c>
      <c r="J43" s="636">
        <v>3.3864216524706267E-2</v>
      </c>
      <c r="K43" s="636">
        <v>1.8157652619548187E-2</v>
      </c>
      <c r="L43" s="636">
        <v>2.0125989339363593E-2</v>
      </c>
      <c r="M43" s="636">
        <v>3.133427152118741E-2</v>
      </c>
      <c r="N43" s="636">
        <v>2.6209669001258457E-2</v>
      </c>
      <c r="O43" s="636">
        <v>1.9003496842227633E-2</v>
      </c>
      <c r="P43" s="636">
        <v>2.191308402608191E-2</v>
      </c>
      <c r="Q43" s="637">
        <v>1.8990735242399959E-2</v>
      </c>
    </row>
    <row r="44" spans="2:17" ht="13.2">
      <c r="B44" s="672" t="s">
        <v>252</v>
      </c>
      <c r="C44" s="673" t="s">
        <v>253</v>
      </c>
      <c r="D44" s="640">
        <v>0.55657037045307012</v>
      </c>
      <c r="E44" s="641">
        <v>0.32743310679340115</v>
      </c>
      <c r="F44" s="642">
        <v>0.39292603414928351</v>
      </c>
      <c r="G44" s="642">
        <v>0.3823657260097717</v>
      </c>
      <c r="H44" s="642">
        <v>0.39377928253829997</v>
      </c>
      <c r="I44" s="642">
        <v>0.32331852202212125</v>
      </c>
      <c r="J44" s="642">
        <v>0.27890706249409097</v>
      </c>
      <c r="K44" s="642">
        <v>0.41762601024960827</v>
      </c>
      <c r="L44" s="642">
        <v>0.27704409626877724</v>
      </c>
      <c r="M44" s="642">
        <v>0.33070159612215688</v>
      </c>
      <c r="N44" s="642">
        <v>0.22807656303105561</v>
      </c>
      <c r="O44" s="642">
        <v>0.38988190259891786</v>
      </c>
      <c r="P44" s="642">
        <v>0.32725140855163209</v>
      </c>
      <c r="Q44" s="643">
        <v>0.28381751829025731</v>
      </c>
    </row>
    <row r="45" spans="2:17" ht="13.2">
      <c r="B45" s="672" t="s">
        <v>254</v>
      </c>
      <c r="C45" s="673" t="s">
        <v>255</v>
      </c>
      <c r="D45" s="640">
        <v>2.1819362062173341E-2</v>
      </c>
      <c r="E45" s="641">
        <v>3.4198663011785549E-2</v>
      </c>
      <c r="F45" s="642">
        <v>2.0304733481687914E-2</v>
      </c>
      <c r="G45" s="642">
        <v>9.0414341105489189E-4</v>
      </c>
      <c r="H45" s="642">
        <v>2.1872256133967392E-2</v>
      </c>
      <c r="I45" s="642">
        <v>3.5071547354657139E-2</v>
      </c>
      <c r="J45" s="642">
        <v>1.2995607965826364E-2</v>
      </c>
      <c r="K45" s="642">
        <v>5.4815426869955546E-2</v>
      </c>
      <c r="L45" s="642">
        <v>7.3047972863834604E-2</v>
      </c>
      <c r="M45" s="642">
        <v>2.153141125103742E-2</v>
      </c>
      <c r="N45" s="642">
        <v>7.1871996339030492E-2</v>
      </c>
      <c r="O45" s="642">
        <v>1.6765635753884983E-2</v>
      </c>
      <c r="P45" s="642">
        <v>2.2524961453981977E-2</v>
      </c>
      <c r="Q45" s="643">
        <v>8.9764950735934226E-2</v>
      </c>
    </row>
    <row r="46" spans="2:17" ht="13.2">
      <c r="B46" s="672" t="s">
        <v>256</v>
      </c>
      <c r="C46" s="673" t="s">
        <v>257</v>
      </c>
      <c r="D46" s="640">
        <v>2.9710250100081499E-2</v>
      </c>
      <c r="E46" s="641">
        <v>2.9760066213217994E-2</v>
      </c>
      <c r="F46" s="642">
        <v>2.7520121456647881E-2</v>
      </c>
      <c r="G46" s="642">
        <v>3.4913845565350446E-2</v>
      </c>
      <c r="H46" s="642">
        <v>2.6922725708224748E-2</v>
      </c>
      <c r="I46" s="642">
        <v>2.9900790455605428E-2</v>
      </c>
      <c r="J46" s="642">
        <v>3.7817906778859788E-2</v>
      </c>
      <c r="K46" s="642">
        <v>2.5596840587470256E-2</v>
      </c>
      <c r="L46" s="642">
        <v>4.1854304635761591E-2</v>
      </c>
      <c r="M46" s="642">
        <v>3.4710544990918822E-2</v>
      </c>
      <c r="N46" s="642">
        <v>3.1723252751363888E-2</v>
      </c>
      <c r="O46" s="642">
        <v>3.0960658629517527E-2</v>
      </c>
      <c r="P46" s="642">
        <v>2.7652754192320852E-2</v>
      </c>
      <c r="Q46" s="643">
        <v>2.7609784783197755E-2</v>
      </c>
    </row>
    <row r="47" spans="2:17" ht="13.2">
      <c r="B47" s="674" t="s">
        <v>258</v>
      </c>
      <c r="C47" s="673" t="s">
        <v>155</v>
      </c>
      <c r="D47" s="640">
        <v>2.2636760772517542E-2</v>
      </c>
      <c r="E47" s="641">
        <v>3.9120243806264256E-2</v>
      </c>
      <c r="F47" s="642">
        <v>3.6500686313250007E-2</v>
      </c>
      <c r="G47" s="642">
        <v>3.7487176812198979E-2</v>
      </c>
      <c r="H47" s="642">
        <v>3.6420980170409449E-2</v>
      </c>
      <c r="I47" s="642">
        <v>3.9284817170189182E-2</v>
      </c>
      <c r="J47" s="642">
        <v>4.795138679983154E-2</v>
      </c>
      <c r="K47" s="642">
        <v>3.2840331977500331E-2</v>
      </c>
      <c r="L47" s="642">
        <v>3.9760943304797285E-2</v>
      </c>
      <c r="M47" s="642">
        <v>4.3207159095009565E-2</v>
      </c>
      <c r="N47" s="642">
        <v>4.2841025906536719E-2</v>
      </c>
      <c r="O47" s="642">
        <v>3.5810831871050677E-2</v>
      </c>
      <c r="P47" s="642">
        <v>3.9301966313030769E-2</v>
      </c>
      <c r="Q47" s="643">
        <v>3.9082633335831611E-2</v>
      </c>
    </row>
    <row r="48" spans="2:17" ht="13.8" thickBot="1">
      <c r="B48" s="675" t="s">
        <v>259</v>
      </c>
      <c r="C48" s="659" t="s">
        <v>260</v>
      </c>
      <c r="D48" s="660">
        <v>-2.4689428363177026E-2</v>
      </c>
      <c r="E48" s="661">
        <v>-1.0756881868845335E-5</v>
      </c>
      <c r="F48" s="662">
        <v>-9.0988499053719611E-6</v>
      </c>
      <c r="G48" s="662">
        <v>-1.7387373289517154E-5</v>
      </c>
      <c r="H48" s="662">
        <v>-8.4291564521680493E-6</v>
      </c>
      <c r="I48" s="662">
        <v>-1.0861047514551353E-5</v>
      </c>
      <c r="J48" s="662">
        <v>-1.7189957626754449E-5</v>
      </c>
      <c r="K48" s="662">
        <v>-9.5130280919719557E-6</v>
      </c>
      <c r="L48" s="662">
        <v>-1.2921983524471006E-5</v>
      </c>
      <c r="M48" s="662">
        <v>-1.2028049411226981E-5</v>
      </c>
      <c r="N48" s="662">
        <v>-1.3778740155507697E-5</v>
      </c>
      <c r="O48" s="662">
        <v>-9.2665055417915182E-6</v>
      </c>
      <c r="P48" s="662">
        <v>-9.9813800180681811E-6</v>
      </c>
      <c r="Q48" s="663">
        <v>-1.1530501057923472E-5</v>
      </c>
    </row>
    <row r="49" spans="2:18" ht="13.8" thickBot="1">
      <c r="B49" s="676" t="s">
        <v>261</v>
      </c>
      <c r="C49" s="665" t="s">
        <v>262</v>
      </c>
      <c r="D49" s="666">
        <v>0.6173465563191699</v>
      </c>
      <c r="E49" s="667">
        <v>0.45310491248354579</v>
      </c>
      <c r="F49" s="668">
        <v>0.49942157311315849</v>
      </c>
      <c r="G49" s="668">
        <v>0.47488393928329248</v>
      </c>
      <c r="H49" s="668">
        <v>0.50140415697899032</v>
      </c>
      <c r="I49" s="668">
        <v>0.45019507421280269</v>
      </c>
      <c r="J49" s="668">
        <v>0.41151899060568814</v>
      </c>
      <c r="K49" s="668">
        <v>0.5490267492759906</v>
      </c>
      <c r="L49" s="668">
        <v>0.45182038442900985</v>
      </c>
      <c r="M49" s="668">
        <v>0.46147295493089885</v>
      </c>
      <c r="N49" s="668">
        <v>0.40070872828908966</v>
      </c>
      <c r="O49" s="668">
        <v>0.49241325919005685</v>
      </c>
      <c r="P49" s="668">
        <v>0.43863419315702951</v>
      </c>
      <c r="Q49" s="669">
        <v>0.45925409188656291</v>
      </c>
    </row>
    <row r="50" spans="2:18" ht="13.8" thickBot="1">
      <c r="B50" s="676" t="s">
        <v>263</v>
      </c>
      <c r="C50" s="665" t="s">
        <v>264</v>
      </c>
      <c r="D50" s="666">
        <v>1</v>
      </c>
      <c r="E50" s="667">
        <v>1</v>
      </c>
      <c r="F50" s="668">
        <v>1</v>
      </c>
      <c r="G50" s="668">
        <v>1</v>
      </c>
      <c r="H50" s="668">
        <v>1</v>
      </c>
      <c r="I50" s="668">
        <v>1</v>
      </c>
      <c r="J50" s="668">
        <v>1</v>
      </c>
      <c r="K50" s="668">
        <v>1</v>
      </c>
      <c r="L50" s="668">
        <v>1</v>
      </c>
      <c r="M50" s="668">
        <v>1</v>
      </c>
      <c r="N50" s="668">
        <v>1</v>
      </c>
      <c r="O50" s="668">
        <v>1</v>
      </c>
      <c r="P50" s="668">
        <v>1</v>
      </c>
      <c r="Q50" s="669">
        <v>1</v>
      </c>
    </row>
    <row r="51" spans="2:18" ht="13.2">
      <c r="B51" s="14"/>
      <c r="C51" s="13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spans="2:18" ht="13.2">
      <c r="B52" s="14"/>
      <c r="C52" s="13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2:18" ht="13.2">
      <c r="B53" s="14"/>
      <c r="C53" s="13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</row>
    <row r="54" spans="2:18" ht="13.8" thickBot="1">
      <c r="B54" s="14"/>
      <c r="C54" s="13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spans="2:18" ht="13.8" thickBot="1">
      <c r="B55" s="1078"/>
      <c r="C55" s="1079"/>
      <c r="D55" s="296" t="s">
        <v>328</v>
      </c>
      <c r="E55" s="1075" t="s">
        <v>411</v>
      </c>
      <c r="F55" s="1076"/>
      <c r="G55" s="1076"/>
      <c r="H55" s="1076"/>
      <c r="I55" s="1076"/>
      <c r="J55" s="1076"/>
      <c r="K55" s="1076"/>
      <c r="L55" s="1076"/>
      <c r="M55" s="1076"/>
      <c r="N55" s="1076"/>
      <c r="O55" s="1076"/>
      <c r="P55" s="1076"/>
      <c r="Q55" s="1076"/>
      <c r="R55" s="1077"/>
    </row>
    <row r="56" spans="2:18" ht="13.2">
      <c r="B56" s="1080"/>
      <c r="C56" s="1081"/>
      <c r="D56" s="58">
        <v>69</v>
      </c>
      <c r="E56" s="628">
        <v>16</v>
      </c>
      <c r="F56" s="629">
        <v>17</v>
      </c>
      <c r="G56" s="629">
        <v>18</v>
      </c>
      <c r="H56" s="629">
        <v>19</v>
      </c>
      <c r="I56" s="629">
        <v>20</v>
      </c>
      <c r="J56" s="629">
        <v>21</v>
      </c>
      <c r="K56" s="629">
        <v>22</v>
      </c>
      <c r="L56" s="629">
        <v>23</v>
      </c>
      <c r="M56" s="629">
        <v>24</v>
      </c>
      <c r="N56" s="629">
        <v>25</v>
      </c>
      <c r="O56" s="629">
        <v>26</v>
      </c>
      <c r="P56" s="629">
        <v>27</v>
      </c>
      <c r="Q56" s="678">
        <v>28</v>
      </c>
      <c r="R56" s="61"/>
    </row>
    <row r="57" spans="2:18" ht="24.6" thickBot="1">
      <c r="B57" s="1082"/>
      <c r="C57" s="1083"/>
      <c r="D57" s="295" t="s">
        <v>126</v>
      </c>
      <c r="E57" s="679" t="s">
        <v>81</v>
      </c>
      <c r="F57" s="341" t="s">
        <v>118</v>
      </c>
      <c r="G57" s="341" t="s">
        <v>119</v>
      </c>
      <c r="H57" s="341" t="s">
        <v>82</v>
      </c>
      <c r="I57" s="341" t="s">
        <v>120</v>
      </c>
      <c r="J57" s="341" t="s">
        <v>83</v>
      </c>
      <c r="K57" s="341" t="s">
        <v>121</v>
      </c>
      <c r="L57" s="341" t="s">
        <v>122</v>
      </c>
      <c r="M57" s="341" t="s">
        <v>123</v>
      </c>
      <c r="N57" s="341" t="s">
        <v>84</v>
      </c>
      <c r="O57" s="341" t="s">
        <v>124</v>
      </c>
      <c r="P57" s="341" t="s">
        <v>125</v>
      </c>
      <c r="Q57" s="680" t="s">
        <v>85</v>
      </c>
      <c r="R57" s="62" t="s">
        <v>160</v>
      </c>
    </row>
    <row r="58" spans="2:18" ht="13.2">
      <c r="B58" s="632" t="s">
        <v>0</v>
      </c>
      <c r="C58" s="633" t="s">
        <v>246</v>
      </c>
      <c r="D58" s="677">
        <f t="shared" ref="D58:D103" si="0">D5*D$107</f>
        <v>0</v>
      </c>
      <c r="E58" s="526">
        <f>E5*E$107</f>
        <v>0</v>
      </c>
      <c r="F58" s="681">
        <f t="shared" ref="F58:Q58" si="1">F5*F$107</f>
        <v>0</v>
      </c>
      <c r="G58" s="681">
        <f t="shared" si="1"/>
        <v>0</v>
      </c>
      <c r="H58" s="681">
        <f t="shared" si="1"/>
        <v>0</v>
      </c>
      <c r="I58" s="681">
        <f t="shared" si="1"/>
        <v>0</v>
      </c>
      <c r="J58" s="681">
        <f t="shared" si="1"/>
        <v>0</v>
      </c>
      <c r="K58" s="681">
        <f t="shared" si="1"/>
        <v>0</v>
      </c>
      <c r="L58" s="681">
        <f t="shared" si="1"/>
        <v>0</v>
      </c>
      <c r="M58" s="681">
        <f t="shared" si="1"/>
        <v>0</v>
      </c>
      <c r="N58" s="681">
        <f t="shared" si="1"/>
        <v>0</v>
      </c>
      <c r="O58" s="681">
        <f t="shared" si="1"/>
        <v>0</v>
      </c>
      <c r="P58" s="681">
        <f t="shared" si="1"/>
        <v>0</v>
      </c>
      <c r="Q58" s="682">
        <f t="shared" si="1"/>
        <v>0</v>
      </c>
      <c r="R58" s="677">
        <f t="shared" ref="R58:R103" si="2">SUM(E58:Q58)</f>
        <v>0</v>
      </c>
    </row>
    <row r="59" spans="2:18" ht="13.2">
      <c r="B59" s="638" t="s">
        <v>9</v>
      </c>
      <c r="C59" s="639" t="s">
        <v>3</v>
      </c>
      <c r="D59" s="554">
        <f t="shared" si="0"/>
        <v>0</v>
      </c>
      <c r="E59" s="543">
        <f t="shared" ref="E59:Q59" si="3">E6*E$107</f>
        <v>0</v>
      </c>
      <c r="F59" s="683">
        <f t="shared" si="3"/>
        <v>0</v>
      </c>
      <c r="G59" s="683">
        <f t="shared" si="3"/>
        <v>0</v>
      </c>
      <c r="H59" s="683">
        <f t="shared" si="3"/>
        <v>0</v>
      </c>
      <c r="I59" s="683">
        <f t="shared" si="3"/>
        <v>0</v>
      </c>
      <c r="J59" s="683">
        <f t="shared" si="3"/>
        <v>0</v>
      </c>
      <c r="K59" s="683">
        <f t="shared" si="3"/>
        <v>0</v>
      </c>
      <c r="L59" s="683">
        <f t="shared" si="3"/>
        <v>0</v>
      </c>
      <c r="M59" s="683">
        <f t="shared" si="3"/>
        <v>0</v>
      </c>
      <c r="N59" s="683">
        <f t="shared" si="3"/>
        <v>0</v>
      </c>
      <c r="O59" s="683">
        <f t="shared" si="3"/>
        <v>0</v>
      </c>
      <c r="P59" s="683">
        <f t="shared" si="3"/>
        <v>0</v>
      </c>
      <c r="Q59" s="544">
        <f t="shared" si="3"/>
        <v>0</v>
      </c>
      <c r="R59" s="554">
        <f t="shared" si="2"/>
        <v>0</v>
      </c>
    </row>
    <row r="60" spans="2:18" ht="13.2">
      <c r="B60" s="638" t="s">
        <v>19</v>
      </c>
      <c r="C60" s="639" t="s">
        <v>141</v>
      </c>
      <c r="D60" s="554">
        <f t="shared" si="0"/>
        <v>0</v>
      </c>
      <c r="E60" s="543">
        <f t="shared" ref="E60:Q60" si="4">E7*E$107</f>
        <v>0</v>
      </c>
      <c r="F60" s="683">
        <f t="shared" si="4"/>
        <v>0</v>
      </c>
      <c r="G60" s="683">
        <f t="shared" si="4"/>
        <v>0</v>
      </c>
      <c r="H60" s="683">
        <f t="shared" si="4"/>
        <v>0</v>
      </c>
      <c r="I60" s="683">
        <f t="shared" si="4"/>
        <v>0</v>
      </c>
      <c r="J60" s="683">
        <f t="shared" si="4"/>
        <v>0</v>
      </c>
      <c r="K60" s="683">
        <f t="shared" si="4"/>
        <v>0</v>
      </c>
      <c r="L60" s="683">
        <f t="shared" si="4"/>
        <v>0</v>
      </c>
      <c r="M60" s="683">
        <f t="shared" si="4"/>
        <v>0</v>
      </c>
      <c r="N60" s="683">
        <f t="shared" si="4"/>
        <v>0</v>
      </c>
      <c r="O60" s="683">
        <f t="shared" si="4"/>
        <v>0</v>
      </c>
      <c r="P60" s="683">
        <f t="shared" si="4"/>
        <v>0</v>
      </c>
      <c r="Q60" s="544">
        <f t="shared" si="4"/>
        <v>0</v>
      </c>
      <c r="R60" s="554">
        <f t="shared" si="2"/>
        <v>0</v>
      </c>
    </row>
    <row r="61" spans="2:18" ht="13.2">
      <c r="B61" s="638" t="s">
        <v>26</v>
      </c>
      <c r="C61" s="639" t="s">
        <v>6</v>
      </c>
      <c r="D61" s="554">
        <f t="shared" si="0"/>
        <v>0</v>
      </c>
      <c r="E61" s="543">
        <f t="shared" ref="E61:Q61" si="5">E8*E$107</f>
        <v>0</v>
      </c>
      <c r="F61" s="683">
        <f t="shared" si="5"/>
        <v>0</v>
      </c>
      <c r="G61" s="683">
        <f t="shared" si="5"/>
        <v>0</v>
      </c>
      <c r="H61" s="683">
        <f t="shared" si="5"/>
        <v>0</v>
      </c>
      <c r="I61" s="683">
        <f t="shared" si="5"/>
        <v>0</v>
      </c>
      <c r="J61" s="683">
        <f t="shared" si="5"/>
        <v>0</v>
      </c>
      <c r="K61" s="683">
        <f t="shared" si="5"/>
        <v>0</v>
      </c>
      <c r="L61" s="683">
        <f t="shared" si="5"/>
        <v>0</v>
      </c>
      <c r="M61" s="683">
        <f t="shared" si="5"/>
        <v>0</v>
      </c>
      <c r="N61" s="683">
        <f t="shared" si="5"/>
        <v>0</v>
      </c>
      <c r="O61" s="683">
        <f t="shared" si="5"/>
        <v>0</v>
      </c>
      <c r="P61" s="683">
        <f t="shared" si="5"/>
        <v>0</v>
      </c>
      <c r="Q61" s="544">
        <f t="shared" si="5"/>
        <v>0</v>
      </c>
      <c r="R61" s="554">
        <f t="shared" si="2"/>
        <v>0</v>
      </c>
    </row>
    <row r="62" spans="2:18" ht="13.2">
      <c r="B62" s="644" t="s">
        <v>27</v>
      </c>
      <c r="C62" s="645" t="s">
        <v>8</v>
      </c>
      <c r="D62" s="572">
        <f t="shared" si="0"/>
        <v>0</v>
      </c>
      <c r="E62" s="561">
        <f t="shared" ref="E62:Q62" si="6">E9*E$107</f>
        <v>0</v>
      </c>
      <c r="F62" s="684">
        <f t="shared" si="6"/>
        <v>0</v>
      </c>
      <c r="G62" s="684">
        <f t="shared" si="6"/>
        <v>0</v>
      </c>
      <c r="H62" s="684">
        <f t="shared" si="6"/>
        <v>0</v>
      </c>
      <c r="I62" s="684">
        <f t="shared" si="6"/>
        <v>0</v>
      </c>
      <c r="J62" s="684">
        <f t="shared" si="6"/>
        <v>0</v>
      </c>
      <c r="K62" s="684">
        <f t="shared" si="6"/>
        <v>0</v>
      </c>
      <c r="L62" s="684">
        <f t="shared" si="6"/>
        <v>0</v>
      </c>
      <c r="M62" s="684">
        <f t="shared" si="6"/>
        <v>0</v>
      </c>
      <c r="N62" s="684">
        <f t="shared" si="6"/>
        <v>0</v>
      </c>
      <c r="O62" s="684">
        <f t="shared" si="6"/>
        <v>0</v>
      </c>
      <c r="P62" s="684">
        <f t="shared" si="6"/>
        <v>0</v>
      </c>
      <c r="Q62" s="562">
        <f t="shared" si="6"/>
        <v>0</v>
      </c>
      <c r="R62" s="572">
        <f t="shared" si="2"/>
        <v>0</v>
      </c>
    </row>
    <row r="63" spans="2:18" ht="13.2">
      <c r="B63" s="650" t="s">
        <v>34</v>
      </c>
      <c r="C63" s="651" t="s">
        <v>10</v>
      </c>
      <c r="D63" s="588">
        <f t="shared" si="0"/>
        <v>0</v>
      </c>
      <c r="E63" s="493">
        <f t="shared" ref="E63:Q63" si="7">E10*E$107</f>
        <v>0</v>
      </c>
      <c r="F63" s="685">
        <f t="shared" si="7"/>
        <v>0</v>
      </c>
      <c r="G63" s="685">
        <f t="shared" si="7"/>
        <v>0</v>
      </c>
      <c r="H63" s="685">
        <f t="shared" si="7"/>
        <v>0</v>
      </c>
      <c r="I63" s="685">
        <f t="shared" si="7"/>
        <v>0</v>
      </c>
      <c r="J63" s="685">
        <f t="shared" si="7"/>
        <v>0</v>
      </c>
      <c r="K63" s="685">
        <f t="shared" si="7"/>
        <v>0</v>
      </c>
      <c r="L63" s="685">
        <f t="shared" si="7"/>
        <v>0</v>
      </c>
      <c r="M63" s="685">
        <f t="shared" si="7"/>
        <v>0</v>
      </c>
      <c r="N63" s="685">
        <f t="shared" si="7"/>
        <v>0</v>
      </c>
      <c r="O63" s="685">
        <f t="shared" si="7"/>
        <v>0</v>
      </c>
      <c r="P63" s="685">
        <f t="shared" si="7"/>
        <v>0</v>
      </c>
      <c r="Q63" s="578">
        <f t="shared" si="7"/>
        <v>0</v>
      </c>
      <c r="R63" s="588">
        <f t="shared" si="2"/>
        <v>0</v>
      </c>
    </row>
    <row r="64" spans="2:18" ht="13.2">
      <c r="B64" s="638" t="s">
        <v>36</v>
      </c>
      <c r="C64" s="639" t="s">
        <v>12</v>
      </c>
      <c r="D64" s="554">
        <f t="shared" si="0"/>
        <v>0</v>
      </c>
      <c r="E64" s="543">
        <f t="shared" ref="E64:Q64" si="8">E11*E$107</f>
        <v>0</v>
      </c>
      <c r="F64" s="683">
        <f t="shared" si="8"/>
        <v>0</v>
      </c>
      <c r="G64" s="683">
        <f t="shared" si="8"/>
        <v>0</v>
      </c>
      <c r="H64" s="683">
        <f t="shared" si="8"/>
        <v>0</v>
      </c>
      <c r="I64" s="683">
        <f t="shared" si="8"/>
        <v>0</v>
      </c>
      <c r="J64" s="683">
        <f t="shared" si="8"/>
        <v>0</v>
      </c>
      <c r="K64" s="683">
        <f t="shared" si="8"/>
        <v>0</v>
      </c>
      <c r="L64" s="683">
        <f t="shared" si="8"/>
        <v>0</v>
      </c>
      <c r="M64" s="683">
        <f t="shared" si="8"/>
        <v>0</v>
      </c>
      <c r="N64" s="683">
        <f t="shared" si="8"/>
        <v>0</v>
      </c>
      <c r="O64" s="683">
        <f t="shared" si="8"/>
        <v>0</v>
      </c>
      <c r="P64" s="683">
        <f t="shared" si="8"/>
        <v>0</v>
      </c>
      <c r="Q64" s="544">
        <f t="shared" si="8"/>
        <v>0</v>
      </c>
      <c r="R64" s="554">
        <f t="shared" si="2"/>
        <v>0</v>
      </c>
    </row>
    <row r="65" spans="2:18" ht="13.2">
      <c r="B65" s="638" t="s">
        <v>38</v>
      </c>
      <c r="C65" s="639" t="s">
        <v>247</v>
      </c>
      <c r="D65" s="554">
        <f t="shared" si="0"/>
        <v>0</v>
      </c>
      <c r="E65" s="543">
        <f t="shared" ref="E65:Q65" si="9">E12*E$107</f>
        <v>0</v>
      </c>
      <c r="F65" s="683">
        <f t="shared" si="9"/>
        <v>0</v>
      </c>
      <c r="G65" s="683">
        <f t="shared" si="9"/>
        <v>0</v>
      </c>
      <c r="H65" s="683">
        <f t="shared" si="9"/>
        <v>0</v>
      </c>
      <c r="I65" s="683">
        <f t="shared" si="9"/>
        <v>0</v>
      </c>
      <c r="J65" s="683">
        <f t="shared" si="9"/>
        <v>0</v>
      </c>
      <c r="K65" s="683">
        <f t="shared" si="9"/>
        <v>0</v>
      </c>
      <c r="L65" s="683">
        <f t="shared" si="9"/>
        <v>0</v>
      </c>
      <c r="M65" s="683">
        <f t="shared" si="9"/>
        <v>0</v>
      </c>
      <c r="N65" s="683">
        <f t="shared" si="9"/>
        <v>0</v>
      </c>
      <c r="O65" s="683">
        <f t="shared" si="9"/>
        <v>0</v>
      </c>
      <c r="P65" s="683">
        <f t="shared" si="9"/>
        <v>0</v>
      </c>
      <c r="Q65" s="544">
        <f t="shared" si="9"/>
        <v>0</v>
      </c>
      <c r="R65" s="554">
        <f t="shared" si="2"/>
        <v>0</v>
      </c>
    </row>
    <row r="66" spans="2:18" ht="13.2">
      <c r="B66" s="638" t="s">
        <v>42</v>
      </c>
      <c r="C66" s="639" t="s">
        <v>14</v>
      </c>
      <c r="D66" s="554">
        <f t="shared" si="0"/>
        <v>0</v>
      </c>
      <c r="E66" s="543">
        <f t="shared" ref="E66:Q66" si="10">E13*E$107</f>
        <v>0</v>
      </c>
      <c r="F66" s="683">
        <f t="shared" si="10"/>
        <v>0</v>
      </c>
      <c r="G66" s="683">
        <f t="shared" si="10"/>
        <v>0</v>
      </c>
      <c r="H66" s="683">
        <f t="shared" si="10"/>
        <v>0</v>
      </c>
      <c r="I66" s="683">
        <f t="shared" si="10"/>
        <v>0</v>
      </c>
      <c r="J66" s="683">
        <f t="shared" si="10"/>
        <v>0</v>
      </c>
      <c r="K66" s="683">
        <f t="shared" si="10"/>
        <v>0</v>
      </c>
      <c r="L66" s="683">
        <f t="shared" si="10"/>
        <v>0</v>
      </c>
      <c r="M66" s="683">
        <f t="shared" si="10"/>
        <v>0</v>
      </c>
      <c r="N66" s="683">
        <f t="shared" si="10"/>
        <v>0</v>
      </c>
      <c r="O66" s="683">
        <f t="shared" si="10"/>
        <v>0</v>
      </c>
      <c r="P66" s="683">
        <f t="shared" si="10"/>
        <v>0</v>
      </c>
      <c r="Q66" s="544">
        <f t="shared" si="10"/>
        <v>0</v>
      </c>
      <c r="R66" s="554">
        <f t="shared" si="2"/>
        <v>0</v>
      </c>
    </row>
    <row r="67" spans="2:18" ht="13.2">
      <c r="B67" s="644" t="s">
        <v>44</v>
      </c>
      <c r="C67" s="645" t="s">
        <v>16</v>
      </c>
      <c r="D67" s="572">
        <f t="shared" si="0"/>
        <v>0</v>
      </c>
      <c r="E67" s="561">
        <f t="shared" ref="E67:Q67" si="11">E14*E$107</f>
        <v>0</v>
      </c>
      <c r="F67" s="684">
        <f t="shared" si="11"/>
        <v>0</v>
      </c>
      <c r="G67" s="684">
        <f t="shared" si="11"/>
        <v>0</v>
      </c>
      <c r="H67" s="684">
        <f t="shared" si="11"/>
        <v>0</v>
      </c>
      <c r="I67" s="684">
        <f t="shared" si="11"/>
        <v>0</v>
      </c>
      <c r="J67" s="684">
        <f t="shared" si="11"/>
        <v>0</v>
      </c>
      <c r="K67" s="684">
        <f t="shared" si="11"/>
        <v>0</v>
      </c>
      <c r="L67" s="684">
        <f t="shared" si="11"/>
        <v>0</v>
      </c>
      <c r="M67" s="684">
        <f t="shared" si="11"/>
        <v>0</v>
      </c>
      <c r="N67" s="684">
        <f t="shared" si="11"/>
        <v>0</v>
      </c>
      <c r="O67" s="684">
        <f t="shared" si="11"/>
        <v>0</v>
      </c>
      <c r="P67" s="684">
        <f t="shared" si="11"/>
        <v>0</v>
      </c>
      <c r="Q67" s="562">
        <f t="shared" si="11"/>
        <v>0</v>
      </c>
      <c r="R67" s="572">
        <f t="shared" si="2"/>
        <v>0</v>
      </c>
    </row>
    <row r="68" spans="2:18" ht="13.2">
      <c r="B68" s="650" t="s">
        <v>46</v>
      </c>
      <c r="C68" s="651" t="s">
        <v>18</v>
      </c>
      <c r="D68" s="588">
        <f t="shared" si="0"/>
        <v>0</v>
      </c>
      <c r="E68" s="493">
        <f t="shared" ref="E68:Q68" si="12">E15*E$107</f>
        <v>0</v>
      </c>
      <c r="F68" s="685">
        <f t="shared" si="12"/>
        <v>0</v>
      </c>
      <c r="G68" s="685">
        <f t="shared" si="12"/>
        <v>0</v>
      </c>
      <c r="H68" s="685">
        <f t="shared" si="12"/>
        <v>0</v>
      </c>
      <c r="I68" s="685">
        <f t="shared" si="12"/>
        <v>0</v>
      </c>
      <c r="J68" s="685">
        <f t="shared" si="12"/>
        <v>0</v>
      </c>
      <c r="K68" s="685">
        <f t="shared" si="12"/>
        <v>0</v>
      </c>
      <c r="L68" s="685">
        <f t="shared" si="12"/>
        <v>0</v>
      </c>
      <c r="M68" s="685">
        <f t="shared" si="12"/>
        <v>0</v>
      </c>
      <c r="N68" s="685">
        <f t="shared" si="12"/>
        <v>0</v>
      </c>
      <c r="O68" s="685">
        <f t="shared" si="12"/>
        <v>0</v>
      </c>
      <c r="P68" s="685">
        <f t="shared" si="12"/>
        <v>0</v>
      </c>
      <c r="Q68" s="578">
        <f t="shared" si="12"/>
        <v>0</v>
      </c>
      <c r="R68" s="588">
        <f t="shared" si="2"/>
        <v>0</v>
      </c>
    </row>
    <row r="69" spans="2:18" ht="13.2">
      <c r="B69" s="638" t="s">
        <v>47</v>
      </c>
      <c r="C69" s="639" t="s">
        <v>20</v>
      </c>
      <c r="D69" s="554">
        <f t="shared" si="0"/>
        <v>0</v>
      </c>
      <c r="E69" s="543">
        <f t="shared" ref="E69:Q69" si="13">E16*E$107</f>
        <v>0</v>
      </c>
      <c r="F69" s="683">
        <f t="shared" si="13"/>
        <v>0</v>
      </c>
      <c r="G69" s="683">
        <f t="shared" si="13"/>
        <v>0</v>
      </c>
      <c r="H69" s="683">
        <f t="shared" si="13"/>
        <v>0</v>
      </c>
      <c r="I69" s="683">
        <f t="shared" si="13"/>
        <v>0</v>
      </c>
      <c r="J69" s="683">
        <f t="shared" si="13"/>
        <v>0</v>
      </c>
      <c r="K69" s="683">
        <f t="shared" si="13"/>
        <v>0</v>
      </c>
      <c r="L69" s="683">
        <f t="shared" si="13"/>
        <v>0</v>
      </c>
      <c r="M69" s="683">
        <f t="shared" si="13"/>
        <v>0</v>
      </c>
      <c r="N69" s="683">
        <f t="shared" si="13"/>
        <v>0</v>
      </c>
      <c r="O69" s="683">
        <f t="shared" si="13"/>
        <v>0</v>
      </c>
      <c r="P69" s="683">
        <f t="shared" si="13"/>
        <v>0</v>
      </c>
      <c r="Q69" s="544">
        <f t="shared" si="13"/>
        <v>0</v>
      </c>
      <c r="R69" s="554">
        <f t="shared" si="2"/>
        <v>0</v>
      </c>
    </row>
    <row r="70" spans="2:18" ht="13.2">
      <c r="B70" s="638" t="s">
        <v>48</v>
      </c>
      <c r="C70" s="639" t="s">
        <v>265</v>
      </c>
      <c r="D70" s="554">
        <f t="shared" si="0"/>
        <v>0</v>
      </c>
      <c r="E70" s="543">
        <f t="shared" ref="E70:Q70" si="14">E17*E$107</f>
        <v>0</v>
      </c>
      <c r="F70" s="683">
        <f t="shared" si="14"/>
        <v>0</v>
      </c>
      <c r="G70" s="683">
        <f t="shared" si="14"/>
        <v>0</v>
      </c>
      <c r="H70" s="683">
        <f t="shared" si="14"/>
        <v>0</v>
      </c>
      <c r="I70" s="683">
        <f t="shared" si="14"/>
        <v>0</v>
      </c>
      <c r="J70" s="683">
        <f t="shared" si="14"/>
        <v>0</v>
      </c>
      <c r="K70" s="683">
        <f t="shared" si="14"/>
        <v>0</v>
      </c>
      <c r="L70" s="683">
        <f t="shared" si="14"/>
        <v>0</v>
      </c>
      <c r="M70" s="683">
        <f t="shared" si="14"/>
        <v>0</v>
      </c>
      <c r="N70" s="683">
        <f t="shared" si="14"/>
        <v>0</v>
      </c>
      <c r="O70" s="683">
        <f t="shared" si="14"/>
        <v>0</v>
      </c>
      <c r="P70" s="683">
        <f t="shared" si="14"/>
        <v>0</v>
      </c>
      <c r="Q70" s="544">
        <f t="shared" si="14"/>
        <v>0</v>
      </c>
      <c r="R70" s="554">
        <f t="shared" si="2"/>
        <v>0</v>
      </c>
    </row>
    <row r="71" spans="2:18" ht="13.2">
      <c r="B71" s="638" t="s">
        <v>50</v>
      </c>
      <c r="C71" s="639" t="s">
        <v>266</v>
      </c>
      <c r="D71" s="554">
        <f t="shared" si="0"/>
        <v>0</v>
      </c>
      <c r="E71" s="543">
        <f t="shared" ref="E71:Q71" si="15">E18*E$107</f>
        <v>0</v>
      </c>
      <c r="F71" s="683">
        <f t="shared" si="15"/>
        <v>0</v>
      </c>
      <c r="G71" s="683">
        <f t="shared" si="15"/>
        <v>0</v>
      </c>
      <c r="H71" s="683">
        <f t="shared" si="15"/>
        <v>0</v>
      </c>
      <c r="I71" s="683">
        <f t="shared" si="15"/>
        <v>0</v>
      </c>
      <c r="J71" s="683">
        <f t="shared" si="15"/>
        <v>0</v>
      </c>
      <c r="K71" s="683">
        <f t="shared" si="15"/>
        <v>0</v>
      </c>
      <c r="L71" s="683">
        <f t="shared" si="15"/>
        <v>0</v>
      </c>
      <c r="M71" s="683">
        <f t="shared" si="15"/>
        <v>0</v>
      </c>
      <c r="N71" s="683">
        <f t="shared" si="15"/>
        <v>0</v>
      </c>
      <c r="O71" s="683">
        <f t="shared" si="15"/>
        <v>0</v>
      </c>
      <c r="P71" s="683">
        <f t="shared" si="15"/>
        <v>0</v>
      </c>
      <c r="Q71" s="544">
        <f t="shared" si="15"/>
        <v>0</v>
      </c>
      <c r="R71" s="554">
        <f t="shared" si="2"/>
        <v>0</v>
      </c>
    </row>
    <row r="72" spans="2:18" ht="13.2">
      <c r="B72" s="644" t="s">
        <v>52</v>
      </c>
      <c r="C72" s="645" t="s">
        <v>267</v>
      </c>
      <c r="D72" s="572">
        <f t="shared" si="0"/>
        <v>0</v>
      </c>
      <c r="E72" s="561">
        <f t="shared" ref="E72:Q72" si="16">E19*E$107</f>
        <v>0</v>
      </c>
      <c r="F72" s="684">
        <f t="shared" si="16"/>
        <v>0</v>
      </c>
      <c r="G72" s="684">
        <f t="shared" si="16"/>
        <v>0</v>
      </c>
      <c r="H72" s="684">
        <f t="shared" si="16"/>
        <v>0</v>
      </c>
      <c r="I72" s="684">
        <f t="shared" si="16"/>
        <v>0</v>
      </c>
      <c r="J72" s="684">
        <f t="shared" si="16"/>
        <v>0</v>
      </c>
      <c r="K72" s="684">
        <f t="shared" si="16"/>
        <v>0</v>
      </c>
      <c r="L72" s="684">
        <f t="shared" si="16"/>
        <v>0</v>
      </c>
      <c r="M72" s="684">
        <f t="shared" si="16"/>
        <v>0</v>
      </c>
      <c r="N72" s="684">
        <f t="shared" si="16"/>
        <v>0</v>
      </c>
      <c r="O72" s="684">
        <f t="shared" si="16"/>
        <v>0</v>
      </c>
      <c r="P72" s="684">
        <f t="shared" si="16"/>
        <v>0</v>
      </c>
      <c r="Q72" s="562">
        <f t="shared" si="16"/>
        <v>0</v>
      </c>
      <c r="R72" s="572">
        <f t="shared" si="2"/>
        <v>0</v>
      </c>
    </row>
    <row r="73" spans="2:18" ht="13.2">
      <c r="B73" s="650" t="s">
        <v>54</v>
      </c>
      <c r="C73" s="651" t="s">
        <v>146</v>
      </c>
      <c r="D73" s="588">
        <f t="shared" si="0"/>
        <v>0</v>
      </c>
      <c r="E73" s="493">
        <f t="shared" ref="E73:Q73" si="17">E20*E$107</f>
        <v>0</v>
      </c>
      <c r="F73" s="685">
        <f t="shared" si="17"/>
        <v>0</v>
      </c>
      <c r="G73" s="685">
        <f t="shared" si="17"/>
        <v>0</v>
      </c>
      <c r="H73" s="685">
        <f t="shared" si="17"/>
        <v>0</v>
      </c>
      <c r="I73" s="685">
        <f t="shared" si="17"/>
        <v>0</v>
      </c>
      <c r="J73" s="685">
        <f t="shared" si="17"/>
        <v>0</v>
      </c>
      <c r="K73" s="685">
        <f t="shared" si="17"/>
        <v>0</v>
      </c>
      <c r="L73" s="685">
        <f t="shared" si="17"/>
        <v>0</v>
      </c>
      <c r="M73" s="685">
        <f t="shared" si="17"/>
        <v>0</v>
      </c>
      <c r="N73" s="685">
        <f t="shared" si="17"/>
        <v>0</v>
      </c>
      <c r="O73" s="685">
        <f t="shared" si="17"/>
        <v>0</v>
      </c>
      <c r="P73" s="685">
        <f t="shared" si="17"/>
        <v>0</v>
      </c>
      <c r="Q73" s="578">
        <f t="shared" si="17"/>
        <v>0</v>
      </c>
      <c r="R73" s="588">
        <f t="shared" si="2"/>
        <v>0</v>
      </c>
    </row>
    <row r="74" spans="2:18" ht="13.2">
      <c r="B74" s="638" t="s">
        <v>80</v>
      </c>
      <c r="C74" s="639" t="s">
        <v>268</v>
      </c>
      <c r="D74" s="554">
        <f t="shared" si="0"/>
        <v>0</v>
      </c>
      <c r="E74" s="543">
        <f t="shared" ref="E74:Q74" si="18">E21*E$107</f>
        <v>0</v>
      </c>
      <c r="F74" s="683">
        <f t="shared" si="18"/>
        <v>0</v>
      </c>
      <c r="G74" s="683">
        <f t="shared" si="18"/>
        <v>0</v>
      </c>
      <c r="H74" s="683">
        <f t="shared" si="18"/>
        <v>0</v>
      </c>
      <c r="I74" s="683">
        <f t="shared" si="18"/>
        <v>0</v>
      </c>
      <c r="J74" s="683">
        <f t="shared" si="18"/>
        <v>0</v>
      </c>
      <c r="K74" s="683">
        <f t="shared" si="18"/>
        <v>0</v>
      </c>
      <c r="L74" s="683">
        <f t="shared" si="18"/>
        <v>0</v>
      </c>
      <c r="M74" s="683">
        <f t="shared" si="18"/>
        <v>0</v>
      </c>
      <c r="N74" s="683">
        <f t="shared" si="18"/>
        <v>0</v>
      </c>
      <c r="O74" s="683">
        <f t="shared" si="18"/>
        <v>0</v>
      </c>
      <c r="P74" s="683">
        <f t="shared" si="18"/>
        <v>0</v>
      </c>
      <c r="Q74" s="544">
        <f t="shared" si="18"/>
        <v>0</v>
      </c>
      <c r="R74" s="554">
        <f t="shared" si="2"/>
        <v>0</v>
      </c>
    </row>
    <row r="75" spans="2:18" ht="13.2">
      <c r="B75" s="638" t="s">
        <v>86</v>
      </c>
      <c r="C75" s="639" t="s">
        <v>248</v>
      </c>
      <c r="D75" s="554">
        <f t="shared" si="0"/>
        <v>0</v>
      </c>
      <c r="E75" s="543">
        <f t="shared" ref="E75:Q75" si="19">E22*E$107</f>
        <v>0</v>
      </c>
      <c r="F75" s="683">
        <f t="shared" si="19"/>
        <v>0</v>
      </c>
      <c r="G75" s="683">
        <f t="shared" si="19"/>
        <v>0</v>
      </c>
      <c r="H75" s="683">
        <f t="shared" si="19"/>
        <v>0</v>
      </c>
      <c r="I75" s="683">
        <f t="shared" si="19"/>
        <v>0</v>
      </c>
      <c r="J75" s="683">
        <f t="shared" si="19"/>
        <v>0</v>
      </c>
      <c r="K75" s="683">
        <f t="shared" si="19"/>
        <v>0</v>
      </c>
      <c r="L75" s="683">
        <f t="shared" si="19"/>
        <v>0</v>
      </c>
      <c r="M75" s="683">
        <f t="shared" si="19"/>
        <v>0</v>
      </c>
      <c r="N75" s="683">
        <f t="shared" si="19"/>
        <v>0</v>
      </c>
      <c r="O75" s="683">
        <f t="shared" si="19"/>
        <v>0</v>
      </c>
      <c r="P75" s="683">
        <f t="shared" si="19"/>
        <v>0</v>
      </c>
      <c r="Q75" s="544">
        <f t="shared" si="19"/>
        <v>0</v>
      </c>
      <c r="R75" s="554">
        <f t="shared" si="2"/>
        <v>0</v>
      </c>
    </row>
    <row r="76" spans="2:18" ht="13.2">
      <c r="B76" s="638" t="s">
        <v>87</v>
      </c>
      <c r="C76" s="639" t="s">
        <v>25</v>
      </c>
      <c r="D76" s="554">
        <f t="shared" si="0"/>
        <v>0</v>
      </c>
      <c r="E76" s="543">
        <f t="shared" ref="E76:Q76" si="20">E23*E$107</f>
        <v>0</v>
      </c>
      <c r="F76" s="683">
        <f t="shared" si="20"/>
        <v>0</v>
      </c>
      <c r="G76" s="683">
        <f t="shared" si="20"/>
        <v>0</v>
      </c>
      <c r="H76" s="683">
        <f t="shared" si="20"/>
        <v>0</v>
      </c>
      <c r="I76" s="683">
        <f t="shared" si="20"/>
        <v>0</v>
      </c>
      <c r="J76" s="683">
        <f t="shared" si="20"/>
        <v>0</v>
      </c>
      <c r="K76" s="683">
        <f t="shared" si="20"/>
        <v>0</v>
      </c>
      <c r="L76" s="683">
        <f t="shared" si="20"/>
        <v>0</v>
      </c>
      <c r="M76" s="683">
        <f t="shared" si="20"/>
        <v>0</v>
      </c>
      <c r="N76" s="683">
        <f t="shared" si="20"/>
        <v>0</v>
      </c>
      <c r="O76" s="683">
        <f t="shared" si="20"/>
        <v>0</v>
      </c>
      <c r="P76" s="683">
        <f t="shared" si="20"/>
        <v>0</v>
      </c>
      <c r="Q76" s="544">
        <f t="shared" si="20"/>
        <v>0</v>
      </c>
      <c r="R76" s="554">
        <f t="shared" si="2"/>
        <v>0</v>
      </c>
    </row>
    <row r="77" spans="2:18" ht="13.2">
      <c r="B77" s="644" t="s">
        <v>90</v>
      </c>
      <c r="C77" s="645" t="s">
        <v>28</v>
      </c>
      <c r="D77" s="572">
        <f t="shared" si="0"/>
        <v>0</v>
      </c>
      <c r="E77" s="561">
        <f t="shared" ref="E77:Q77" si="21">E24*E$107</f>
        <v>0</v>
      </c>
      <c r="F77" s="684">
        <f t="shared" si="21"/>
        <v>0</v>
      </c>
      <c r="G77" s="684">
        <f t="shared" si="21"/>
        <v>0</v>
      </c>
      <c r="H77" s="684">
        <f t="shared" si="21"/>
        <v>0</v>
      </c>
      <c r="I77" s="684">
        <f t="shared" si="21"/>
        <v>0</v>
      </c>
      <c r="J77" s="684">
        <f t="shared" si="21"/>
        <v>0</v>
      </c>
      <c r="K77" s="684">
        <f t="shared" si="21"/>
        <v>0</v>
      </c>
      <c r="L77" s="684">
        <f t="shared" si="21"/>
        <v>0</v>
      </c>
      <c r="M77" s="684">
        <f t="shared" si="21"/>
        <v>0</v>
      </c>
      <c r="N77" s="684">
        <f t="shared" si="21"/>
        <v>0</v>
      </c>
      <c r="O77" s="684">
        <f t="shared" si="21"/>
        <v>0</v>
      </c>
      <c r="P77" s="684">
        <f t="shared" si="21"/>
        <v>0</v>
      </c>
      <c r="Q77" s="562">
        <f t="shared" si="21"/>
        <v>0</v>
      </c>
      <c r="R77" s="572">
        <f t="shared" si="2"/>
        <v>0</v>
      </c>
    </row>
    <row r="78" spans="2:18" ht="13.2">
      <c r="B78" s="650" t="s">
        <v>91</v>
      </c>
      <c r="C78" s="651" t="s">
        <v>30</v>
      </c>
      <c r="D78" s="588">
        <f t="shared" si="0"/>
        <v>0</v>
      </c>
      <c r="E78" s="493">
        <f t="shared" ref="E78:Q78" si="22">E25*E$107</f>
        <v>0</v>
      </c>
      <c r="F78" s="685">
        <f t="shared" si="22"/>
        <v>0</v>
      </c>
      <c r="G78" s="685">
        <f t="shared" si="22"/>
        <v>0</v>
      </c>
      <c r="H78" s="685">
        <f t="shared" si="22"/>
        <v>0</v>
      </c>
      <c r="I78" s="685">
        <f t="shared" si="22"/>
        <v>0</v>
      </c>
      <c r="J78" s="685">
        <f t="shared" si="22"/>
        <v>0</v>
      </c>
      <c r="K78" s="685">
        <f t="shared" si="22"/>
        <v>0</v>
      </c>
      <c r="L78" s="685">
        <f t="shared" si="22"/>
        <v>0</v>
      </c>
      <c r="M78" s="685">
        <f t="shared" si="22"/>
        <v>0</v>
      </c>
      <c r="N78" s="685">
        <f t="shared" si="22"/>
        <v>0</v>
      </c>
      <c r="O78" s="685">
        <f t="shared" si="22"/>
        <v>0</v>
      </c>
      <c r="P78" s="685">
        <f t="shared" si="22"/>
        <v>0</v>
      </c>
      <c r="Q78" s="578">
        <f t="shared" si="22"/>
        <v>0</v>
      </c>
      <c r="R78" s="588">
        <f t="shared" si="2"/>
        <v>0</v>
      </c>
    </row>
    <row r="79" spans="2:18" ht="13.2">
      <c r="B79" s="638" t="s">
        <v>92</v>
      </c>
      <c r="C79" s="639" t="s">
        <v>32</v>
      </c>
      <c r="D79" s="554">
        <f t="shared" si="0"/>
        <v>0</v>
      </c>
      <c r="E79" s="543">
        <f t="shared" ref="E79:Q79" si="23">E26*E$107</f>
        <v>0</v>
      </c>
      <c r="F79" s="683">
        <f t="shared" si="23"/>
        <v>0</v>
      </c>
      <c r="G79" s="683">
        <f t="shared" si="23"/>
        <v>0</v>
      </c>
      <c r="H79" s="683">
        <f t="shared" si="23"/>
        <v>0</v>
      </c>
      <c r="I79" s="683">
        <f t="shared" si="23"/>
        <v>0</v>
      </c>
      <c r="J79" s="683">
        <f t="shared" si="23"/>
        <v>0</v>
      </c>
      <c r="K79" s="683">
        <f t="shared" si="23"/>
        <v>0</v>
      </c>
      <c r="L79" s="683">
        <f t="shared" si="23"/>
        <v>0</v>
      </c>
      <c r="M79" s="683">
        <f t="shared" si="23"/>
        <v>0</v>
      </c>
      <c r="N79" s="683">
        <f t="shared" si="23"/>
        <v>0</v>
      </c>
      <c r="O79" s="683">
        <f t="shared" si="23"/>
        <v>0</v>
      </c>
      <c r="P79" s="683">
        <f t="shared" si="23"/>
        <v>0</v>
      </c>
      <c r="Q79" s="544">
        <f t="shared" si="23"/>
        <v>0</v>
      </c>
      <c r="R79" s="554">
        <f t="shared" si="2"/>
        <v>0</v>
      </c>
    </row>
    <row r="80" spans="2:18" ht="13.2">
      <c r="B80" s="638" t="s">
        <v>93</v>
      </c>
      <c r="C80" s="639" t="s">
        <v>269</v>
      </c>
      <c r="D80" s="554">
        <f t="shared" si="0"/>
        <v>0</v>
      </c>
      <c r="E80" s="543">
        <f t="shared" ref="E80:Q80" si="24">E27*E$107</f>
        <v>0</v>
      </c>
      <c r="F80" s="683">
        <f t="shared" si="24"/>
        <v>0</v>
      </c>
      <c r="G80" s="683">
        <f t="shared" si="24"/>
        <v>0</v>
      </c>
      <c r="H80" s="683">
        <f t="shared" si="24"/>
        <v>0</v>
      </c>
      <c r="I80" s="683">
        <f t="shared" si="24"/>
        <v>0</v>
      </c>
      <c r="J80" s="683">
        <f t="shared" si="24"/>
        <v>0</v>
      </c>
      <c r="K80" s="683">
        <f t="shared" si="24"/>
        <v>0</v>
      </c>
      <c r="L80" s="683">
        <f t="shared" si="24"/>
        <v>0</v>
      </c>
      <c r="M80" s="683">
        <f t="shared" si="24"/>
        <v>0</v>
      </c>
      <c r="N80" s="683">
        <f t="shared" si="24"/>
        <v>0</v>
      </c>
      <c r="O80" s="683">
        <f t="shared" si="24"/>
        <v>0</v>
      </c>
      <c r="P80" s="683">
        <f t="shared" si="24"/>
        <v>0</v>
      </c>
      <c r="Q80" s="544">
        <f t="shared" si="24"/>
        <v>0</v>
      </c>
      <c r="R80" s="554">
        <f t="shared" si="2"/>
        <v>0</v>
      </c>
    </row>
    <row r="81" spans="2:19" ht="13.2">
      <c r="B81" s="638" t="s">
        <v>94</v>
      </c>
      <c r="C81" s="639" t="s">
        <v>150</v>
      </c>
      <c r="D81" s="554">
        <f t="shared" si="0"/>
        <v>0</v>
      </c>
      <c r="E81" s="543">
        <f t="shared" ref="E81:Q81" si="25">E28*E$107</f>
        <v>0</v>
      </c>
      <c r="F81" s="683">
        <f t="shared" si="25"/>
        <v>0</v>
      </c>
      <c r="G81" s="683">
        <f t="shared" si="25"/>
        <v>0</v>
      </c>
      <c r="H81" s="683">
        <f t="shared" si="25"/>
        <v>0</v>
      </c>
      <c r="I81" s="683">
        <f t="shared" si="25"/>
        <v>0</v>
      </c>
      <c r="J81" s="683">
        <f t="shared" si="25"/>
        <v>0</v>
      </c>
      <c r="K81" s="683">
        <f t="shared" si="25"/>
        <v>0</v>
      </c>
      <c r="L81" s="683">
        <f t="shared" si="25"/>
        <v>0</v>
      </c>
      <c r="M81" s="683">
        <f t="shared" si="25"/>
        <v>0</v>
      </c>
      <c r="N81" s="683">
        <f t="shared" si="25"/>
        <v>0</v>
      </c>
      <c r="O81" s="683">
        <f t="shared" si="25"/>
        <v>0</v>
      </c>
      <c r="P81" s="683">
        <f t="shared" si="25"/>
        <v>0</v>
      </c>
      <c r="Q81" s="544">
        <f t="shared" si="25"/>
        <v>0</v>
      </c>
      <c r="R81" s="554">
        <f t="shared" si="2"/>
        <v>0</v>
      </c>
    </row>
    <row r="82" spans="2:19" ht="13.2">
      <c r="B82" s="644" t="s">
        <v>95</v>
      </c>
      <c r="C82" s="645" t="s">
        <v>35</v>
      </c>
      <c r="D82" s="572">
        <f t="shared" si="0"/>
        <v>0</v>
      </c>
      <c r="E82" s="561">
        <f t="shared" ref="E82:Q82" si="26">E29*E$107</f>
        <v>0</v>
      </c>
      <c r="F82" s="684">
        <f t="shared" si="26"/>
        <v>0</v>
      </c>
      <c r="G82" s="684">
        <f t="shared" si="26"/>
        <v>0</v>
      </c>
      <c r="H82" s="684">
        <f t="shared" si="26"/>
        <v>0</v>
      </c>
      <c r="I82" s="684">
        <f t="shared" si="26"/>
        <v>0</v>
      </c>
      <c r="J82" s="684">
        <f t="shared" si="26"/>
        <v>0</v>
      </c>
      <c r="K82" s="684">
        <f t="shared" si="26"/>
        <v>0</v>
      </c>
      <c r="L82" s="684">
        <f t="shared" si="26"/>
        <v>0</v>
      </c>
      <c r="M82" s="684">
        <f t="shared" si="26"/>
        <v>0</v>
      </c>
      <c r="N82" s="684">
        <f t="shared" si="26"/>
        <v>0</v>
      </c>
      <c r="O82" s="684">
        <f t="shared" si="26"/>
        <v>0</v>
      </c>
      <c r="P82" s="684">
        <f t="shared" si="26"/>
        <v>0</v>
      </c>
      <c r="Q82" s="562">
        <f t="shared" si="26"/>
        <v>0</v>
      </c>
      <c r="R82" s="572">
        <f t="shared" si="2"/>
        <v>0</v>
      </c>
    </row>
    <row r="83" spans="2:19" ht="13.2">
      <c r="B83" s="650" t="s">
        <v>96</v>
      </c>
      <c r="C83" s="651" t="s">
        <v>37</v>
      </c>
      <c r="D83" s="588">
        <f t="shared" si="0"/>
        <v>0</v>
      </c>
      <c r="E83" s="493">
        <f t="shared" ref="E83:Q83" si="27">E30*E$107</f>
        <v>0</v>
      </c>
      <c r="F83" s="685">
        <f t="shared" si="27"/>
        <v>0</v>
      </c>
      <c r="G83" s="685">
        <f t="shared" si="27"/>
        <v>0</v>
      </c>
      <c r="H83" s="685">
        <f t="shared" si="27"/>
        <v>0</v>
      </c>
      <c r="I83" s="685">
        <f t="shared" si="27"/>
        <v>0</v>
      </c>
      <c r="J83" s="685">
        <f t="shared" si="27"/>
        <v>0</v>
      </c>
      <c r="K83" s="685">
        <f t="shared" si="27"/>
        <v>0</v>
      </c>
      <c r="L83" s="685">
        <f t="shared" si="27"/>
        <v>0</v>
      </c>
      <c r="M83" s="685">
        <f t="shared" si="27"/>
        <v>0</v>
      </c>
      <c r="N83" s="685">
        <f t="shared" si="27"/>
        <v>0</v>
      </c>
      <c r="O83" s="685">
        <f t="shared" si="27"/>
        <v>0</v>
      </c>
      <c r="P83" s="685">
        <f t="shared" si="27"/>
        <v>0</v>
      </c>
      <c r="Q83" s="578">
        <f t="shared" si="27"/>
        <v>0</v>
      </c>
      <c r="R83" s="588">
        <f t="shared" si="2"/>
        <v>0</v>
      </c>
    </row>
    <row r="84" spans="2:19" ht="13.2">
      <c r="B84" s="638" t="s">
        <v>97</v>
      </c>
      <c r="C84" s="639" t="s">
        <v>39</v>
      </c>
      <c r="D84" s="554">
        <f t="shared" si="0"/>
        <v>0</v>
      </c>
      <c r="E84" s="543">
        <f t="shared" ref="E84:Q84" si="28">E31*E$107</f>
        <v>0</v>
      </c>
      <c r="F84" s="683">
        <f t="shared" si="28"/>
        <v>0</v>
      </c>
      <c r="G84" s="683">
        <f t="shared" si="28"/>
        <v>0</v>
      </c>
      <c r="H84" s="683">
        <f t="shared" si="28"/>
        <v>0</v>
      </c>
      <c r="I84" s="683">
        <f t="shared" si="28"/>
        <v>0</v>
      </c>
      <c r="J84" s="683">
        <f t="shared" si="28"/>
        <v>0</v>
      </c>
      <c r="K84" s="683">
        <f t="shared" si="28"/>
        <v>0</v>
      </c>
      <c r="L84" s="683">
        <f t="shared" si="28"/>
        <v>0</v>
      </c>
      <c r="M84" s="683">
        <f t="shared" si="28"/>
        <v>0</v>
      </c>
      <c r="N84" s="683">
        <f t="shared" si="28"/>
        <v>0</v>
      </c>
      <c r="O84" s="683">
        <f t="shared" si="28"/>
        <v>0</v>
      </c>
      <c r="P84" s="683">
        <f t="shared" si="28"/>
        <v>0</v>
      </c>
      <c r="Q84" s="544">
        <f t="shared" si="28"/>
        <v>0</v>
      </c>
      <c r="R84" s="554">
        <f t="shared" si="2"/>
        <v>0</v>
      </c>
    </row>
    <row r="85" spans="2:19" ht="13.2">
      <c r="B85" s="638" t="s">
        <v>98</v>
      </c>
      <c r="C85" s="639" t="s">
        <v>270</v>
      </c>
      <c r="D85" s="554">
        <f t="shared" si="0"/>
        <v>0</v>
      </c>
      <c r="E85" s="543">
        <f t="shared" ref="E85:Q85" si="29">E32*E$107</f>
        <v>0</v>
      </c>
      <c r="F85" s="683">
        <f t="shared" si="29"/>
        <v>0</v>
      </c>
      <c r="G85" s="683">
        <f t="shared" si="29"/>
        <v>0</v>
      </c>
      <c r="H85" s="683">
        <f t="shared" si="29"/>
        <v>0</v>
      </c>
      <c r="I85" s="683">
        <f t="shared" si="29"/>
        <v>0</v>
      </c>
      <c r="J85" s="683">
        <f t="shared" si="29"/>
        <v>0</v>
      </c>
      <c r="K85" s="683">
        <f t="shared" si="29"/>
        <v>0</v>
      </c>
      <c r="L85" s="683">
        <f t="shared" si="29"/>
        <v>0</v>
      </c>
      <c r="M85" s="683">
        <f t="shared" si="29"/>
        <v>0</v>
      </c>
      <c r="N85" s="683">
        <f t="shared" si="29"/>
        <v>0</v>
      </c>
      <c r="O85" s="683">
        <f t="shared" si="29"/>
        <v>0</v>
      </c>
      <c r="P85" s="683">
        <f t="shared" si="29"/>
        <v>0</v>
      </c>
      <c r="Q85" s="544">
        <f t="shared" si="29"/>
        <v>0</v>
      </c>
      <c r="R85" s="554">
        <f t="shared" si="2"/>
        <v>0</v>
      </c>
    </row>
    <row r="86" spans="2:19" ht="13.2">
      <c r="B86" s="638" t="s">
        <v>99</v>
      </c>
      <c r="C86" s="639" t="s">
        <v>152</v>
      </c>
      <c r="D86" s="554">
        <f t="shared" si="0"/>
        <v>0</v>
      </c>
      <c r="E86" s="543">
        <f t="shared" ref="E86:Q86" si="30">E33*E$107</f>
        <v>0</v>
      </c>
      <c r="F86" s="683">
        <f t="shared" si="30"/>
        <v>0</v>
      </c>
      <c r="G86" s="683">
        <f t="shared" si="30"/>
        <v>0</v>
      </c>
      <c r="H86" s="683">
        <f t="shared" si="30"/>
        <v>0</v>
      </c>
      <c r="I86" s="683">
        <f t="shared" si="30"/>
        <v>0</v>
      </c>
      <c r="J86" s="683">
        <f t="shared" si="30"/>
        <v>0</v>
      </c>
      <c r="K86" s="683">
        <f t="shared" si="30"/>
        <v>0</v>
      </c>
      <c r="L86" s="683">
        <f t="shared" si="30"/>
        <v>0</v>
      </c>
      <c r="M86" s="683">
        <f t="shared" si="30"/>
        <v>0</v>
      </c>
      <c r="N86" s="683">
        <f t="shared" si="30"/>
        <v>0</v>
      </c>
      <c r="O86" s="683">
        <f t="shared" si="30"/>
        <v>0</v>
      </c>
      <c r="P86" s="683">
        <f t="shared" si="30"/>
        <v>0</v>
      </c>
      <c r="Q86" s="544">
        <f t="shared" si="30"/>
        <v>0</v>
      </c>
      <c r="R86" s="554">
        <f t="shared" si="2"/>
        <v>0</v>
      </c>
    </row>
    <row r="87" spans="2:19" ht="13.2">
      <c r="B87" s="644" t="s">
        <v>100</v>
      </c>
      <c r="C87" s="645" t="s">
        <v>43</v>
      </c>
      <c r="D87" s="572">
        <f t="shared" si="0"/>
        <v>0</v>
      </c>
      <c r="E87" s="561">
        <f t="shared" ref="E87:Q87" si="31">E34*E$107</f>
        <v>0</v>
      </c>
      <c r="F87" s="684">
        <f t="shared" si="31"/>
        <v>0</v>
      </c>
      <c r="G87" s="684">
        <f t="shared" si="31"/>
        <v>0</v>
      </c>
      <c r="H87" s="684">
        <f t="shared" si="31"/>
        <v>0</v>
      </c>
      <c r="I87" s="684">
        <f t="shared" si="31"/>
        <v>0</v>
      </c>
      <c r="J87" s="684">
        <f t="shared" si="31"/>
        <v>0</v>
      </c>
      <c r="K87" s="684">
        <f t="shared" si="31"/>
        <v>0</v>
      </c>
      <c r="L87" s="684">
        <f t="shared" si="31"/>
        <v>0</v>
      </c>
      <c r="M87" s="684">
        <f t="shared" si="31"/>
        <v>0</v>
      </c>
      <c r="N87" s="684">
        <f t="shared" si="31"/>
        <v>0</v>
      </c>
      <c r="O87" s="684">
        <f t="shared" si="31"/>
        <v>0</v>
      </c>
      <c r="P87" s="684">
        <f t="shared" si="31"/>
        <v>0</v>
      </c>
      <c r="Q87" s="562">
        <f t="shared" si="31"/>
        <v>0</v>
      </c>
      <c r="R87" s="572">
        <f t="shared" si="2"/>
        <v>0</v>
      </c>
    </row>
    <row r="88" spans="2:19" ht="13.2">
      <c r="B88" s="650" t="s">
        <v>101</v>
      </c>
      <c r="C88" s="651" t="s">
        <v>45</v>
      </c>
      <c r="D88" s="588">
        <f t="shared" si="0"/>
        <v>0</v>
      </c>
      <c r="E88" s="493">
        <f t="shared" ref="E88:Q88" si="32">E35*E$107</f>
        <v>0</v>
      </c>
      <c r="F88" s="685">
        <f t="shared" si="32"/>
        <v>0</v>
      </c>
      <c r="G88" s="685">
        <f t="shared" si="32"/>
        <v>0</v>
      </c>
      <c r="H88" s="685">
        <f t="shared" si="32"/>
        <v>0</v>
      </c>
      <c r="I88" s="685">
        <f t="shared" si="32"/>
        <v>0</v>
      </c>
      <c r="J88" s="685">
        <f t="shared" si="32"/>
        <v>0</v>
      </c>
      <c r="K88" s="685">
        <f t="shared" si="32"/>
        <v>0</v>
      </c>
      <c r="L88" s="685">
        <f t="shared" si="32"/>
        <v>0</v>
      </c>
      <c r="M88" s="685">
        <f t="shared" si="32"/>
        <v>0</v>
      </c>
      <c r="N88" s="685">
        <f t="shared" si="32"/>
        <v>0</v>
      </c>
      <c r="O88" s="685">
        <f t="shared" si="32"/>
        <v>0</v>
      </c>
      <c r="P88" s="685">
        <f t="shared" si="32"/>
        <v>0</v>
      </c>
      <c r="Q88" s="578">
        <f t="shared" si="32"/>
        <v>0</v>
      </c>
      <c r="R88" s="588">
        <f t="shared" si="2"/>
        <v>0</v>
      </c>
    </row>
    <row r="89" spans="2:19" ht="13.2">
      <c r="B89" s="638" t="s">
        <v>102</v>
      </c>
      <c r="C89" s="639" t="s">
        <v>271</v>
      </c>
      <c r="D89" s="554">
        <f t="shared" si="0"/>
        <v>0</v>
      </c>
      <c r="E89" s="543">
        <f t="shared" ref="E89:Q89" si="33">E36*E$107</f>
        <v>0</v>
      </c>
      <c r="F89" s="683">
        <f t="shared" si="33"/>
        <v>0</v>
      </c>
      <c r="G89" s="683">
        <f t="shared" si="33"/>
        <v>0</v>
      </c>
      <c r="H89" s="683">
        <f t="shared" si="33"/>
        <v>0</v>
      </c>
      <c r="I89" s="683">
        <f t="shared" si="33"/>
        <v>0</v>
      </c>
      <c r="J89" s="683">
        <f t="shared" si="33"/>
        <v>0</v>
      </c>
      <c r="K89" s="683">
        <f t="shared" si="33"/>
        <v>0</v>
      </c>
      <c r="L89" s="683">
        <f t="shared" si="33"/>
        <v>0</v>
      </c>
      <c r="M89" s="683">
        <f t="shared" si="33"/>
        <v>0</v>
      </c>
      <c r="N89" s="683">
        <f t="shared" si="33"/>
        <v>0</v>
      </c>
      <c r="O89" s="683">
        <f t="shared" si="33"/>
        <v>0</v>
      </c>
      <c r="P89" s="683">
        <f t="shared" si="33"/>
        <v>0</v>
      </c>
      <c r="Q89" s="544">
        <f t="shared" si="33"/>
        <v>0</v>
      </c>
      <c r="R89" s="554">
        <f t="shared" si="2"/>
        <v>0</v>
      </c>
    </row>
    <row r="90" spans="2:19" ht="13.2">
      <c r="B90" s="638" t="s">
        <v>103</v>
      </c>
      <c r="C90" s="639" t="s">
        <v>249</v>
      </c>
      <c r="D90" s="554">
        <f t="shared" si="0"/>
        <v>0</v>
      </c>
      <c r="E90" s="543">
        <f t="shared" ref="E90:Q90" si="34">E37*E$107</f>
        <v>0</v>
      </c>
      <c r="F90" s="683">
        <f t="shared" si="34"/>
        <v>0</v>
      </c>
      <c r="G90" s="683">
        <f t="shared" si="34"/>
        <v>0</v>
      </c>
      <c r="H90" s="683">
        <f t="shared" si="34"/>
        <v>0</v>
      </c>
      <c r="I90" s="683">
        <f t="shared" si="34"/>
        <v>0</v>
      </c>
      <c r="J90" s="683">
        <f t="shared" si="34"/>
        <v>0</v>
      </c>
      <c r="K90" s="683">
        <f t="shared" si="34"/>
        <v>0</v>
      </c>
      <c r="L90" s="683">
        <f t="shared" si="34"/>
        <v>0</v>
      </c>
      <c r="M90" s="683">
        <f t="shared" si="34"/>
        <v>0</v>
      </c>
      <c r="N90" s="683">
        <f t="shared" si="34"/>
        <v>0</v>
      </c>
      <c r="O90" s="683">
        <f t="shared" si="34"/>
        <v>0</v>
      </c>
      <c r="P90" s="683">
        <f t="shared" si="34"/>
        <v>0</v>
      </c>
      <c r="Q90" s="544">
        <f t="shared" si="34"/>
        <v>0</v>
      </c>
      <c r="R90" s="554">
        <f t="shared" si="2"/>
        <v>0</v>
      </c>
    </row>
    <row r="91" spans="2:19" ht="13.2">
      <c r="B91" s="638" t="s">
        <v>104</v>
      </c>
      <c r="C91" s="639" t="s">
        <v>49</v>
      </c>
      <c r="D91" s="554">
        <f t="shared" si="0"/>
        <v>0</v>
      </c>
      <c r="E91" s="543">
        <f t="shared" ref="E91:Q91" si="35">E38*E$107</f>
        <v>0</v>
      </c>
      <c r="F91" s="683">
        <f t="shared" si="35"/>
        <v>0</v>
      </c>
      <c r="G91" s="683">
        <f t="shared" si="35"/>
        <v>0</v>
      </c>
      <c r="H91" s="683">
        <f t="shared" si="35"/>
        <v>0</v>
      </c>
      <c r="I91" s="683">
        <f t="shared" si="35"/>
        <v>0</v>
      </c>
      <c r="J91" s="683">
        <f t="shared" si="35"/>
        <v>0</v>
      </c>
      <c r="K91" s="683">
        <f t="shared" si="35"/>
        <v>0</v>
      </c>
      <c r="L91" s="683">
        <f t="shared" si="35"/>
        <v>0</v>
      </c>
      <c r="M91" s="683">
        <f t="shared" si="35"/>
        <v>0</v>
      </c>
      <c r="N91" s="683">
        <f t="shared" si="35"/>
        <v>0</v>
      </c>
      <c r="O91" s="683">
        <f t="shared" si="35"/>
        <v>0</v>
      </c>
      <c r="P91" s="683">
        <f t="shared" si="35"/>
        <v>0</v>
      </c>
      <c r="Q91" s="544">
        <f t="shared" si="35"/>
        <v>0</v>
      </c>
      <c r="R91" s="554">
        <f t="shared" si="2"/>
        <v>0</v>
      </c>
    </row>
    <row r="92" spans="2:19" ht="13.2">
      <c r="B92" s="644" t="s">
        <v>105</v>
      </c>
      <c r="C92" s="645" t="s">
        <v>51</v>
      </c>
      <c r="D92" s="572">
        <f t="shared" si="0"/>
        <v>0</v>
      </c>
      <c r="E92" s="561">
        <f t="shared" ref="E92:Q92" si="36">E39*E$107</f>
        <v>0</v>
      </c>
      <c r="F92" s="684">
        <f t="shared" si="36"/>
        <v>0</v>
      </c>
      <c r="G92" s="684">
        <f t="shared" si="36"/>
        <v>0</v>
      </c>
      <c r="H92" s="684">
        <f t="shared" si="36"/>
        <v>0</v>
      </c>
      <c r="I92" s="684">
        <f t="shared" si="36"/>
        <v>0</v>
      </c>
      <c r="J92" s="684">
        <f t="shared" si="36"/>
        <v>0</v>
      </c>
      <c r="K92" s="684">
        <f t="shared" si="36"/>
        <v>0</v>
      </c>
      <c r="L92" s="684">
        <f t="shared" si="36"/>
        <v>0</v>
      </c>
      <c r="M92" s="684">
        <f t="shared" si="36"/>
        <v>0</v>
      </c>
      <c r="N92" s="684">
        <f t="shared" si="36"/>
        <v>0</v>
      </c>
      <c r="O92" s="684">
        <f t="shared" si="36"/>
        <v>0</v>
      </c>
      <c r="P92" s="684">
        <f t="shared" si="36"/>
        <v>0</v>
      </c>
      <c r="Q92" s="562">
        <f t="shared" si="36"/>
        <v>0</v>
      </c>
      <c r="R92" s="572">
        <f t="shared" si="2"/>
        <v>0</v>
      </c>
    </row>
    <row r="93" spans="2:19" ht="13.2">
      <c r="B93" s="656" t="s">
        <v>106</v>
      </c>
      <c r="C93" s="657" t="s">
        <v>53</v>
      </c>
      <c r="D93" s="588">
        <f t="shared" si="0"/>
        <v>0</v>
      </c>
      <c r="E93" s="493">
        <f t="shared" ref="E93:Q93" si="37">E40*E$107</f>
        <v>0</v>
      </c>
      <c r="F93" s="685">
        <f t="shared" si="37"/>
        <v>0</v>
      </c>
      <c r="G93" s="685">
        <f t="shared" si="37"/>
        <v>0</v>
      </c>
      <c r="H93" s="685">
        <f t="shared" si="37"/>
        <v>0</v>
      </c>
      <c r="I93" s="685">
        <f t="shared" si="37"/>
        <v>0</v>
      </c>
      <c r="J93" s="685">
        <f t="shared" si="37"/>
        <v>0</v>
      </c>
      <c r="K93" s="685">
        <f t="shared" si="37"/>
        <v>0</v>
      </c>
      <c r="L93" s="685">
        <f t="shared" si="37"/>
        <v>0</v>
      </c>
      <c r="M93" s="685">
        <f t="shared" si="37"/>
        <v>0</v>
      </c>
      <c r="N93" s="685">
        <f t="shared" si="37"/>
        <v>0</v>
      </c>
      <c r="O93" s="685">
        <f t="shared" si="37"/>
        <v>0</v>
      </c>
      <c r="P93" s="685">
        <f t="shared" si="37"/>
        <v>0</v>
      </c>
      <c r="Q93" s="578">
        <f t="shared" si="37"/>
        <v>0</v>
      </c>
      <c r="R93" s="588">
        <f t="shared" si="2"/>
        <v>0</v>
      </c>
    </row>
    <row r="94" spans="2:19" ht="13.8" thickBot="1">
      <c r="B94" s="658" t="s">
        <v>107</v>
      </c>
      <c r="C94" s="659" t="s">
        <v>55</v>
      </c>
      <c r="D94" s="611">
        <f t="shared" si="0"/>
        <v>0</v>
      </c>
      <c r="E94" s="596">
        <f t="shared" ref="E94:Q94" si="38">E41*E$107</f>
        <v>0</v>
      </c>
      <c r="F94" s="686">
        <f t="shared" si="38"/>
        <v>0</v>
      </c>
      <c r="G94" s="686">
        <f t="shared" si="38"/>
        <v>0</v>
      </c>
      <c r="H94" s="686">
        <f t="shared" si="38"/>
        <v>0</v>
      </c>
      <c r="I94" s="686">
        <f t="shared" si="38"/>
        <v>0</v>
      </c>
      <c r="J94" s="686">
        <f t="shared" si="38"/>
        <v>0</v>
      </c>
      <c r="K94" s="686">
        <f t="shared" si="38"/>
        <v>0</v>
      </c>
      <c r="L94" s="686">
        <f t="shared" si="38"/>
        <v>0</v>
      </c>
      <c r="M94" s="686">
        <f t="shared" si="38"/>
        <v>0</v>
      </c>
      <c r="N94" s="686">
        <f t="shared" si="38"/>
        <v>0</v>
      </c>
      <c r="O94" s="686">
        <f t="shared" si="38"/>
        <v>0</v>
      </c>
      <c r="P94" s="686">
        <f t="shared" si="38"/>
        <v>0</v>
      </c>
      <c r="Q94" s="598">
        <f t="shared" si="38"/>
        <v>0</v>
      </c>
      <c r="R94" s="611">
        <f t="shared" si="2"/>
        <v>0</v>
      </c>
    </row>
    <row r="95" spans="2:19" ht="14.4" thickTop="1" thickBot="1">
      <c r="B95" s="664" t="s">
        <v>108</v>
      </c>
      <c r="C95" s="665" t="s">
        <v>272</v>
      </c>
      <c r="D95" s="64">
        <f t="shared" si="0"/>
        <v>0</v>
      </c>
      <c r="E95" s="327">
        <f t="shared" ref="E95:Q95" si="39">E42*E$107</f>
        <v>0</v>
      </c>
      <c r="F95" s="322">
        <f t="shared" si="39"/>
        <v>0</v>
      </c>
      <c r="G95" s="322">
        <f t="shared" si="39"/>
        <v>0</v>
      </c>
      <c r="H95" s="322">
        <f t="shared" si="39"/>
        <v>0</v>
      </c>
      <c r="I95" s="322">
        <f t="shared" si="39"/>
        <v>0</v>
      </c>
      <c r="J95" s="322">
        <f t="shared" si="39"/>
        <v>0</v>
      </c>
      <c r="K95" s="322">
        <f t="shared" si="39"/>
        <v>0</v>
      </c>
      <c r="L95" s="322">
        <f t="shared" si="39"/>
        <v>0</v>
      </c>
      <c r="M95" s="322">
        <f t="shared" si="39"/>
        <v>0</v>
      </c>
      <c r="N95" s="322">
        <f t="shared" si="39"/>
        <v>0</v>
      </c>
      <c r="O95" s="322">
        <f t="shared" si="39"/>
        <v>0</v>
      </c>
      <c r="P95" s="322">
        <f t="shared" si="39"/>
        <v>0</v>
      </c>
      <c r="Q95" s="324">
        <f t="shared" si="39"/>
        <v>0</v>
      </c>
      <c r="R95" s="88">
        <f t="shared" si="2"/>
        <v>0</v>
      </c>
      <c r="S95" s="126" t="s">
        <v>182</v>
      </c>
    </row>
    <row r="96" spans="2:19" ht="13.8" thickBot="1">
      <c r="B96" s="670" t="s">
        <v>250</v>
      </c>
      <c r="C96" s="671" t="s">
        <v>251</v>
      </c>
      <c r="D96" s="677">
        <f t="shared" si="0"/>
        <v>0</v>
      </c>
      <c r="E96" s="526">
        <f t="shared" ref="E96:Q96" si="40">E43*E$107</f>
        <v>0</v>
      </c>
      <c r="F96" s="681">
        <f t="shared" si="40"/>
        <v>0</v>
      </c>
      <c r="G96" s="681">
        <f t="shared" si="40"/>
        <v>0</v>
      </c>
      <c r="H96" s="681">
        <f t="shared" si="40"/>
        <v>0</v>
      </c>
      <c r="I96" s="681">
        <f t="shared" si="40"/>
        <v>0</v>
      </c>
      <c r="J96" s="681">
        <f t="shared" si="40"/>
        <v>0</v>
      </c>
      <c r="K96" s="681">
        <f t="shared" si="40"/>
        <v>0</v>
      </c>
      <c r="L96" s="681">
        <f t="shared" si="40"/>
        <v>0</v>
      </c>
      <c r="M96" s="681">
        <f t="shared" si="40"/>
        <v>0</v>
      </c>
      <c r="N96" s="681">
        <f t="shared" si="40"/>
        <v>0</v>
      </c>
      <c r="O96" s="681">
        <f t="shared" si="40"/>
        <v>0</v>
      </c>
      <c r="P96" s="681">
        <f t="shared" si="40"/>
        <v>0</v>
      </c>
      <c r="Q96" s="682">
        <f t="shared" si="40"/>
        <v>0</v>
      </c>
      <c r="R96" s="63">
        <f t="shared" si="2"/>
        <v>0</v>
      </c>
    </row>
    <row r="97" spans="2:19" ht="14.4" thickTop="1" thickBot="1">
      <c r="B97" s="672" t="s">
        <v>252</v>
      </c>
      <c r="C97" s="673" t="s">
        <v>253</v>
      </c>
      <c r="D97" s="554">
        <f t="shared" si="0"/>
        <v>0</v>
      </c>
      <c r="E97" s="543">
        <f t="shared" ref="E97:Q97" si="41">E44*E$107</f>
        <v>0</v>
      </c>
      <c r="F97" s="683">
        <f t="shared" si="41"/>
        <v>0</v>
      </c>
      <c r="G97" s="683">
        <f t="shared" si="41"/>
        <v>0</v>
      </c>
      <c r="H97" s="683">
        <f t="shared" si="41"/>
        <v>0</v>
      </c>
      <c r="I97" s="683">
        <f t="shared" si="41"/>
        <v>0</v>
      </c>
      <c r="J97" s="683">
        <f t="shared" si="41"/>
        <v>0</v>
      </c>
      <c r="K97" s="683">
        <f t="shared" si="41"/>
        <v>0</v>
      </c>
      <c r="L97" s="683">
        <f t="shared" si="41"/>
        <v>0</v>
      </c>
      <c r="M97" s="683">
        <f t="shared" si="41"/>
        <v>0</v>
      </c>
      <c r="N97" s="683">
        <f t="shared" si="41"/>
        <v>0</v>
      </c>
      <c r="O97" s="683">
        <f t="shared" si="41"/>
        <v>0</v>
      </c>
      <c r="P97" s="683">
        <f t="shared" si="41"/>
        <v>0</v>
      </c>
      <c r="Q97" s="544">
        <f t="shared" si="41"/>
        <v>0</v>
      </c>
      <c r="R97" s="88">
        <f t="shared" si="2"/>
        <v>0</v>
      </c>
      <c r="S97" s="126" t="s">
        <v>183</v>
      </c>
    </row>
    <row r="98" spans="2:19" ht="13.8" thickTop="1">
      <c r="B98" s="672" t="s">
        <v>254</v>
      </c>
      <c r="C98" s="673" t="s">
        <v>255</v>
      </c>
      <c r="D98" s="554">
        <f t="shared" si="0"/>
        <v>0</v>
      </c>
      <c r="E98" s="543">
        <f t="shared" ref="E98:Q98" si="42">E45*E$107</f>
        <v>0</v>
      </c>
      <c r="F98" s="683">
        <f t="shared" si="42"/>
        <v>0</v>
      </c>
      <c r="G98" s="683">
        <f t="shared" si="42"/>
        <v>0</v>
      </c>
      <c r="H98" s="683">
        <f t="shared" si="42"/>
        <v>0</v>
      </c>
      <c r="I98" s="683">
        <f t="shared" si="42"/>
        <v>0</v>
      </c>
      <c r="J98" s="683">
        <f t="shared" si="42"/>
        <v>0</v>
      </c>
      <c r="K98" s="683">
        <f t="shared" si="42"/>
        <v>0</v>
      </c>
      <c r="L98" s="683">
        <f t="shared" si="42"/>
        <v>0</v>
      </c>
      <c r="M98" s="683">
        <f t="shared" si="42"/>
        <v>0</v>
      </c>
      <c r="N98" s="683">
        <f t="shared" si="42"/>
        <v>0</v>
      </c>
      <c r="O98" s="683">
        <f t="shared" si="42"/>
        <v>0</v>
      </c>
      <c r="P98" s="683">
        <f t="shared" si="42"/>
        <v>0</v>
      </c>
      <c r="Q98" s="544">
        <f t="shared" si="42"/>
        <v>0</v>
      </c>
      <c r="R98" s="536">
        <f t="shared" si="2"/>
        <v>0</v>
      </c>
    </row>
    <row r="99" spans="2:19" ht="13.2">
      <c r="B99" s="672" t="s">
        <v>256</v>
      </c>
      <c r="C99" s="673" t="s">
        <v>257</v>
      </c>
      <c r="D99" s="554">
        <f t="shared" si="0"/>
        <v>0</v>
      </c>
      <c r="E99" s="543">
        <f t="shared" ref="E99:Q99" si="43">E46*E$107</f>
        <v>0</v>
      </c>
      <c r="F99" s="683">
        <f t="shared" si="43"/>
        <v>0</v>
      </c>
      <c r="G99" s="683">
        <f t="shared" si="43"/>
        <v>0</v>
      </c>
      <c r="H99" s="683">
        <f t="shared" si="43"/>
        <v>0</v>
      </c>
      <c r="I99" s="683">
        <f t="shared" si="43"/>
        <v>0</v>
      </c>
      <c r="J99" s="683">
        <f t="shared" si="43"/>
        <v>0</v>
      </c>
      <c r="K99" s="683">
        <f t="shared" si="43"/>
        <v>0</v>
      </c>
      <c r="L99" s="683">
        <f t="shared" si="43"/>
        <v>0</v>
      </c>
      <c r="M99" s="683">
        <f t="shared" si="43"/>
        <v>0</v>
      </c>
      <c r="N99" s="683">
        <f t="shared" si="43"/>
        <v>0</v>
      </c>
      <c r="O99" s="683">
        <f t="shared" si="43"/>
        <v>0</v>
      </c>
      <c r="P99" s="683">
        <f t="shared" si="43"/>
        <v>0</v>
      </c>
      <c r="Q99" s="544">
        <f t="shared" si="43"/>
        <v>0</v>
      </c>
      <c r="R99" s="554">
        <f t="shared" si="2"/>
        <v>0</v>
      </c>
    </row>
    <row r="100" spans="2:19" ht="13.2">
      <c r="B100" s="674" t="s">
        <v>258</v>
      </c>
      <c r="C100" s="673" t="s">
        <v>155</v>
      </c>
      <c r="D100" s="554">
        <f t="shared" si="0"/>
        <v>0</v>
      </c>
      <c r="E100" s="543">
        <f t="shared" ref="E100:Q100" si="44">E47*E$107</f>
        <v>0</v>
      </c>
      <c r="F100" s="683">
        <f t="shared" si="44"/>
        <v>0</v>
      </c>
      <c r="G100" s="683">
        <f t="shared" si="44"/>
        <v>0</v>
      </c>
      <c r="H100" s="683">
        <f t="shared" si="44"/>
        <v>0</v>
      </c>
      <c r="I100" s="683">
        <f t="shared" si="44"/>
        <v>0</v>
      </c>
      <c r="J100" s="683">
        <f t="shared" si="44"/>
        <v>0</v>
      </c>
      <c r="K100" s="683">
        <f t="shared" si="44"/>
        <v>0</v>
      </c>
      <c r="L100" s="683">
        <f t="shared" si="44"/>
        <v>0</v>
      </c>
      <c r="M100" s="683">
        <f t="shared" si="44"/>
        <v>0</v>
      </c>
      <c r="N100" s="683">
        <f t="shared" si="44"/>
        <v>0</v>
      </c>
      <c r="O100" s="683">
        <f t="shared" si="44"/>
        <v>0</v>
      </c>
      <c r="P100" s="683">
        <f t="shared" si="44"/>
        <v>0</v>
      </c>
      <c r="Q100" s="544">
        <f t="shared" si="44"/>
        <v>0</v>
      </c>
      <c r="R100" s="554">
        <f t="shared" si="2"/>
        <v>0</v>
      </c>
    </row>
    <row r="101" spans="2:19" ht="13.8" thickBot="1">
      <c r="B101" s="675" t="s">
        <v>259</v>
      </c>
      <c r="C101" s="659" t="s">
        <v>260</v>
      </c>
      <c r="D101" s="611">
        <f t="shared" si="0"/>
        <v>0</v>
      </c>
      <c r="E101" s="596">
        <f t="shared" ref="E101:Q101" si="45">E48*E$107</f>
        <v>0</v>
      </c>
      <c r="F101" s="686">
        <f t="shared" si="45"/>
        <v>0</v>
      </c>
      <c r="G101" s="686">
        <f t="shared" si="45"/>
        <v>0</v>
      </c>
      <c r="H101" s="686">
        <f t="shared" si="45"/>
        <v>0</v>
      </c>
      <c r="I101" s="686">
        <f t="shared" si="45"/>
        <v>0</v>
      </c>
      <c r="J101" s="686">
        <f t="shared" si="45"/>
        <v>0</v>
      </c>
      <c r="K101" s="686">
        <f t="shared" si="45"/>
        <v>0</v>
      </c>
      <c r="L101" s="686">
        <f t="shared" si="45"/>
        <v>0</v>
      </c>
      <c r="M101" s="686">
        <f t="shared" si="45"/>
        <v>0</v>
      </c>
      <c r="N101" s="686">
        <f t="shared" si="45"/>
        <v>0</v>
      </c>
      <c r="O101" s="686">
        <f t="shared" si="45"/>
        <v>0</v>
      </c>
      <c r="P101" s="686">
        <f t="shared" si="45"/>
        <v>0</v>
      </c>
      <c r="Q101" s="598">
        <f t="shared" si="45"/>
        <v>0</v>
      </c>
      <c r="R101" s="611">
        <f t="shared" si="2"/>
        <v>0</v>
      </c>
    </row>
    <row r="102" spans="2:19" ht="14.4" thickTop="1" thickBot="1">
      <c r="B102" s="676" t="s">
        <v>261</v>
      </c>
      <c r="C102" s="665" t="s">
        <v>262</v>
      </c>
      <c r="D102" s="64">
        <f t="shared" si="0"/>
        <v>0</v>
      </c>
      <c r="E102" s="327">
        <f t="shared" ref="E102:Q102" si="46">E49*E$107</f>
        <v>0</v>
      </c>
      <c r="F102" s="322">
        <f t="shared" si="46"/>
        <v>0</v>
      </c>
      <c r="G102" s="322">
        <f t="shared" si="46"/>
        <v>0</v>
      </c>
      <c r="H102" s="322">
        <f t="shared" si="46"/>
        <v>0</v>
      </c>
      <c r="I102" s="322">
        <f t="shared" si="46"/>
        <v>0</v>
      </c>
      <c r="J102" s="322">
        <f t="shared" si="46"/>
        <v>0</v>
      </c>
      <c r="K102" s="322">
        <f t="shared" si="46"/>
        <v>0</v>
      </c>
      <c r="L102" s="322">
        <f t="shared" si="46"/>
        <v>0</v>
      </c>
      <c r="M102" s="322">
        <f t="shared" si="46"/>
        <v>0</v>
      </c>
      <c r="N102" s="322">
        <f t="shared" si="46"/>
        <v>0</v>
      </c>
      <c r="O102" s="322">
        <f t="shared" si="46"/>
        <v>0</v>
      </c>
      <c r="P102" s="322">
        <f t="shared" si="46"/>
        <v>0</v>
      </c>
      <c r="Q102" s="324">
        <f t="shared" si="46"/>
        <v>0</v>
      </c>
      <c r="R102" s="88">
        <f t="shared" si="2"/>
        <v>0</v>
      </c>
      <c r="S102" s="126" t="s">
        <v>184</v>
      </c>
    </row>
    <row r="103" spans="2:19" ht="13.8" thickBot="1">
      <c r="B103" s="676" t="s">
        <v>263</v>
      </c>
      <c r="C103" s="665" t="s">
        <v>264</v>
      </c>
      <c r="D103" s="64">
        <f t="shared" si="0"/>
        <v>0</v>
      </c>
      <c r="E103" s="327">
        <f t="shared" ref="E103:Q103" si="47">E50*E$107</f>
        <v>0</v>
      </c>
      <c r="F103" s="322">
        <f t="shared" si="47"/>
        <v>0</v>
      </c>
      <c r="G103" s="322">
        <f t="shared" si="47"/>
        <v>0</v>
      </c>
      <c r="H103" s="322">
        <f t="shared" si="47"/>
        <v>0</v>
      </c>
      <c r="I103" s="322">
        <f t="shared" si="47"/>
        <v>0</v>
      </c>
      <c r="J103" s="322">
        <f t="shared" si="47"/>
        <v>0</v>
      </c>
      <c r="K103" s="322">
        <f t="shared" si="47"/>
        <v>0</v>
      </c>
      <c r="L103" s="322">
        <f t="shared" si="47"/>
        <v>0</v>
      </c>
      <c r="M103" s="322">
        <f t="shared" si="47"/>
        <v>0</v>
      </c>
      <c r="N103" s="322">
        <f t="shared" si="47"/>
        <v>0</v>
      </c>
      <c r="O103" s="322">
        <f t="shared" si="47"/>
        <v>0</v>
      </c>
      <c r="P103" s="322">
        <f t="shared" si="47"/>
        <v>0</v>
      </c>
      <c r="Q103" s="324">
        <f t="shared" si="47"/>
        <v>0</v>
      </c>
      <c r="R103" s="36">
        <f t="shared" si="2"/>
        <v>0</v>
      </c>
    </row>
    <row r="104" spans="2:19" ht="13.2">
      <c r="B104" s="14"/>
      <c r="C104" s="15"/>
    </row>
    <row r="105" spans="2:19" ht="13.2">
      <c r="B105" s="14"/>
      <c r="C105" s="15"/>
    </row>
    <row r="106" spans="2:19" ht="13.8" thickBot="1">
      <c r="B106" s="14"/>
      <c r="C106" s="15"/>
    </row>
    <row r="107" spans="2:19" ht="13.8" thickBot="1">
      <c r="B107" s="60"/>
      <c r="C107" s="293" t="s">
        <v>161</v>
      </c>
      <c r="D107" s="294">
        <f>'入力シート '!C6</f>
        <v>0</v>
      </c>
      <c r="E107" s="687">
        <f t="array" ref="E107:Q107">TRANSPOSE('入力シート '!I6:I18)</f>
        <v>0</v>
      </c>
      <c r="F107" s="688">
        <v>0</v>
      </c>
      <c r="G107" s="688">
        <v>0</v>
      </c>
      <c r="H107" s="688">
        <v>0</v>
      </c>
      <c r="I107" s="688">
        <v>0</v>
      </c>
      <c r="J107" s="688">
        <v>0</v>
      </c>
      <c r="K107" s="688">
        <v>0</v>
      </c>
      <c r="L107" s="688">
        <v>0</v>
      </c>
      <c r="M107" s="688">
        <v>0</v>
      </c>
      <c r="N107" s="688">
        <v>0</v>
      </c>
      <c r="O107" s="688">
        <v>0</v>
      </c>
      <c r="P107" s="688">
        <v>0</v>
      </c>
      <c r="Q107" s="689">
        <v>0</v>
      </c>
      <c r="R107" s="64">
        <f>SUM(E107:Q107)</f>
        <v>0</v>
      </c>
    </row>
  </sheetData>
  <customSheetViews>
    <customSheetView guid="{2653BBE6-F91C-4430-938D-D5344182049A}" fitToPage="1">
      <pageMargins left="0.62992125984251968" right="0.51181102362204722" top="0.51181102362204722" bottom="0.19685039370078741" header="0.51181102362204722" footer="0.51181102362204722"/>
      <pageSetup paperSize="9" firstPageNumber="131" fitToWidth="0" orientation="portrait" horizontalDpi="1200" verticalDpi="1200" r:id="rId1"/>
      <headerFooter alignWithMargins="0">
        <oddFooter>&amp;C&amp;"ＭＳ Ｐ明朝,標準"&amp;16　&amp;18―&amp;P&amp;
―</oddFooter>
      </headerFooter>
    </customSheetView>
  </customSheetViews>
  <mergeCells count="4">
    <mergeCell ref="E55:R55"/>
    <mergeCell ref="B55:C57"/>
    <mergeCell ref="B2:C4"/>
    <mergeCell ref="E2:Q2"/>
  </mergeCells>
  <phoneticPr fontId="2"/>
  <pageMargins left="0.62992125984251968" right="0.51181102362204722" top="0.51181102362204722" bottom="0.19685039370078741" header="0.51181102362204722" footer="0.51181102362204722"/>
  <pageSetup paperSize="9" firstPageNumber="131" fitToWidth="0" orientation="portrait" horizontalDpi="1200" verticalDpi="1200" r:id="rId2"/>
  <headerFooter alignWithMargins="0">
    <oddFooter>&amp;C&amp;"ＭＳ Ｐ明朝,標準"&amp;16　&amp;18―&amp;P&amp;
―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B1:EC43"/>
  <sheetViews>
    <sheetView showGridLines="0" workbookViewId="0">
      <pane ySplit="3" topLeftCell="A4" activePane="bottomLeft" state="frozen"/>
      <selection pane="bottomLeft" activeCell="N14" sqref="N14"/>
    </sheetView>
  </sheetViews>
  <sheetFormatPr defaultColWidth="18.6640625" defaultRowHeight="12.75" customHeight="1"/>
  <cols>
    <col min="1" max="1" width="2.6640625" customWidth="1"/>
    <col min="2" max="2" width="4.6640625" customWidth="1"/>
    <col min="3" max="3" width="25.6640625" customWidth="1"/>
    <col min="4" max="9" width="11.109375" customWidth="1"/>
    <col min="10" max="10" width="8.109375" customWidth="1"/>
    <col min="11" max="11" width="20" bestFit="1" customWidth="1"/>
    <col min="12" max="13" width="11.109375" customWidth="1"/>
    <col min="14" max="14" width="8.109375" customWidth="1"/>
    <col min="15" max="15" width="4.6640625" customWidth="1"/>
    <col min="16" max="16" width="23.109375" bestFit="1" customWidth="1"/>
    <col min="17" max="53" width="12.109375" customWidth="1"/>
    <col min="54" max="54" width="5.77734375" style="11" customWidth="1"/>
    <col min="55" max="55" width="5.88671875" customWidth="1"/>
    <col min="57" max="93" width="12.109375" customWidth="1"/>
    <col min="94" max="94" width="5.21875" style="11" customWidth="1"/>
    <col min="95" max="95" width="3.21875" bestFit="1" customWidth="1"/>
    <col min="96" max="96" width="23.21875" bestFit="1" customWidth="1"/>
    <col min="97" max="133" width="12.109375" customWidth="1"/>
  </cols>
  <sheetData>
    <row r="1" spans="2:133" ht="22.5" customHeight="1" thickBot="1"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</row>
    <row r="2" spans="2:133" ht="19.5" customHeight="1" thickBot="1">
      <c r="B2" s="1099"/>
      <c r="C2" s="1101"/>
      <c r="D2" s="1103" t="s">
        <v>56</v>
      </c>
      <c r="E2" s="1105" t="s">
        <v>66</v>
      </c>
      <c r="F2" s="1105" t="s">
        <v>57</v>
      </c>
      <c r="G2" s="1107" t="s">
        <v>58</v>
      </c>
      <c r="H2" s="1109" t="s">
        <v>63</v>
      </c>
      <c r="I2" s="1111" t="s">
        <v>64</v>
      </c>
      <c r="K2" s="75" t="s">
        <v>60</v>
      </c>
      <c r="M2" t="s">
        <v>163</v>
      </c>
      <c r="O2" s="1095" t="s">
        <v>167</v>
      </c>
      <c r="P2" s="1096"/>
      <c r="Q2" s="612" t="s">
        <v>0</v>
      </c>
      <c r="R2" s="613" t="s">
        <v>9</v>
      </c>
      <c r="S2" s="613" t="s">
        <v>19</v>
      </c>
      <c r="T2" s="613" t="s">
        <v>26</v>
      </c>
      <c r="U2" s="613" t="s">
        <v>27</v>
      </c>
      <c r="V2" s="613" t="s">
        <v>34</v>
      </c>
      <c r="W2" s="613" t="s">
        <v>36</v>
      </c>
      <c r="X2" s="613" t="s">
        <v>38</v>
      </c>
      <c r="Y2" s="613" t="s">
        <v>42</v>
      </c>
      <c r="Z2" s="613" t="s">
        <v>44</v>
      </c>
      <c r="AA2" s="613" t="s">
        <v>46</v>
      </c>
      <c r="AB2" s="613" t="s">
        <v>47</v>
      </c>
      <c r="AC2" s="613" t="s">
        <v>48</v>
      </c>
      <c r="AD2" s="613" t="s">
        <v>50</v>
      </c>
      <c r="AE2" s="613" t="s">
        <v>52</v>
      </c>
      <c r="AF2" s="613" t="s">
        <v>54</v>
      </c>
      <c r="AG2" s="613" t="s">
        <v>80</v>
      </c>
      <c r="AH2" s="613" t="s">
        <v>86</v>
      </c>
      <c r="AI2" s="613" t="s">
        <v>87</v>
      </c>
      <c r="AJ2" s="613" t="s">
        <v>90</v>
      </c>
      <c r="AK2" s="613" t="s">
        <v>91</v>
      </c>
      <c r="AL2" s="613" t="s">
        <v>92</v>
      </c>
      <c r="AM2" s="613" t="s">
        <v>93</v>
      </c>
      <c r="AN2" s="613" t="s">
        <v>94</v>
      </c>
      <c r="AO2" s="613" t="s">
        <v>95</v>
      </c>
      <c r="AP2" s="613" t="s">
        <v>96</v>
      </c>
      <c r="AQ2" s="613" t="s">
        <v>97</v>
      </c>
      <c r="AR2" s="613" t="s">
        <v>98</v>
      </c>
      <c r="AS2" s="613" t="s">
        <v>99</v>
      </c>
      <c r="AT2" s="613" t="s">
        <v>100</v>
      </c>
      <c r="AU2" s="613" t="s">
        <v>101</v>
      </c>
      <c r="AV2" s="613" t="s">
        <v>102</v>
      </c>
      <c r="AW2" s="613" t="s">
        <v>103</v>
      </c>
      <c r="AX2" s="613" t="s">
        <v>104</v>
      </c>
      <c r="AY2" s="613" t="s">
        <v>105</v>
      </c>
      <c r="AZ2" s="613" t="s">
        <v>106</v>
      </c>
      <c r="BA2" s="614" t="s">
        <v>107</v>
      </c>
      <c r="BC2" s="1065" t="s">
        <v>401</v>
      </c>
      <c r="BD2" s="1066"/>
      <c r="BE2" s="339" t="s">
        <v>363</v>
      </c>
      <c r="BF2" s="253" t="s">
        <v>364</v>
      </c>
      <c r="BG2" s="253" t="s">
        <v>365</v>
      </c>
      <c r="BH2" s="253" t="s">
        <v>366</v>
      </c>
      <c r="BI2" s="253" t="s">
        <v>367</v>
      </c>
      <c r="BJ2" s="253" t="s">
        <v>368</v>
      </c>
      <c r="BK2" s="253" t="s">
        <v>369</v>
      </c>
      <c r="BL2" s="253" t="s">
        <v>370</v>
      </c>
      <c r="BM2" s="253" t="s">
        <v>371</v>
      </c>
      <c r="BN2" s="253" t="s">
        <v>372</v>
      </c>
      <c r="BO2" s="253" t="s">
        <v>373</v>
      </c>
      <c r="BP2" s="253" t="s">
        <v>374</v>
      </c>
      <c r="BQ2" s="253" t="s">
        <v>375</v>
      </c>
      <c r="BR2" s="253" t="s">
        <v>376</v>
      </c>
      <c r="BS2" s="253" t="s">
        <v>377</v>
      </c>
      <c r="BT2" s="253" t="s">
        <v>378</v>
      </c>
      <c r="BU2" s="253" t="s">
        <v>379</v>
      </c>
      <c r="BV2" s="253" t="s">
        <v>380</v>
      </c>
      <c r="BW2" s="253" t="s">
        <v>381</v>
      </c>
      <c r="BX2" s="253" t="s">
        <v>382</v>
      </c>
      <c r="BY2" s="253" t="s">
        <v>383</v>
      </c>
      <c r="BZ2" s="253" t="s">
        <v>384</v>
      </c>
      <c r="CA2" s="253" t="s">
        <v>385</v>
      </c>
      <c r="CB2" s="253" t="s">
        <v>386</v>
      </c>
      <c r="CC2" s="253" t="s">
        <v>387</v>
      </c>
      <c r="CD2" s="253" t="s">
        <v>388</v>
      </c>
      <c r="CE2" s="253" t="s">
        <v>389</v>
      </c>
      <c r="CF2" s="253" t="s">
        <v>390</v>
      </c>
      <c r="CG2" s="253" t="s">
        <v>391</v>
      </c>
      <c r="CH2" s="253" t="s">
        <v>392</v>
      </c>
      <c r="CI2" s="253" t="s">
        <v>393</v>
      </c>
      <c r="CJ2" s="253" t="s">
        <v>394</v>
      </c>
      <c r="CK2" s="253" t="s">
        <v>395</v>
      </c>
      <c r="CL2" s="253" t="s">
        <v>396</v>
      </c>
      <c r="CM2" s="253" t="s">
        <v>397</v>
      </c>
      <c r="CN2" s="253" t="s">
        <v>398</v>
      </c>
      <c r="CO2" s="254" t="s">
        <v>399</v>
      </c>
      <c r="CQ2" s="1091" t="s">
        <v>339</v>
      </c>
      <c r="CR2" s="1092"/>
      <c r="CS2" s="612" t="s">
        <v>0</v>
      </c>
      <c r="CT2" s="613" t="s">
        <v>2</v>
      </c>
      <c r="CU2" s="613" t="s">
        <v>4</v>
      </c>
      <c r="CV2" s="613" t="s">
        <v>5</v>
      </c>
      <c r="CW2" s="613" t="s">
        <v>7</v>
      </c>
      <c r="CX2" s="613" t="s">
        <v>9</v>
      </c>
      <c r="CY2" s="613" t="s">
        <v>11</v>
      </c>
      <c r="CZ2" s="613" t="s">
        <v>13</v>
      </c>
      <c r="DA2" s="613" t="s">
        <v>15</v>
      </c>
      <c r="DB2" s="613" t="s">
        <v>17</v>
      </c>
      <c r="DC2" s="613" t="s">
        <v>19</v>
      </c>
      <c r="DD2" s="613" t="s">
        <v>21</v>
      </c>
      <c r="DE2" s="613" t="s">
        <v>22</v>
      </c>
      <c r="DF2" s="613" t="s">
        <v>24</v>
      </c>
      <c r="DG2" s="613" t="s">
        <v>26</v>
      </c>
      <c r="DH2" s="613" t="s">
        <v>27</v>
      </c>
      <c r="DI2" s="613" t="s">
        <v>29</v>
      </c>
      <c r="DJ2" s="613" t="s">
        <v>31</v>
      </c>
      <c r="DK2" s="613" t="s">
        <v>33</v>
      </c>
      <c r="DL2" s="613" t="s">
        <v>34</v>
      </c>
      <c r="DM2" s="613" t="s">
        <v>36</v>
      </c>
      <c r="DN2" s="613" t="s">
        <v>38</v>
      </c>
      <c r="DO2" s="613" t="s">
        <v>40</v>
      </c>
      <c r="DP2" s="613" t="s">
        <v>41</v>
      </c>
      <c r="DQ2" s="613" t="s">
        <v>42</v>
      </c>
      <c r="DR2" s="613" t="s">
        <v>44</v>
      </c>
      <c r="DS2" s="613" t="s">
        <v>46</v>
      </c>
      <c r="DT2" s="613" t="s">
        <v>47</v>
      </c>
      <c r="DU2" s="613" t="s">
        <v>48</v>
      </c>
      <c r="DV2" s="613" t="s">
        <v>50</v>
      </c>
      <c r="DW2" s="613" t="s">
        <v>52</v>
      </c>
      <c r="DX2" s="613" t="s">
        <v>54</v>
      </c>
      <c r="DY2" s="613" t="s">
        <v>80</v>
      </c>
      <c r="DZ2" s="613" t="s">
        <v>86</v>
      </c>
      <c r="EA2" s="613" t="s">
        <v>87</v>
      </c>
      <c r="EB2" s="613" t="s">
        <v>88</v>
      </c>
      <c r="EC2" s="614" t="s">
        <v>89</v>
      </c>
    </row>
    <row r="3" spans="2:133" ht="45" customHeight="1" thickBot="1">
      <c r="B3" s="1100"/>
      <c r="C3" s="1102"/>
      <c r="D3" s="1104"/>
      <c r="E3" s="1106"/>
      <c r="F3" s="1106"/>
      <c r="G3" s="1108"/>
      <c r="H3" s="1110"/>
      <c r="I3" s="1112"/>
      <c r="K3" s="76" t="str">
        <f>'入力シート '!Q6</f>
        <v>令和５年（2023年）</v>
      </c>
      <c r="L3" s="77" t="str">
        <f>'入力シート '!R6</f>
        <v>熊本市</v>
      </c>
      <c r="M3" s="78">
        <f>INDEX($L$7:$M$16,MATCH($K$3,$K$7:$K$16,0),MATCH(L3,$L$6:$M$6,0))</f>
        <v>0.5960677179768451</v>
      </c>
      <c r="O3" s="1097"/>
      <c r="P3" s="1098"/>
      <c r="Q3" s="618" t="s">
        <v>246</v>
      </c>
      <c r="R3" s="619" t="s">
        <v>3</v>
      </c>
      <c r="S3" s="619" t="s">
        <v>141</v>
      </c>
      <c r="T3" s="619" t="s">
        <v>6</v>
      </c>
      <c r="U3" s="619" t="s">
        <v>8</v>
      </c>
      <c r="V3" s="619" t="s">
        <v>10</v>
      </c>
      <c r="W3" s="619" t="s">
        <v>12</v>
      </c>
      <c r="X3" s="619" t="s">
        <v>247</v>
      </c>
      <c r="Y3" s="619" t="s">
        <v>14</v>
      </c>
      <c r="Z3" s="619" t="s">
        <v>16</v>
      </c>
      <c r="AA3" s="619" t="s">
        <v>18</v>
      </c>
      <c r="AB3" s="619" t="s">
        <v>20</v>
      </c>
      <c r="AC3" s="619" t="s">
        <v>168</v>
      </c>
      <c r="AD3" s="619" t="s">
        <v>169</v>
      </c>
      <c r="AE3" s="619" t="s">
        <v>170</v>
      </c>
      <c r="AF3" s="619" t="s">
        <v>146</v>
      </c>
      <c r="AG3" s="619" t="s">
        <v>23</v>
      </c>
      <c r="AH3" s="619" t="s">
        <v>248</v>
      </c>
      <c r="AI3" s="619" t="s">
        <v>25</v>
      </c>
      <c r="AJ3" s="619" t="s">
        <v>28</v>
      </c>
      <c r="AK3" s="619" t="s">
        <v>30</v>
      </c>
      <c r="AL3" s="619" t="s">
        <v>32</v>
      </c>
      <c r="AM3" s="619" t="s">
        <v>171</v>
      </c>
      <c r="AN3" s="619" t="s">
        <v>150</v>
      </c>
      <c r="AO3" s="619" t="s">
        <v>35</v>
      </c>
      <c r="AP3" s="619" t="s">
        <v>37</v>
      </c>
      <c r="AQ3" s="619" t="s">
        <v>39</v>
      </c>
      <c r="AR3" s="619" t="s">
        <v>172</v>
      </c>
      <c r="AS3" s="619" t="s">
        <v>152</v>
      </c>
      <c r="AT3" s="619" t="s">
        <v>43</v>
      </c>
      <c r="AU3" s="619" t="s">
        <v>45</v>
      </c>
      <c r="AV3" s="619" t="s">
        <v>173</v>
      </c>
      <c r="AW3" s="619" t="s">
        <v>249</v>
      </c>
      <c r="AX3" s="619" t="s">
        <v>49</v>
      </c>
      <c r="AY3" s="348" t="s">
        <v>51</v>
      </c>
      <c r="AZ3" s="348" t="s">
        <v>53</v>
      </c>
      <c r="BA3" s="349" t="s">
        <v>55</v>
      </c>
      <c r="BC3" s="1069"/>
      <c r="BD3" s="1070"/>
      <c r="BE3" s="340" t="s">
        <v>246</v>
      </c>
      <c r="BF3" s="341" t="s">
        <v>3</v>
      </c>
      <c r="BG3" s="341" t="s">
        <v>141</v>
      </c>
      <c r="BH3" s="341" t="s">
        <v>6</v>
      </c>
      <c r="BI3" s="341" t="s">
        <v>8</v>
      </c>
      <c r="BJ3" s="341" t="s">
        <v>10</v>
      </c>
      <c r="BK3" s="341" t="s">
        <v>12</v>
      </c>
      <c r="BL3" s="341" t="s">
        <v>247</v>
      </c>
      <c r="BM3" s="341" t="s">
        <v>14</v>
      </c>
      <c r="BN3" s="341" t="s">
        <v>16</v>
      </c>
      <c r="BO3" s="341" t="s">
        <v>18</v>
      </c>
      <c r="BP3" s="341" t="s">
        <v>20</v>
      </c>
      <c r="BQ3" s="341" t="s">
        <v>168</v>
      </c>
      <c r="BR3" s="341" t="s">
        <v>169</v>
      </c>
      <c r="BS3" s="341" t="s">
        <v>170</v>
      </c>
      <c r="BT3" s="341" t="s">
        <v>146</v>
      </c>
      <c r="BU3" s="341" t="s">
        <v>23</v>
      </c>
      <c r="BV3" s="341" t="s">
        <v>248</v>
      </c>
      <c r="BW3" s="341" t="s">
        <v>25</v>
      </c>
      <c r="BX3" s="341" t="s">
        <v>28</v>
      </c>
      <c r="BY3" s="341" t="s">
        <v>30</v>
      </c>
      <c r="BZ3" s="341" t="s">
        <v>32</v>
      </c>
      <c r="CA3" s="341" t="s">
        <v>171</v>
      </c>
      <c r="CB3" s="341" t="s">
        <v>150</v>
      </c>
      <c r="CC3" s="341" t="s">
        <v>35</v>
      </c>
      <c r="CD3" s="341" t="s">
        <v>37</v>
      </c>
      <c r="CE3" s="341" t="s">
        <v>39</v>
      </c>
      <c r="CF3" s="341" t="s">
        <v>172</v>
      </c>
      <c r="CG3" s="341" t="s">
        <v>152</v>
      </c>
      <c r="CH3" s="341" t="s">
        <v>43</v>
      </c>
      <c r="CI3" s="341" t="s">
        <v>45</v>
      </c>
      <c r="CJ3" s="341" t="s">
        <v>173</v>
      </c>
      <c r="CK3" s="341" t="s">
        <v>249</v>
      </c>
      <c r="CL3" s="341" t="s">
        <v>49</v>
      </c>
      <c r="CM3" s="341" t="s">
        <v>51</v>
      </c>
      <c r="CN3" s="341" t="s">
        <v>400</v>
      </c>
      <c r="CO3" s="342" t="s">
        <v>55</v>
      </c>
      <c r="CQ3" s="1093"/>
      <c r="CR3" s="1094"/>
      <c r="CS3" s="618" t="s">
        <v>1</v>
      </c>
      <c r="CT3" s="619" t="s">
        <v>3</v>
      </c>
      <c r="CU3" s="619" t="s">
        <v>141</v>
      </c>
      <c r="CV3" s="619" t="s">
        <v>6</v>
      </c>
      <c r="CW3" s="619" t="s">
        <v>403</v>
      </c>
      <c r="CX3" s="619" t="s">
        <v>10</v>
      </c>
      <c r="CY3" s="619" t="s">
        <v>12</v>
      </c>
      <c r="CZ3" s="619" t="s">
        <v>404</v>
      </c>
      <c r="DA3" s="619" t="s">
        <v>14</v>
      </c>
      <c r="DB3" s="619" t="s">
        <v>16</v>
      </c>
      <c r="DC3" s="619" t="s">
        <v>18</v>
      </c>
      <c r="DD3" s="619" t="s">
        <v>20</v>
      </c>
      <c r="DE3" s="619" t="s">
        <v>168</v>
      </c>
      <c r="DF3" s="619" t="s">
        <v>169</v>
      </c>
      <c r="DG3" s="619" t="s">
        <v>170</v>
      </c>
      <c r="DH3" s="619" t="s">
        <v>146</v>
      </c>
      <c r="DI3" s="619" t="s">
        <v>23</v>
      </c>
      <c r="DJ3" s="619" t="s">
        <v>148</v>
      </c>
      <c r="DK3" s="619" t="s">
        <v>25</v>
      </c>
      <c r="DL3" s="619" t="s">
        <v>405</v>
      </c>
      <c r="DM3" s="619" t="s">
        <v>30</v>
      </c>
      <c r="DN3" s="619" t="s">
        <v>406</v>
      </c>
      <c r="DO3" s="619" t="s">
        <v>171</v>
      </c>
      <c r="DP3" s="619" t="s">
        <v>150</v>
      </c>
      <c r="DQ3" s="619" t="s">
        <v>35</v>
      </c>
      <c r="DR3" s="619" t="s">
        <v>37</v>
      </c>
      <c r="DS3" s="619" t="s">
        <v>39</v>
      </c>
      <c r="DT3" s="619" t="s">
        <v>172</v>
      </c>
      <c r="DU3" s="619" t="s">
        <v>152</v>
      </c>
      <c r="DV3" s="619" t="s">
        <v>43</v>
      </c>
      <c r="DW3" s="619" t="s">
        <v>45</v>
      </c>
      <c r="DX3" s="619" t="s">
        <v>173</v>
      </c>
      <c r="DY3" s="619" t="s">
        <v>407</v>
      </c>
      <c r="DZ3" s="619" t="s">
        <v>408</v>
      </c>
      <c r="EA3" s="348" t="s">
        <v>51</v>
      </c>
      <c r="EB3" s="348" t="s">
        <v>53</v>
      </c>
      <c r="EC3" s="349" t="s">
        <v>55</v>
      </c>
    </row>
    <row r="4" spans="2:133" ht="20.100000000000001" customHeight="1">
      <c r="B4" s="690" t="s">
        <v>0</v>
      </c>
      <c r="C4" s="691" t="s">
        <v>1</v>
      </c>
      <c r="D4" s="692">
        <v>0.79313356569721405</v>
      </c>
      <c r="E4" s="692">
        <v>0.46146021780210972</v>
      </c>
      <c r="F4" s="692">
        <v>8.9413622471601076E-2</v>
      </c>
      <c r="G4" s="693">
        <v>1.545493810247937E-2</v>
      </c>
      <c r="H4" s="692">
        <v>0.25675563532728407</v>
      </c>
      <c r="I4" s="694">
        <v>3.137099623244554E-2</v>
      </c>
      <c r="K4" s="71"/>
      <c r="L4" s="71"/>
      <c r="M4" s="79"/>
      <c r="O4" s="728" t="s">
        <v>0</v>
      </c>
      <c r="P4" s="729" t="s">
        <v>246</v>
      </c>
      <c r="Q4" s="764">
        <v>1.1196106488565476</v>
      </c>
      <c r="R4" s="765">
        <v>1.5272039120342763E-4</v>
      </c>
      <c r="S4" s="765">
        <v>0.21557103751249634</v>
      </c>
      <c r="T4" s="765">
        <v>1.5329172033685008E-2</v>
      </c>
      <c r="U4" s="765">
        <v>8.0376985415788429E-2</v>
      </c>
      <c r="V4" s="765">
        <v>1.7780154336950998E-3</v>
      </c>
      <c r="W4" s="765">
        <v>1.6356166481203407E-4</v>
      </c>
      <c r="X4" s="765">
        <v>1.576533540466624E-2</v>
      </c>
      <c r="Y4" s="765">
        <v>2.8406599424694916E-4</v>
      </c>
      <c r="Z4" s="765">
        <v>4.8329699149133882E-5</v>
      </c>
      <c r="AA4" s="765">
        <v>1.3755743101838487E-4</v>
      </c>
      <c r="AB4" s="765">
        <v>1.0757998602711988E-4</v>
      </c>
      <c r="AC4" s="765">
        <v>6.7485458297235999E-5</v>
      </c>
      <c r="AD4" s="765">
        <v>1.087161570729303E-4</v>
      </c>
      <c r="AE4" s="765">
        <v>1.4578569515698571E-4</v>
      </c>
      <c r="AF4" s="765">
        <v>1.5960907171873353E-4</v>
      </c>
      <c r="AG4" s="765">
        <v>1.3124022528730088E-4</v>
      </c>
      <c r="AH4" s="765">
        <v>1.3586911463729493E-4</v>
      </c>
      <c r="AI4" s="765">
        <v>1.5644876424816324E-4</v>
      </c>
      <c r="AJ4" s="765">
        <v>5.1371960396244228E-3</v>
      </c>
      <c r="AK4" s="765">
        <v>1.2396491359437528E-3</v>
      </c>
      <c r="AL4" s="765">
        <v>8.0111974559484022E-5</v>
      </c>
      <c r="AM4" s="765">
        <v>2.7535390597267339E-4</v>
      </c>
      <c r="AN4" s="765">
        <v>2.0170020811525967E-4</v>
      </c>
      <c r="AO4" s="765">
        <v>3.1014907211777905E-4</v>
      </c>
      <c r="AP4" s="765">
        <v>1.6742520257200807E-4</v>
      </c>
      <c r="AQ4" s="765">
        <v>5.1330873887486204E-5</v>
      </c>
      <c r="AR4" s="765">
        <v>2.6155135805508813E-4</v>
      </c>
      <c r="AS4" s="765">
        <v>1.0879522032033969E-3</v>
      </c>
      <c r="AT4" s="765">
        <v>1.6160499507642871E-4</v>
      </c>
      <c r="AU4" s="765">
        <v>1.0046470793280545E-3</v>
      </c>
      <c r="AV4" s="765">
        <v>3.0131786273093725E-3</v>
      </c>
      <c r="AW4" s="765">
        <v>2.1839238781576715E-3</v>
      </c>
      <c r="AX4" s="765">
        <v>2.0083345314219356E-4</v>
      </c>
      <c r="AY4" s="766">
        <v>2.4531067598883832E-2</v>
      </c>
      <c r="AZ4" s="766">
        <v>6.1237202165158452E-3</v>
      </c>
      <c r="BA4" s="767">
        <v>2.8945883957148328E-4</v>
      </c>
      <c r="BC4" s="728" t="s">
        <v>0</v>
      </c>
      <c r="BD4" s="730" t="s">
        <v>246</v>
      </c>
      <c r="BE4" s="731">
        <v>0.11209370093752721</v>
      </c>
      <c r="BF4" s="732">
        <v>0</v>
      </c>
      <c r="BG4" s="732">
        <v>0</v>
      </c>
      <c r="BH4" s="732">
        <v>0</v>
      </c>
      <c r="BI4" s="732">
        <v>0</v>
      </c>
      <c r="BJ4" s="732">
        <v>0</v>
      </c>
      <c r="BK4" s="732">
        <v>0</v>
      </c>
      <c r="BL4" s="732">
        <v>0</v>
      </c>
      <c r="BM4" s="732">
        <v>0</v>
      </c>
      <c r="BN4" s="732">
        <v>0</v>
      </c>
      <c r="BO4" s="732">
        <v>0</v>
      </c>
      <c r="BP4" s="732">
        <v>0</v>
      </c>
      <c r="BQ4" s="732">
        <v>0</v>
      </c>
      <c r="BR4" s="732">
        <v>0</v>
      </c>
      <c r="BS4" s="732">
        <v>0</v>
      </c>
      <c r="BT4" s="732">
        <v>0</v>
      </c>
      <c r="BU4" s="732">
        <v>0</v>
      </c>
      <c r="BV4" s="732">
        <v>0</v>
      </c>
      <c r="BW4" s="732">
        <v>0</v>
      </c>
      <c r="BX4" s="732">
        <v>0</v>
      </c>
      <c r="BY4" s="732">
        <v>0</v>
      </c>
      <c r="BZ4" s="732">
        <v>0</v>
      </c>
      <c r="CA4" s="732">
        <v>0</v>
      </c>
      <c r="CB4" s="732">
        <v>0</v>
      </c>
      <c r="CC4" s="732">
        <v>0</v>
      </c>
      <c r="CD4" s="732">
        <v>0</v>
      </c>
      <c r="CE4" s="732">
        <v>0</v>
      </c>
      <c r="CF4" s="732">
        <v>0</v>
      </c>
      <c r="CG4" s="732">
        <v>0</v>
      </c>
      <c r="CH4" s="732">
        <v>0</v>
      </c>
      <c r="CI4" s="732">
        <v>0</v>
      </c>
      <c r="CJ4" s="732">
        <v>0</v>
      </c>
      <c r="CK4" s="732">
        <v>0</v>
      </c>
      <c r="CL4" s="732">
        <v>0</v>
      </c>
      <c r="CM4" s="732">
        <v>1.4127918609239174E-2</v>
      </c>
      <c r="CN4" s="732">
        <v>0</v>
      </c>
      <c r="CO4" s="733">
        <v>0</v>
      </c>
      <c r="CQ4" s="728" t="s">
        <v>0</v>
      </c>
      <c r="CR4" s="729" t="s">
        <v>1</v>
      </c>
      <c r="CS4" s="764">
        <v>0.12700855227748548</v>
      </c>
      <c r="CT4" s="765">
        <v>0</v>
      </c>
      <c r="CU4" s="765">
        <v>0.23189223661330802</v>
      </c>
      <c r="CV4" s="765">
        <v>1.6717779938664072E-2</v>
      </c>
      <c r="CW4" s="765">
        <v>8.5836779603141483E-2</v>
      </c>
      <c r="CX4" s="765">
        <v>1.1423892109932215E-3</v>
      </c>
      <c r="CY4" s="765">
        <v>0</v>
      </c>
      <c r="CZ4" s="765">
        <v>1.7142000626814015E-2</v>
      </c>
      <c r="DA4" s="765">
        <v>1.796041524480046E-5</v>
      </c>
      <c r="DB4" s="765">
        <v>0</v>
      </c>
      <c r="DC4" s="765">
        <v>0</v>
      </c>
      <c r="DD4" s="765">
        <v>0</v>
      </c>
      <c r="DE4" s="765">
        <v>0</v>
      </c>
      <c r="DF4" s="765">
        <v>0</v>
      </c>
      <c r="DG4" s="765">
        <v>0</v>
      </c>
      <c r="DH4" s="765">
        <v>0</v>
      </c>
      <c r="DI4" s="765">
        <v>0</v>
      </c>
      <c r="DJ4" s="765">
        <v>0</v>
      </c>
      <c r="DK4" s="765">
        <v>0</v>
      </c>
      <c r="DL4" s="765">
        <v>3.8240609268103782E-3</v>
      </c>
      <c r="DM4" s="765">
        <v>6.1703070927101049E-4</v>
      </c>
      <c r="DN4" s="765">
        <v>0</v>
      </c>
      <c r="DO4" s="765">
        <v>0</v>
      </c>
      <c r="DP4" s="765">
        <v>0</v>
      </c>
      <c r="DQ4" s="765">
        <v>9.0343653358351578E-5</v>
      </c>
      <c r="DR4" s="765">
        <v>0</v>
      </c>
      <c r="DS4" s="765">
        <v>3.855738817393495E-6</v>
      </c>
      <c r="DT4" s="765">
        <v>8.4668666288359863E-5</v>
      </c>
      <c r="DU4" s="765">
        <v>0</v>
      </c>
      <c r="DV4" s="765">
        <v>3.7971521358980767E-5</v>
      </c>
      <c r="DW4" s="765">
        <v>7.4664011946241914E-4</v>
      </c>
      <c r="DX4" s="765">
        <v>2.3787646575332633E-3</v>
      </c>
      <c r="DY4" s="765">
        <v>1.8338246383766367E-3</v>
      </c>
      <c r="DZ4" s="765">
        <v>6.7074929403636803E-6</v>
      </c>
      <c r="EA4" s="766">
        <v>1.9652397401410192E-2</v>
      </c>
      <c r="EB4" s="766">
        <v>0</v>
      </c>
      <c r="EC4" s="767">
        <v>0</v>
      </c>
    </row>
    <row r="5" spans="2:133" ht="20.100000000000001" customHeight="1" thickBot="1">
      <c r="B5" s="695" t="s">
        <v>2</v>
      </c>
      <c r="C5" s="375" t="s">
        <v>3</v>
      </c>
      <c r="D5" s="696">
        <v>6.0967097273883386E-2</v>
      </c>
      <c r="E5" s="696">
        <v>0.38227848101265821</v>
      </c>
      <c r="F5" s="696">
        <v>0.18499765588373182</v>
      </c>
      <c r="G5" s="697">
        <v>-1.8245620751911003E-5</v>
      </c>
      <c r="H5" s="696">
        <v>5.0257852789498361E-2</v>
      </c>
      <c r="I5" s="698">
        <v>4.9695264885138306E-2</v>
      </c>
      <c r="K5" t="s">
        <v>130</v>
      </c>
      <c r="O5" s="734" t="s">
        <v>9</v>
      </c>
      <c r="P5" s="735" t="s">
        <v>3</v>
      </c>
      <c r="Q5" s="768">
        <v>3.6490049331733531E-4</v>
      </c>
      <c r="R5" s="769">
        <v>1.0004174202415856</v>
      </c>
      <c r="S5" s="769">
        <v>4.9841138768628144E-4</v>
      </c>
      <c r="T5" s="769">
        <v>7.8644103514947581E-4</v>
      </c>
      <c r="U5" s="769">
        <v>1.8685458742308024E-3</v>
      </c>
      <c r="V5" s="769">
        <v>1.200016329757187E-3</v>
      </c>
      <c r="W5" s="769">
        <v>1.3981312970462786E-2</v>
      </c>
      <c r="X5" s="769">
        <v>1.3405509046234877E-3</v>
      </c>
      <c r="Y5" s="769">
        <v>4.8438450103952474E-3</v>
      </c>
      <c r="Z5" s="769">
        <v>9.6666335643128703E-4</v>
      </c>
      <c r="AA5" s="769">
        <v>7.3976272122975E-4</v>
      </c>
      <c r="AB5" s="769">
        <v>7.1824057894962141E-4</v>
      </c>
      <c r="AC5" s="769">
        <v>4.0346188878841161E-4</v>
      </c>
      <c r="AD5" s="769">
        <v>3.0000701267948033E-4</v>
      </c>
      <c r="AE5" s="769">
        <v>4.6464005097566276E-4</v>
      </c>
      <c r="AF5" s="769">
        <v>9.2324503372407329E-4</v>
      </c>
      <c r="AG5" s="769">
        <v>3.6506461343659299E-4</v>
      </c>
      <c r="AH5" s="769">
        <v>2.1175628256613348E-4</v>
      </c>
      <c r="AI5" s="769">
        <v>3.4616359249671003E-4</v>
      </c>
      <c r="AJ5" s="769">
        <v>5.5366087684068023E-4</v>
      </c>
      <c r="AK5" s="769">
        <v>7.7491010513795343E-4</v>
      </c>
      <c r="AL5" s="769">
        <v>2.0628053756894547E-2</v>
      </c>
      <c r="AM5" s="769">
        <v>1.0075987484819326E-3</v>
      </c>
      <c r="AN5" s="769">
        <v>1.1812657759653364E-3</v>
      </c>
      <c r="AO5" s="769">
        <v>5.7379627647276255E-4</v>
      </c>
      <c r="AP5" s="769">
        <v>1.1478563284957824E-4</v>
      </c>
      <c r="AQ5" s="769">
        <v>8.3518893583123792E-5</v>
      </c>
      <c r="AR5" s="769">
        <v>2.9335070809228891E-4</v>
      </c>
      <c r="AS5" s="769">
        <v>2.2567491558580521E-4</v>
      </c>
      <c r="AT5" s="769">
        <v>2.5786592139180576E-4</v>
      </c>
      <c r="AU5" s="769">
        <v>4.8092994251916824E-4</v>
      </c>
      <c r="AV5" s="769">
        <v>3.0108999115132485E-4</v>
      </c>
      <c r="AW5" s="769">
        <v>1.6169773899468327E-4</v>
      </c>
      <c r="AX5" s="769">
        <v>1.8552158178091358E-4</v>
      </c>
      <c r="AY5" s="770">
        <v>7.2403293323615588E-4</v>
      </c>
      <c r="AZ5" s="770">
        <v>3.0821250183578623E-4</v>
      </c>
      <c r="BA5" s="771">
        <v>3.6188575391332944E-4</v>
      </c>
      <c r="BC5" s="734" t="s">
        <v>9</v>
      </c>
      <c r="BD5" s="736" t="s">
        <v>3</v>
      </c>
      <c r="BE5" s="737">
        <v>0</v>
      </c>
      <c r="BF5" s="738">
        <v>0</v>
      </c>
      <c r="BG5" s="738">
        <v>0</v>
      </c>
      <c r="BH5" s="738">
        <v>0</v>
      </c>
      <c r="BI5" s="738">
        <v>0</v>
      </c>
      <c r="BJ5" s="738">
        <v>0</v>
      </c>
      <c r="BK5" s="738">
        <v>0</v>
      </c>
      <c r="BL5" s="738">
        <v>0</v>
      </c>
      <c r="BM5" s="738">
        <v>0</v>
      </c>
      <c r="BN5" s="738">
        <v>0</v>
      </c>
      <c r="BO5" s="738">
        <v>0</v>
      </c>
      <c r="BP5" s="738">
        <v>0</v>
      </c>
      <c r="BQ5" s="738">
        <v>0</v>
      </c>
      <c r="BR5" s="738">
        <v>0</v>
      </c>
      <c r="BS5" s="738">
        <v>0</v>
      </c>
      <c r="BT5" s="738">
        <v>0</v>
      </c>
      <c r="BU5" s="738">
        <v>0</v>
      </c>
      <c r="BV5" s="738">
        <v>0</v>
      </c>
      <c r="BW5" s="738">
        <v>0</v>
      </c>
      <c r="BX5" s="738">
        <v>0</v>
      </c>
      <c r="BY5" s="738">
        <v>0</v>
      </c>
      <c r="BZ5" s="738">
        <v>0</v>
      </c>
      <c r="CA5" s="738">
        <v>0</v>
      </c>
      <c r="CB5" s="738">
        <v>0</v>
      </c>
      <c r="CC5" s="738">
        <v>0</v>
      </c>
      <c r="CD5" s="738">
        <v>0</v>
      </c>
      <c r="CE5" s="738">
        <v>0</v>
      </c>
      <c r="CF5" s="738">
        <v>0</v>
      </c>
      <c r="CG5" s="738">
        <v>0</v>
      </c>
      <c r="CH5" s="738">
        <v>0</v>
      </c>
      <c r="CI5" s="738">
        <v>0</v>
      </c>
      <c r="CJ5" s="738">
        <v>0</v>
      </c>
      <c r="CK5" s="738">
        <v>0</v>
      </c>
      <c r="CL5" s="738">
        <v>0</v>
      </c>
      <c r="CM5" s="738">
        <v>0</v>
      </c>
      <c r="CN5" s="738">
        <v>0</v>
      </c>
      <c r="CO5" s="739">
        <v>0</v>
      </c>
      <c r="CQ5" s="734" t="s">
        <v>2</v>
      </c>
      <c r="CR5" s="735" t="s">
        <v>3</v>
      </c>
      <c r="CS5" s="768">
        <v>1.8968178509527952E-5</v>
      </c>
      <c r="CT5" s="769">
        <v>2.8129395218002813E-4</v>
      </c>
      <c r="CU5" s="769">
        <v>3.2116131933069981E-5</v>
      </c>
      <c r="CV5" s="769">
        <v>0</v>
      </c>
      <c r="CW5" s="769">
        <v>1.114694388587472E-2</v>
      </c>
      <c r="CX5" s="769">
        <v>2.8509182079653845E-3</v>
      </c>
      <c r="CY5" s="769">
        <v>0.211328320802005</v>
      </c>
      <c r="CZ5" s="769">
        <v>6.8131957976208318E-5</v>
      </c>
      <c r="DA5" s="769">
        <v>5.9592657782247926E-2</v>
      </c>
      <c r="DB5" s="769">
        <v>1.1435608726249121E-3</v>
      </c>
      <c r="DC5" s="769">
        <v>3.8356608411442153E-3</v>
      </c>
      <c r="DD5" s="769">
        <v>1.3449798626626118E-4</v>
      </c>
      <c r="DE5" s="769">
        <v>0</v>
      </c>
      <c r="DF5" s="769">
        <v>1.1551445807835924E-5</v>
      </c>
      <c r="DG5" s="769">
        <v>0</v>
      </c>
      <c r="DH5" s="769">
        <v>1.9911526450803594E-5</v>
      </c>
      <c r="DI5" s="769">
        <v>6.9335145291796958E-6</v>
      </c>
      <c r="DJ5" s="769">
        <v>0</v>
      </c>
      <c r="DK5" s="769">
        <v>2.4080428631629644E-5</v>
      </c>
      <c r="DL5" s="769">
        <v>2.4202917258293533E-4</v>
      </c>
      <c r="DM5" s="769">
        <v>7.4391075056078658E-3</v>
      </c>
      <c r="DN5" s="769">
        <v>0.31860516457512644</v>
      </c>
      <c r="DO5" s="769">
        <v>0</v>
      </c>
      <c r="DP5" s="769">
        <v>0</v>
      </c>
      <c r="DQ5" s="769">
        <v>0</v>
      </c>
      <c r="DR5" s="769">
        <v>0</v>
      </c>
      <c r="DS5" s="769">
        <v>0</v>
      </c>
      <c r="DT5" s="769">
        <v>0</v>
      </c>
      <c r="DU5" s="769">
        <v>0</v>
      </c>
      <c r="DV5" s="769">
        <v>5.9955033724706466E-6</v>
      </c>
      <c r="DW5" s="769">
        <v>3.5053526735324843E-5</v>
      </c>
      <c r="DX5" s="769">
        <v>0</v>
      </c>
      <c r="DY5" s="769">
        <v>0</v>
      </c>
      <c r="DZ5" s="769">
        <v>0</v>
      </c>
      <c r="EA5" s="770">
        <v>-1.4986100391886526E-5</v>
      </c>
      <c r="EB5" s="770">
        <v>0</v>
      </c>
      <c r="EC5" s="771">
        <v>6.2136244071166709E-5</v>
      </c>
    </row>
    <row r="6" spans="2:133" ht="20.100000000000001" customHeight="1" thickBot="1">
      <c r="B6" s="695" t="s">
        <v>4</v>
      </c>
      <c r="C6" s="375" t="s">
        <v>141</v>
      </c>
      <c r="D6" s="696">
        <v>0.26220745237212684</v>
      </c>
      <c r="E6" s="696">
        <v>0.38829091709908742</v>
      </c>
      <c r="F6" s="696">
        <v>0.16024802829890025</v>
      </c>
      <c r="G6" s="697">
        <v>0.10255803602941792</v>
      </c>
      <c r="H6" s="696">
        <v>5.1461513403897062E-2</v>
      </c>
      <c r="I6" s="698">
        <v>4.9488665299437053E-2</v>
      </c>
      <c r="K6" s="80"/>
      <c r="L6" s="787" t="s">
        <v>59</v>
      </c>
      <c r="M6" s="81" t="s">
        <v>65</v>
      </c>
      <c r="O6" s="734" t="s">
        <v>19</v>
      </c>
      <c r="P6" s="735" t="s">
        <v>141</v>
      </c>
      <c r="Q6" s="768">
        <v>3.454830169961149E-2</v>
      </c>
      <c r="R6" s="769">
        <v>5.535818455793938E-5</v>
      </c>
      <c r="S6" s="769">
        <v>1.052175381309127</v>
      </c>
      <c r="T6" s="769">
        <v>1.0563693486538366E-3</v>
      </c>
      <c r="U6" s="769">
        <v>3.273597886789562E-3</v>
      </c>
      <c r="V6" s="769">
        <v>1.8911462947011307E-3</v>
      </c>
      <c r="W6" s="769">
        <v>1.2683345338897938E-4</v>
      </c>
      <c r="X6" s="769">
        <v>5.8395152506944754E-4</v>
      </c>
      <c r="Y6" s="769">
        <v>1.8786094378711121E-4</v>
      </c>
      <c r="Z6" s="769">
        <v>9.302355094454927E-6</v>
      </c>
      <c r="AA6" s="769">
        <v>2.5831175379631947E-5</v>
      </c>
      <c r="AB6" s="769">
        <v>2.0232100905362915E-5</v>
      </c>
      <c r="AC6" s="769">
        <v>1.7164781344954679E-5</v>
      </c>
      <c r="AD6" s="769">
        <v>1.8886202424905358E-5</v>
      </c>
      <c r="AE6" s="769">
        <v>1.892936570824814E-5</v>
      </c>
      <c r="AF6" s="769">
        <v>3.350198604278377E-5</v>
      </c>
      <c r="AG6" s="769">
        <v>2.6508475809169135E-5</v>
      </c>
      <c r="AH6" s="769">
        <v>1.3919254180466763E-5</v>
      </c>
      <c r="AI6" s="769">
        <v>2.3684038636750163E-5</v>
      </c>
      <c r="AJ6" s="769">
        <v>2.80821218442282E-4</v>
      </c>
      <c r="AK6" s="769">
        <v>7.5287132239941002E-5</v>
      </c>
      <c r="AL6" s="769">
        <v>1.9905645764540196E-5</v>
      </c>
      <c r="AM6" s="769">
        <v>5.5742226499222775E-5</v>
      </c>
      <c r="AN6" s="769">
        <v>3.7861631093156712E-5</v>
      </c>
      <c r="AO6" s="769">
        <v>9.2716748483907772E-5</v>
      </c>
      <c r="AP6" s="769">
        <v>3.2751346916023745E-5</v>
      </c>
      <c r="AQ6" s="769">
        <v>1.4926081795308508E-5</v>
      </c>
      <c r="AR6" s="769">
        <v>1.1510768052528607E-4</v>
      </c>
      <c r="AS6" s="769">
        <v>3.565461518494279E-4</v>
      </c>
      <c r="AT6" s="769">
        <v>8.5176076394358896E-5</v>
      </c>
      <c r="AU6" s="769">
        <v>6.0449773325370315E-4</v>
      </c>
      <c r="AV6" s="769">
        <v>2.4000366967354882E-3</v>
      </c>
      <c r="AW6" s="769">
        <v>6.118663812577313E-4</v>
      </c>
      <c r="AX6" s="769">
        <v>6.2022453859052361E-5</v>
      </c>
      <c r="AY6" s="770">
        <v>3.3492902919133004E-2</v>
      </c>
      <c r="AZ6" s="770">
        <v>2.7821651631403121E-4</v>
      </c>
      <c r="BA6" s="771">
        <v>4.623623581445468E-4</v>
      </c>
      <c r="BC6" s="734" t="s">
        <v>19</v>
      </c>
      <c r="BD6" s="736" t="s">
        <v>141</v>
      </c>
      <c r="BE6" s="737">
        <v>0</v>
      </c>
      <c r="BF6" s="738">
        <v>0</v>
      </c>
      <c r="BG6" s="738">
        <v>0</v>
      </c>
      <c r="BH6" s="738">
        <v>0</v>
      </c>
      <c r="BI6" s="738">
        <v>0</v>
      </c>
      <c r="BJ6" s="738">
        <v>0</v>
      </c>
      <c r="BK6" s="738">
        <v>0</v>
      </c>
      <c r="BL6" s="738">
        <v>0</v>
      </c>
      <c r="BM6" s="738">
        <v>0</v>
      </c>
      <c r="BN6" s="738">
        <v>0</v>
      </c>
      <c r="BO6" s="738">
        <v>0</v>
      </c>
      <c r="BP6" s="738">
        <v>0</v>
      </c>
      <c r="BQ6" s="738">
        <v>0</v>
      </c>
      <c r="BR6" s="738">
        <v>0</v>
      </c>
      <c r="BS6" s="738">
        <v>0</v>
      </c>
      <c r="BT6" s="738">
        <v>0</v>
      </c>
      <c r="BU6" s="738">
        <v>0</v>
      </c>
      <c r="BV6" s="738">
        <v>0</v>
      </c>
      <c r="BW6" s="738">
        <v>0</v>
      </c>
      <c r="BX6" s="738">
        <v>0</v>
      </c>
      <c r="BY6" s="738">
        <v>0</v>
      </c>
      <c r="BZ6" s="738">
        <v>0</v>
      </c>
      <c r="CA6" s="738">
        <v>0</v>
      </c>
      <c r="CB6" s="738">
        <v>0</v>
      </c>
      <c r="CC6" s="738">
        <v>0</v>
      </c>
      <c r="CD6" s="738">
        <v>0</v>
      </c>
      <c r="CE6" s="738">
        <v>0</v>
      </c>
      <c r="CF6" s="738">
        <v>0</v>
      </c>
      <c r="CG6" s="738">
        <v>0</v>
      </c>
      <c r="CH6" s="738">
        <v>0</v>
      </c>
      <c r="CI6" s="738">
        <v>0</v>
      </c>
      <c r="CJ6" s="738">
        <v>0</v>
      </c>
      <c r="CK6" s="738">
        <v>0</v>
      </c>
      <c r="CL6" s="738">
        <v>0</v>
      </c>
      <c r="CM6" s="738">
        <v>0</v>
      </c>
      <c r="CN6" s="738">
        <v>0</v>
      </c>
      <c r="CO6" s="739">
        <v>0</v>
      </c>
      <c r="CQ6" s="734" t="s">
        <v>4</v>
      </c>
      <c r="CR6" s="735" t="s">
        <v>141</v>
      </c>
      <c r="CS6" s="768">
        <v>0.11238882869126682</v>
      </c>
      <c r="CT6" s="769">
        <v>0</v>
      </c>
      <c r="CU6" s="769">
        <v>0.16598075784895325</v>
      </c>
      <c r="CV6" s="769">
        <v>1.9073977111227468E-3</v>
      </c>
      <c r="CW6" s="769">
        <v>2.6634290700762605E-3</v>
      </c>
      <c r="CX6" s="769">
        <v>6.1972087286623432E-3</v>
      </c>
      <c r="CY6" s="769">
        <v>1.0025062656641604E-4</v>
      </c>
      <c r="CZ6" s="769">
        <v>6.8131957976208321E-6</v>
      </c>
      <c r="DA6" s="769">
        <v>4.849312116096124E-4</v>
      </c>
      <c r="DB6" s="769">
        <v>0</v>
      </c>
      <c r="DC6" s="769">
        <v>0</v>
      </c>
      <c r="DD6" s="769">
        <v>0</v>
      </c>
      <c r="DE6" s="769">
        <v>0</v>
      </c>
      <c r="DF6" s="769">
        <v>0</v>
      </c>
      <c r="DG6" s="769">
        <v>0</v>
      </c>
      <c r="DH6" s="769">
        <v>0</v>
      </c>
      <c r="DI6" s="769">
        <v>0</v>
      </c>
      <c r="DJ6" s="769">
        <v>0</v>
      </c>
      <c r="DK6" s="769">
        <v>0</v>
      </c>
      <c r="DL6" s="769">
        <v>2.5816445075513099E-4</v>
      </c>
      <c r="DM6" s="769">
        <v>0</v>
      </c>
      <c r="DN6" s="769">
        <v>0</v>
      </c>
      <c r="DO6" s="769">
        <v>0</v>
      </c>
      <c r="DP6" s="769">
        <v>0</v>
      </c>
      <c r="DQ6" s="769">
        <v>1.2972422020686379E-4</v>
      </c>
      <c r="DR6" s="769">
        <v>0</v>
      </c>
      <c r="DS6" s="769">
        <v>0</v>
      </c>
      <c r="DT6" s="769">
        <v>2.5760892083479702E-4</v>
      </c>
      <c r="DU6" s="769">
        <v>0</v>
      </c>
      <c r="DV6" s="769">
        <v>1.9385460904321758E-4</v>
      </c>
      <c r="DW6" s="769">
        <v>1.8701056513295803E-3</v>
      </c>
      <c r="DX6" s="769">
        <v>6.624828165434961E-3</v>
      </c>
      <c r="DY6" s="769">
        <v>1.5767464180434633E-3</v>
      </c>
      <c r="DZ6" s="769">
        <v>6.7074929403636803E-6</v>
      </c>
      <c r="EA6" s="770">
        <v>0.1183040230186502</v>
      </c>
      <c r="EB6" s="770">
        <v>0</v>
      </c>
      <c r="EC6" s="771">
        <v>1.2013007187092232E-3</v>
      </c>
    </row>
    <row r="7" spans="2:133" ht="20.100000000000001" customHeight="1">
      <c r="B7" s="695" t="s">
        <v>5</v>
      </c>
      <c r="C7" s="375" t="s">
        <v>6</v>
      </c>
      <c r="D7" s="696">
        <v>5.5474285951425006E-2</v>
      </c>
      <c r="E7" s="696">
        <v>0.45037025955568855</v>
      </c>
      <c r="F7" s="696">
        <v>0.34860498167402199</v>
      </c>
      <c r="G7" s="697">
        <v>1.714520044459493E-2</v>
      </c>
      <c r="H7" s="696">
        <v>0.16669159997008004</v>
      </c>
      <c r="I7" s="698">
        <v>0.1425686289176453</v>
      </c>
      <c r="K7" s="714" t="str">
        <f>IF(ISBLANK(K20),"",K20)</f>
        <v>平成27年（2015年）</v>
      </c>
      <c r="L7" s="788">
        <f t="shared" ref="L7:M10" si="0">IFERROR(L20/L32,"")</f>
        <v>0.62467945406212722</v>
      </c>
      <c r="M7" s="715">
        <f t="shared" si="0"/>
        <v>0.66061543883874363</v>
      </c>
      <c r="O7" s="734" t="s">
        <v>26</v>
      </c>
      <c r="P7" s="735" t="s">
        <v>6</v>
      </c>
      <c r="Q7" s="768">
        <v>2.4874083490905818E-4</v>
      </c>
      <c r="R7" s="769">
        <v>2.2116462532349455E-4</v>
      </c>
      <c r="S7" s="769">
        <v>1.3665314962170043E-4</v>
      </c>
      <c r="T7" s="769">
        <v>1.0115148295147478</v>
      </c>
      <c r="U7" s="769">
        <v>1.6058013524309611E-4</v>
      </c>
      <c r="V7" s="769">
        <v>8.685838282379312E-5</v>
      </c>
      <c r="W7" s="769">
        <v>1.2609226669556514E-4</v>
      </c>
      <c r="X7" s="769">
        <v>4.8799976418891666E-4</v>
      </c>
      <c r="Y7" s="769">
        <v>1.805585419716973E-4</v>
      </c>
      <c r="Z7" s="769">
        <v>3.2921748124739301E-5</v>
      </c>
      <c r="AA7" s="769">
        <v>8.4914150527499449E-5</v>
      </c>
      <c r="AB7" s="769">
        <v>8.8874936527564175E-5</v>
      </c>
      <c r="AC7" s="769">
        <v>5.3215570992438998E-5</v>
      </c>
      <c r="AD7" s="769">
        <v>2.0354651614376535E-4</v>
      </c>
      <c r="AE7" s="769">
        <v>6.3170989250949081E-5</v>
      </c>
      <c r="AF7" s="769">
        <v>3.5940096035584943E-4</v>
      </c>
      <c r="AG7" s="769">
        <v>1.4743319664268018E-4</v>
      </c>
      <c r="AH7" s="769">
        <v>1.735352661676878E-4</v>
      </c>
      <c r="AI7" s="769">
        <v>1.2511413218899357E-4</v>
      </c>
      <c r="AJ7" s="769">
        <v>4.2209770743256394E-4</v>
      </c>
      <c r="AK7" s="769">
        <v>1.7095552072393861E-4</v>
      </c>
      <c r="AL7" s="769">
        <v>4.0127864462513397E-5</v>
      </c>
      <c r="AM7" s="769">
        <v>1.172725535459205E-4</v>
      </c>
      <c r="AN7" s="769">
        <v>1.9297556134983677E-4</v>
      </c>
      <c r="AO7" s="769">
        <v>2.5223946580929654E-4</v>
      </c>
      <c r="AP7" s="769">
        <v>1.225957436312039E-4</v>
      </c>
      <c r="AQ7" s="769">
        <v>1.6132375439401096E-5</v>
      </c>
      <c r="AR7" s="769">
        <v>1.2853578945096222E-4</v>
      </c>
      <c r="AS7" s="769">
        <v>2.6294762657086776E-4</v>
      </c>
      <c r="AT7" s="769">
        <v>2.3368807097577177E-4</v>
      </c>
      <c r="AU7" s="769">
        <v>5.9176359415400576E-5</v>
      </c>
      <c r="AV7" s="769">
        <v>2.2663665880025654E-4</v>
      </c>
      <c r="AW7" s="769">
        <v>1.305988543060282E-3</v>
      </c>
      <c r="AX7" s="769">
        <v>1.6759157552206235E-4</v>
      </c>
      <c r="AY7" s="770">
        <v>2.9395819577829937E-4</v>
      </c>
      <c r="AZ7" s="770">
        <v>1.0522541099133914E-3</v>
      </c>
      <c r="BA7" s="771">
        <v>1.2918657017542136E-4</v>
      </c>
      <c r="BC7" s="734" t="s">
        <v>26</v>
      </c>
      <c r="BD7" s="736" t="s">
        <v>6</v>
      </c>
      <c r="BE7" s="737">
        <v>1.1327375025793963E-2</v>
      </c>
      <c r="BF7" s="738">
        <v>2.1081562221840497E-3</v>
      </c>
      <c r="BG7" s="738">
        <v>1.4661659944678813E-3</v>
      </c>
      <c r="BH7" s="738">
        <v>6.1286570636127765E-3</v>
      </c>
      <c r="BI7" s="738">
        <v>3.8785977351907708E-3</v>
      </c>
      <c r="BJ7" s="738">
        <v>5.7624384734681379E-5</v>
      </c>
      <c r="BK7" s="738">
        <v>1.0446784387587992E-4</v>
      </c>
      <c r="BL7" s="738">
        <v>1.0952837472108868E-3</v>
      </c>
      <c r="BM7" s="738">
        <v>1.6107908983310805E-3</v>
      </c>
      <c r="BN7" s="738">
        <v>3.0347845783967067E-4</v>
      </c>
      <c r="BO7" s="738">
        <v>5.4307980557742966E-4</v>
      </c>
      <c r="BP7" s="738">
        <v>4.0138270548581122E-3</v>
      </c>
      <c r="BQ7" s="738">
        <v>9.5884594665289404E-4</v>
      </c>
      <c r="BR7" s="738">
        <v>7.8349438495690785E-4</v>
      </c>
      <c r="BS7" s="738">
        <v>4.4741206707164338E-4</v>
      </c>
      <c r="BT7" s="738">
        <v>2.1588991783586629E-4</v>
      </c>
      <c r="BU7" s="738">
        <v>3.3240498790603168E-4</v>
      </c>
      <c r="BV7" s="738">
        <v>1.9408853040146082E-4</v>
      </c>
      <c r="BW7" s="738">
        <v>1.5529967611057935E-4</v>
      </c>
      <c r="BX7" s="738">
        <v>2.8627437829070721E-3</v>
      </c>
      <c r="BY7" s="738">
        <v>2.4848364239885476E-3</v>
      </c>
      <c r="BZ7" s="738">
        <v>3.1721576521609813E-5</v>
      </c>
      <c r="CA7" s="738">
        <v>0</v>
      </c>
      <c r="CB7" s="738">
        <v>7.7546052597792761E-4</v>
      </c>
      <c r="CC7" s="738">
        <v>7.0384244908808138E-4</v>
      </c>
      <c r="CD7" s="738">
        <v>1.3147753905633083E-3</v>
      </c>
      <c r="CE7" s="738">
        <v>9.9754557996794661E-3</v>
      </c>
      <c r="CF7" s="738">
        <v>1.1616029737036126E-3</v>
      </c>
      <c r="CG7" s="738">
        <v>5.5556686323525873E-4</v>
      </c>
      <c r="CH7" s="738">
        <v>0</v>
      </c>
      <c r="CI7" s="738">
        <v>4.7903182117927149E-4</v>
      </c>
      <c r="CJ7" s="738">
        <v>5.3552802146453228E-3</v>
      </c>
      <c r="CK7" s="738">
        <v>1.3611111111111111E-3</v>
      </c>
      <c r="CL7" s="738">
        <v>2.7630157125126138E-2</v>
      </c>
      <c r="CM7" s="738">
        <v>7.4470713029831876E-3</v>
      </c>
      <c r="CN7" s="738">
        <v>0</v>
      </c>
      <c r="CO7" s="739">
        <v>8.9662447257383964E-3</v>
      </c>
      <c r="CQ7" s="734" t="s">
        <v>5</v>
      </c>
      <c r="CR7" s="735" t="s">
        <v>6</v>
      </c>
      <c r="CS7" s="768">
        <v>3.4142721317150316E-3</v>
      </c>
      <c r="CT7" s="769">
        <v>2.8129395218002813E-3</v>
      </c>
      <c r="CU7" s="769">
        <v>1.0988305139957514E-3</v>
      </c>
      <c r="CV7" s="769">
        <v>0.2045777545066946</v>
      </c>
      <c r="CW7" s="769">
        <v>2.0639678263838826E-3</v>
      </c>
      <c r="CX7" s="769">
        <v>9.5536088883946399E-4</v>
      </c>
      <c r="CY7" s="769">
        <v>1.6040100250626567E-3</v>
      </c>
      <c r="CZ7" s="769">
        <v>8.1077029991687907E-3</v>
      </c>
      <c r="DA7" s="769">
        <v>2.4246560580480619E-3</v>
      </c>
      <c r="DB7" s="769">
        <v>3.2254281022753929E-4</v>
      </c>
      <c r="DC7" s="769">
        <v>8.6437427406066826E-4</v>
      </c>
      <c r="DD7" s="769">
        <v>1.0984002211744664E-3</v>
      </c>
      <c r="DE7" s="769">
        <v>4.7281323877068556E-4</v>
      </c>
      <c r="DF7" s="769">
        <v>3.0928996150480685E-3</v>
      </c>
      <c r="DG7" s="769">
        <v>3.4217279726261765E-4</v>
      </c>
      <c r="DH7" s="769">
        <v>5.4026608436513754E-3</v>
      </c>
      <c r="DI7" s="769">
        <v>1.6917775451198457E-3</v>
      </c>
      <c r="DJ7" s="769">
        <v>2.0785550458715597E-3</v>
      </c>
      <c r="DK7" s="769">
        <v>1.7157305400036121E-3</v>
      </c>
      <c r="DL7" s="769">
        <v>6.8090873886665808E-3</v>
      </c>
      <c r="DM7" s="769">
        <v>2.2398380170320325E-3</v>
      </c>
      <c r="DN7" s="769">
        <v>1.4832803261836922E-4</v>
      </c>
      <c r="DO7" s="769">
        <v>8.2559339525283795E-4</v>
      </c>
      <c r="DP7" s="769">
        <v>2.7490491759524921E-3</v>
      </c>
      <c r="DQ7" s="769">
        <v>3.8488712834590035E-3</v>
      </c>
      <c r="DR7" s="769">
        <v>1.4719867083972469E-3</v>
      </c>
      <c r="DS7" s="769">
        <v>2.8275417994218962E-5</v>
      </c>
      <c r="DT7" s="769">
        <v>1.4411687878869764E-3</v>
      </c>
      <c r="DU7" s="769">
        <v>3.5310140736132365E-3</v>
      </c>
      <c r="DV7" s="769">
        <v>3.5473394953784662E-3</v>
      </c>
      <c r="DW7" s="769">
        <v>4.136316154768331E-4</v>
      </c>
      <c r="DX7" s="769">
        <v>3.38016086945598E-3</v>
      </c>
      <c r="DY7" s="769">
        <v>2.2331528072941659E-2</v>
      </c>
      <c r="DZ7" s="769">
        <v>2.2704863603131057E-3</v>
      </c>
      <c r="EA7" s="770">
        <v>4.265418824040702E-3</v>
      </c>
      <c r="EB7" s="770">
        <v>1.7269050523207295E-2</v>
      </c>
      <c r="EC7" s="771">
        <v>6.8349868478283378E-4</v>
      </c>
    </row>
    <row r="8" spans="2:133" ht="20.100000000000001" customHeight="1">
      <c r="B8" s="699" t="s">
        <v>7</v>
      </c>
      <c r="C8" s="388" t="s">
        <v>8</v>
      </c>
      <c r="D8" s="700">
        <v>0.16621445523736378</v>
      </c>
      <c r="E8" s="700">
        <v>0.38257768334787723</v>
      </c>
      <c r="F8" s="700">
        <v>0.14245172060553174</v>
      </c>
      <c r="G8" s="701">
        <v>1.3241534929296723E-3</v>
      </c>
      <c r="H8" s="700">
        <v>4.4071783586902911E-2</v>
      </c>
      <c r="I8" s="702">
        <v>3.8403460181355993E-2</v>
      </c>
      <c r="K8" s="716" t="str">
        <f t="shared" ref="K8:K15" si="1">IF(ISBLANK(K21),"",K21)</f>
        <v>平成28年（2016年）</v>
      </c>
      <c r="L8" s="789">
        <f t="shared" si="0"/>
        <v>0.59904499943021727</v>
      </c>
      <c r="M8" s="717">
        <f t="shared" si="0"/>
        <v>0.66163167733302597</v>
      </c>
      <c r="N8" s="2"/>
      <c r="O8" s="740" t="s">
        <v>27</v>
      </c>
      <c r="P8" s="741" t="s">
        <v>8</v>
      </c>
      <c r="Q8" s="772">
        <v>6.0090627515267739E-3</v>
      </c>
      <c r="R8" s="773">
        <v>9.4731312113806722E-4</v>
      </c>
      <c r="S8" s="773">
        <v>3.9953071938091606E-3</v>
      </c>
      <c r="T8" s="773">
        <v>1.6902654838654592E-3</v>
      </c>
      <c r="U8" s="773">
        <v>1.0521921681016784</v>
      </c>
      <c r="V8" s="773">
        <v>3.2535090690388735E-3</v>
      </c>
      <c r="W8" s="773">
        <v>6.4674320143255886E-4</v>
      </c>
      <c r="X8" s="773">
        <v>1.7972513437253688E-3</v>
      </c>
      <c r="Y8" s="773">
        <v>2.3360323600197532E-3</v>
      </c>
      <c r="Z8" s="773">
        <v>2.7661331795296858E-4</v>
      </c>
      <c r="AA8" s="773">
        <v>1.0004773432632252E-3</v>
      </c>
      <c r="AB8" s="773">
        <v>9.414201951098663E-4</v>
      </c>
      <c r="AC8" s="773">
        <v>3.1966936021270766E-4</v>
      </c>
      <c r="AD8" s="773">
        <v>4.5867187001159273E-4</v>
      </c>
      <c r="AE8" s="773">
        <v>9.1951357202602849E-4</v>
      </c>
      <c r="AF8" s="773">
        <v>1.0574720643395524E-3</v>
      </c>
      <c r="AG8" s="773">
        <v>9.2251431924205102E-4</v>
      </c>
      <c r="AH8" s="773">
        <v>8.9823164291978955E-4</v>
      </c>
      <c r="AI8" s="773">
        <v>8.522531652217244E-4</v>
      </c>
      <c r="AJ8" s="773">
        <v>2.0318358978054566E-2</v>
      </c>
      <c r="AK8" s="773">
        <v>8.0442609278076754E-3</v>
      </c>
      <c r="AL8" s="773">
        <v>5.48113035476474E-4</v>
      </c>
      <c r="AM8" s="773">
        <v>1.4976635034371344E-3</v>
      </c>
      <c r="AN8" s="773">
        <v>1.6272606890664358E-3</v>
      </c>
      <c r="AO8" s="773">
        <v>2.0364424680195752E-3</v>
      </c>
      <c r="AP8" s="773">
        <v>1.5103102455680981E-3</v>
      </c>
      <c r="AQ8" s="773">
        <v>3.361785811835193E-4</v>
      </c>
      <c r="AR8" s="773">
        <v>1.4644020983871895E-3</v>
      </c>
      <c r="AS8" s="773">
        <v>1.0025094111717616E-2</v>
      </c>
      <c r="AT8" s="773">
        <v>9.0653081640344377E-4</v>
      </c>
      <c r="AU8" s="773">
        <v>1.9390058553975021E-3</v>
      </c>
      <c r="AV8" s="773">
        <v>1.5670345940716804E-3</v>
      </c>
      <c r="AW8" s="773">
        <v>3.9047853881509493E-3</v>
      </c>
      <c r="AX8" s="773">
        <v>1.307320552000152E-3</v>
      </c>
      <c r="AY8" s="774">
        <v>1.9086728661013267E-3</v>
      </c>
      <c r="AZ8" s="774">
        <v>7.6933509185579549E-2</v>
      </c>
      <c r="BA8" s="775">
        <v>1.1159581112089054E-3</v>
      </c>
      <c r="BC8" s="740" t="s">
        <v>27</v>
      </c>
      <c r="BD8" s="742" t="s">
        <v>8</v>
      </c>
      <c r="BE8" s="743">
        <v>1.0921733071902193E-3</v>
      </c>
      <c r="BF8" s="744">
        <v>8.2296172525258837E-3</v>
      </c>
      <c r="BG8" s="744">
        <v>6.99766662030813E-3</v>
      </c>
      <c r="BH8" s="744">
        <v>2.3020081823875327E-2</v>
      </c>
      <c r="BI8" s="744">
        <v>1.5638758119103958E-2</v>
      </c>
      <c r="BJ8" s="744">
        <v>1.4010821478465506E-3</v>
      </c>
      <c r="BK8" s="744">
        <v>1.6069612455025058E-3</v>
      </c>
      <c r="BL8" s="744">
        <v>5.3033452392062374E-3</v>
      </c>
      <c r="BM8" s="744">
        <v>6.4291567159475305E-3</v>
      </c>
      <c r="BN8" s="744">
        <v>2.1147288503064084E-3</v>
      </c>
      <c r="BO8" s="744">
        <v>2.7079933941747286E-3</v>
      </c>
      <c r="BP8" s="744">
        <v>1.5322955614678545E-2</v>
      </c>
      <c r="BQ8" s="744">
        <v>3.7775862720529009E-3</v>
      </c>
      <c r="BR8" s="744">
        <v>3.2172280143217672E-3</v>
      </c>
      <c r="BS8" s="744">
        <v>2.6253381392009399E-3</v>
      </c>
      <c r="BT8" s="744">
        <v>1.0539066977660117E-3</v>
      </c>
      <c r="BU8" s="744">
        <v>1.7328849249759952E-3</v>
      </c>
      <c r="BV8" s="744">
        <v>1.2273132711382317E-3</v>
      </c>
      <c r="BW8" s="744">
        <v>9.9833135807409824E-4</v>
      </c>
      <c r="BX8" s="744">
        <v>2.0832888729000701E-2</v>
      </c>
      <c r="BY8" s="744">
        <v>3.0620967140606091E-3</v>
      </c>
      <c r="BZ8" s="744">
        <v>2.3602017026628955E-4</v>
      </c>
      <c r="CA8" s="744">
        <v>0</v>
      </c>
      <c r="CB8" s="744">
        <v>3.2738813596750256E-3</v>
      </c>
      <c r="CC8" s="744">
        <v>1.2595051326515417E-2</v>
      </c>
      <c r="CD8" s="744">
        <v>8.5614383090014332E-3</v>
      </c>
      <c r="CE8" s="744">
        <v>4.053529845106997E-2</v>
      </c>
      <c r="CF8" s="744">
        <v>5.0874644524804271E-3</v>
      </c>
      <c r="CG8" s="744">
        <v>3.1374956285538237E-3</v>
      </c>
      <c r="CH8" s="744">
        <v>0</v>
      </c>
      <c r="CI8" s="744">
        <v>6.3949720162151244E-3</v>
      </c>
      <c r="CJ8" s="744">
        <v>1.394229899611106E-2</v>
      </c>
      <c r="CK8" s="744">
        <v>8.3472222222222229E-3</v>
      </c>
      <c r="CL8" s="744">
        <v>1.1768066903020872E-2</v>
      </c>
      <c r="CM8" s="744">
        <v>1.0682705022204288E-2</v>
      </c>
      <c r="CN8" s="744">
        <v>0</v>
      </c>
      <c r="CO8" s="745">
        <v>3.3293776371308016E-2</v>
      </c>
      <c r="CQ8" s="740" t="s">
        <v>7</v>
      </c>
      <c r="CR8" s="741" t="s">
        <v>8</v>
      </c>
      <c r="CS8" s="772">
        <v>2.8272070068451415E-2</v>
      </c>
      <c r="CT8" s="773">
        <v>1.1251758087201125E-3</v>
      </c>
      <c r="CU8" s="773">
        <v>1.399804550397093E-2</v>
      </c>
      <c r="CV8" s="773">
        <v>6.4327922806492631E-3</v>
      </c>
      <c r="CW8" s="773">
        <v>0.29448723299313273</v>
      </c>
      <c r="CX8" s="773">
        <v>1.5407089889855483E-2</v>
      </c>
      <c r="CY8" s="773">
        <v>8.0200501253132835E-4</v>
      </c>
      <c r="CZ8" s="773">
        <v>7.61715290174009E-3</v>
      </c>
      <c r="DA8" s="773">
        <v>9.8961887998850525E-3</v>
      </c>
      <c r="DB8" s="773">
        <v>2.9322073657049027E-4</v>
      </c>
      <c r="DC8" s="773">
        <v>2.7822046946327761E-3</v>
      </c>
      <c r="DD8" s="773">
        <v>3.5417803050115442E-3</v>
      </c>
      <c r="DE8" s="773">
        <v>1.8185124568103291E-4</v>
      </c>
      <c r="DF8" s="773">
        <v>6.9886247137407331E-4</v>
      </c>
      <c r="DG8" s="773">
        <v>3.0795551753635586E-3</v>
      </c>
      <c r="DH8" s="773">
        <v>3.4413754882472217E-3</v>
      </c>
      <c r="DI8" s="773">
        <v>2.641669035617464E-3</v>
      </c>
      <c r="DJ8" s="773">
        <v>3.5837155963302754E-3</v>
      </c>
      <c r="DK8" s="773">
        <v>3.3050388296911684E-3</v>
      </c>
      <c r="DL8" s="773">
        <v>0.11286627081450884</v>
      </c>
      <c r="DM8" s="773">
        <v>4.3127634373738642E-2</v>
      </c>
      <c r="DN8" s="773">
        <v>9.106651304941738E-4</v>
      </c>
      <c r="DO8" s="773">
        <v>2.373581011351909E-3</v>
      </c>
      <c r="DP8" s="773">
        <v>5.1110962834456531E-3</v>
      </c>
      <c r="DQ8" s="773">
        <v>7.4313446147074831E-3</v>
      </c>
      <c r="DR8" s="773">
        <v>3.927726910030278E-3</v>
      </c>
      <c r="DS8" s="773">
        <v>4.0742306837124597E-4</v>
      </c>
      <c r="DT8" s="773">
        <v>4.7864818367696202E-3</v>
      </c>
      <c r="DU8" s="773">
        <v>4.7302137104232173E-2</v>
      </c>
      <c r="DV8" s="773">
        <v>1.2430676992255809E-3</v>
      </c>
      <c r="DW8" s="773">
        <v>5.8995085495551708E-3</v>
      </c>
      <c r="DX8" s="773">
        <v>5.4008994619738635E-3</v>
      </c>
      <c r="DY8" s="773">
        <v>1.463632001096867E-2</v>
      </c>
      <c r="DZ8" s="773">
        <v>3.4325595122311134E-3</v>
      </c>
      <c r="EA8" s="774">
        <v>6.005679732048525E-3</v>
      </c>
      <c r="EB8" s="774">
        <v>0.43390896835077358</v>
      </c>
      <c r="EC8" s="775">
        <v>2.1747685424908349E-3</v>
      </c>
    </row>
    <row r="9" spans="2:133" ht="20.100000000000001" customHeight="1">
      <c r="B9" s="703" t="s">
        <v>9</v>
      </c>
      <c r="C9" s="401" t="s">
        <v>10</v>
      </c>
      <c r="D9" s="704">
        <v>0.24699347832870466</v>
      </c>
      <c r="E9" s="704">
        <v>0.46165161172920322</v>
      </c>
      <c r="F9" s="704">
        <v>0.10711162557940869</v>
      </c>
      <c r="G9" s="705">
        <v>1.072064818016384E-2</v>
      </c>
      <c r="H9" s="704">
        <v>2.1093761847233244E-2</v>
      </c>
      <c r="I9" s="706">
        <v>2.1038158832538883E-2</v>
      </c>
      <c r="K9" s="718" t="str">
        <f t="shared" si="1"/>
        <v>平成29年（2017年）</v>
      </c>
      <c r="L9" s="789">
        <f t="shared" si="0"/>
        <v>0.59507024568869082</v>
      </c>
      <c r="M9" s="717">
        <f t="shared" si="0"/>
        <v>0.63798987150944986</v>
      </c>
      <c r="O9" s="746" t="s">
        <v>34</v>
      </c>
      <c r="P9" s="747" t="s">
        <v>10</v>
      </c>
      <c r="Q9" s="776">
        <v>1.5469280603964649E-2</v>
      </c>
      <c r="R9" s="777">
        <v>1.8821636454216294E-3</v>
      </c>
      <c r="S9" s="777">
        <v>5.6471816541071645E-3</v>
      </c>
      <c r="T9" s="777">
        <v>2.4311904255624149E-2</v>
      </c>
      <c r="U9" s="777">
        <v>1.0361842939392907E-2</v>
      </c>
      <c r="V9" s="777">
        <v>1.0712553254897494</v>
      </c>
      <c r="W9" s="777">
        <v>4.4474245247796952E-2</v>
      </c>
      <c r="X9" s="777">
        <v>5.0903309366854332E-2</v>
      </c>
      <c r="Y9" s="777">
        <v>1.0678457523958799E-2</v>
      </c>
      <c r="Z9" s="777">
        <v>6.765810357238104E-4</v>
      </c>
      <c r="AA9" s="777">
        <v>1.4558317925321455E-3</v>
      </c>
      <c r="AB9" s="777">
        <v>1.8511325767624426E-3</v>
      </c>
      <c r="AC9" s="777">
        <v>4.9353169862622378E-4</v>
      </c>
      <c r="AD9" s="777">
        <v>1.2801822229559284E-3</v>
      </c>
      <c r="AE9" s="777">
        <v>1.7692903714268515E-3</v>
      </c>
      <c r="AF9" s="777">
        <v>3.8913395070631447E-3</v>
      </c>
      <c r="AG9" s="777">
        <v>2.0873105540853191E-3</v>
      </c>
      <c r="AH9" s="777">
        <v>1.5254801441900898E-3</v>
      </c>
      <c r="AI9" s="777">
        <v>4.1497377212310459E-3</v>
      </c>
      <c r="AJ9" s="777">
        <v>1.0655035080824958E-2</v>
      </c>
      <c r="AK9" s="777">
        <v>1.7740055181577738E-3</v>
      </c>
      <c r="AL9" s="777">
        <v>5.0427087391638015E-4</v>
      </c>
      <c r="AM9" s="777">
        <v>4.2572605999356521E-3</v>
      </c>
      <c r="AN9" s="777">
        <v>5.4869979401384337E-3</v>
      </c>
      <c r="AO9" s="777">
        <v>3.3574346817000212E-4</v>
      </c>
      <c r="AP9" s="777">
        <v>3.284961738971121E-4</v>
      </c>
      <c r="AQ9" s="777">
        <v>1.08204135517646E-4</v>
      </c>
      <c r="AR9" s="777">
        <v>7.4665246093112182E-4</v>
      </c>
      <c r="AS9" s="777">
        <v>1.8531216426789729E-3</v>
      </c>
      <c r="AT9" s="777">
        <v>6.2529443984746637E-4</v>
      </c>
      <c r="AU9" s="777">
        <v>2.6809763499007887E-3</v>
      </c>
      <c r="AV9" s="777">
        <v>3.2197557168298953E-2</v>
      </c>
      <c r="AW9" s="777">
        <v>1.0860306632816362E-3</v>
      </c>
      <c r="AX9" s="777">
        <v>1.5297055744295932E-3</v>
      </c>
      <c r="AY9" s="778">
        <v>2.4594230563617916E-3</v>
      </c>
      <c r="AZ9" s="778">
        <v>5.1962397032155076E-3</v>
      </c>
      <c r="BA9" s="779">
        <v>3.9468378794584461E-3</v>
      </c>
      <c r="BC9" s="746" t="s">
        <v>34</v>
      </c>
      <c r="BD9" s="748" t="s">
        <v>10</v>
      </c>
      <c r="BE9" s="749">
        <v>0</v>
      </c>
      <c r="BF9" s="750">
        <v>0</v>
      </c>
      <c r="BG9" s="750">
        <v>0</v>
      </c>
      <c r="BH9" s="750">
        <v>0</v>
      </c>
      <c r="BI9" s="750">
        <v>0</v>
      </c>
      <c r="BJ9" s="750">
        <v>0</v>
      </c>
      <c r="BK9" s="750">
        <v>0</v>
      </c>
      <c r="BL9" s="750">
        <v>0</v>
      </c>
      <c r="BM9" s="750">
        <v>0</v>
      </c>
      <c r="BN9" s="750">
        <v>0</v>
      </c>
      <c r="BO9" s="750">
        <v>0</v>
      </c>
      <c r="BP9" s="750">
        <v>0</v>
      </c>
      <c r="BQ9" s="750">
        <v>0</v>
      </c>
      <c r="BR9" s="750">
        <v>0</v>
      </c>
      <c r="BS9" s="750">
        <v>0</v>
      </c>
      <c r="BT9" s="750">
        <v>0</v>
      </c>
      <c r="BU9" s="750">
        <v>0</v>
      </c>
      <c r="BV9" s="750">
        <v>0</v>
      </c>
      <c r="BW9" s="750">
        <v>0</v>
      </c>
      <c r="BX9" s="750">
        <v>0</v>
      </c>
      <c r="BY9" s="750">
        <v>0</v>
      </c>
      <c r="BZ9" s="750">
        <v>0</v>
      </c>
      <c r="CA9" s="750">
        <v>0</v>
      </c>
      <c r="CB9" s="750">
        <v>0</v>
      </c>
      <c r="CC9" s="750">
        <v>0</v>
      </c>
      <c r="CD9" s="750">
        <v>0</v>
      </c>
      <c r="CE9" s="750">
        <v>0</v>
      </c>
      <c r="CF9" s="750">
        <v>0</v>
      </c>
      <c r="CG9" s="750">
        <v>0</v>
      </c>
      <c r="CH9" s="750">
        <v>0</v>
      </c>
      <c r="CI9" s="750">
        <v>0</v>
      </c>
      <c r="CJ9" s="750">
        <v>0</v>
      </c>
      <c r="CK9" s="750">
        <v>0</v>
      </c>
      <c r="CL9" s="750">
        <v>0</v>
      </c>
      <c r="CM9" s="750">
        <v>0</v>
      </c>
      <c r="CN9" s="750">
        <v>0</v>
      </c>
      <c r="CO9" s="751">
        <v>0</v>
      </c>
      <c r="CQ9" s="746" t="s">
        <v>9</v>
      </c>
      <c r="CR9" s="747" t="s">
        <v>10</v>
      </c>
      <c r="CS9" s="776">
        <v>5.0784926936947403E-2</v>
      </c>
      <c r="CT9" s="777">
        <v>5.5321143928738865E-3</v>
      </c>
      <c r="CU9" s="777">
        <v>8.6346514711482438E-3</v>
      </c>
      <c r="CV9" s="777">
        <v>8.9273692871568555E-2</v>
      </c>
      <c r="CW9" s="777">
        <v>3.2590962552642565E-2</v>
      </c>
      <c r="CX9" s="777">
        <v>0.2678498314217691</v>
      </c>
      <c r="CY9" s="777">
        <v>0.1657142857142857</v>
      </c>
      <c r="CZ9" s="777">
        <v>0.18711079619006091</v>
      </c>
      <c r="DA9" s="777">
        <v>3.6297999209741728E-2</v>
      </c>
      <c r="DB9" s="777">
        <v>1.8472906403940886E-3</v>
      </c>
      <c r="DC9" s="777">
        <v>4.1327894978525704E-3</v>
      </c>
      <c r="DD9" s="777">
        <v>6.1570189268555118E-3</v>
      </c>
      <c r="DE9" s="777">
        <v>9.0925622840516457E-4</v>
      </c>
      <c r="DF9" s="777">
        <v>3.5145273870340796E-3</v>
      </c>
      <c r="DG9" s="777">
        <v>4.5052751639577983E-3</v>
      </c>
      <c r="DH9" s="777">
        <v>1.2026561976285372E-2</v>
      </c>
      <c r="DI9" s="777">
        <v>5.8102851754525849E-3</v>
      </c>
      <c r="DJ9" s="777">
        <v>2.9386467889908259E-3</v>
      </c>
      <c r="DK9" s="777">
        <v>1.3482029980133646E-2</v>
      </c>
      <c r="DL9" s="777">
        <v>3.7111139796050081E-2</v>
      </c>
      <c r="DM9" s="777">
        <v>3.4358519655653852E-3</v>
      </c>
      <c r="DN9" s="777">
        <v>5.0017592394566363E-4</v>
      </c>
      <c r="DO9" s="777">
        <v>1.2108703130374958E-2</v>
      </c>
      <c r="DP9" s="777">
        <v>1.9229999332755054E-2</v>
      </c>
      <c r="DQ9" s="777">
        <v>6.9495117967962755E-6</v>
      </c>
      <c r="DR9" s="777">
        <v>1.4574125825715317E-5</v>
      </c>
      <c r="DS9" s="777">
        <v>2.3134432904360968E-5</v>
      </c>
      <c r="DT9" s="777">
        <v>4.1613748750236439E-4</v>
      </c>
      <c r="DU9" s="777">
        <v>4.099339195937652E-3</v>
      </c>
      <c r="DV9" s="777">
        <v>8.3137646764926305E-4</v>
      </c>
      <c r="DW9" s="777">
        <v>8.656468427288469E-3</v>
      </c>
      <c r="DX9" s="777">
        <v>0.11876953889114213</v>
      </c>
      <c r="DY9" s="777">
        <v>2.0394872146431756E-3</v>
      </c>
      <c r="DZ9" s="777">
        <v>4.0680944683305718E-3</v>
      </c>
      <c r="EA9" s="778">
        <v>6.2885423769453832E-3</v>
      </c>
      <c r="EB9" s="778">
        <v>1.386659818963857E-2</v>
      </c>
      <c r="EC9" s="779">
        <v>1.2447960895590398E-2</v>
      </c>
    </row>
    <row r="10" spans="2:133" ht="20.100000000000001" customHeight="1">
      <c r="B10" s="695" t="s">
        <v>11</v>
      </c>
      <c r="C10" s="375" t="s">
        <v>12</v>
      </c>
      <c r="D10" s="696">
        <v>3.5511424402161818E-2</v>
      </c>
      <c r="E10" s="696">
        <v>0.3130827067669173</v>
      </c>
      <c r="F10" s="696">
        <v>6.1553884711779451E-2</v>
      </c>
      <c r="G10" s="697">
        <v>2.0764712849822391E-2</v>
      </c>
      <c r="H10" s="696">
        <v>1.6641604010025061E-2</v>
      </c>
      <c r="I10" s="698">
        <v>1.6641604010025061E-2</v>
      </c>
      <c r="K10" s="719" t="str">
        <f t="shared" si="1"/>
        <v>平成30年（2018年）</v>
      </c>
      <c r="L10" s="789">
        <f t="shared" si="0"/>
        <v>0.58948526099131648</v>
      </c>
      <c r="M10" s="717">
        <f t="shared" si="0"/>
        <v>0.5401184019760511</v>
      </c>
      <c r="O10" s="734" t="s">
        <v>36</v>
      </c>
      <c r="P10" s="735" t="s">
        <v>12</v>
      </c>
      <c r="Q10" s="768">
        <v>1.1643040797222211E-3</v>
      </c>
      <c r="R10" s="769">
        <v>2.8664028563221491E-3</v>
      </c>
      <c r="S10" s="769">
        <v>5.9710924365475465E-4</v>
      </c>
      <c r="T10" s="769">
        <v>4.8253399814769714E-4</v>
      </c>
      <c r="U10" s="769">
        <v>6.993084675169383E-4</v>
      </c>
      <c r="V10" s="769">
        <v>4.1045443453494344E-4</v>
      </c>
      <c r="W10" s="769">
        <v>1.0013616867768207</v>
      </c>
      <c r="X10" s="769">
        <v>4.9393840025163433E-4</v>
      </c>
      <c r="Y10" s="769">
        <v>1.164333128016928E-3</v>
      </c>
      <c r="Z10" s="769">
        <v>5.847925780915475E-4</v>
      </c>
      <c r="AA10" s="769">
        <v>6.1431686590402888E-4</v>
      </c>
      <c r="AB10" s="769">
        <v>4.8832594058266857E-4</v>
      </c>
      <c r="AC10" s="769">
        <v>2.6178662184788489E-4</v>
      </c>
      <c r="AD10" s="769">
        <v>1.8138260715269938E-4</v>
      </c>
      <c r="AE10" s="769">
        <v>1.8771104052459656E-4</v>
      </c>
      <c r="AF10" s="769">
        <v>3.4989389120183671E-4</v>
      </c>
      <c r="AG10" s="769">
        <v>2.1525022377011447E-4</v>
      </c>
      <c r="AH10" s="769">
        <v>9.8831147279598635E-5</v>
      </c>
      <c r="AI10" s="769">
        <v>2.496714972015167E-4</v>
      </c>
      <c r="AJ10" s="769">
        <v>6.3933311467204721E-4</v>
      </c>
      <c r="AK10" s="769">
        <v>8.4116970135049082E-4</v>
      </c>
      <c r="AL10" s="769">
        <v>2.4684069735317589E-3</v>
      </c>
      <c r="AM10" s="769">
        <v>8.0768173798900322E-4</v>
      </c>
      <c r="AN10" s="769">
        <v>1.1012064903702765E-3</v>
      </c>
      <c r="AO10" s="769">
        <v>5.1902632821539498E-4</v>
      </c>
      <c r="AP10" s="769">
        <v>2.703886073473858E-4</v>
      </c>
      <c r="AQ10" s="769">
        <v>7.5966758216165686E-5</v>
      </c>
      <c r="AR10" s="769">
        <v>5.6158744682177405E-3</v>
      </c>
      <c r="AS10" s="769">
        <v>5.5815699315038916E-4</v>
      </c>
      <c r="AT10" s="769">
        <v>5.3102163975713313E-4</v>
      </c>
      <c r="AU10" s="769">
        <v>4.4083924358707802E-4</v>
      </c>
      <c r="AV10" s="769">
        <v>2.7766487908522649E-4</v>
      </c>
      <c r="AW10" s="769">
        <v>4.9102206319127798E-4</v>
      </c>
      <c r="AX10" s="769">
        <v>2.4666044951172092E-4</v>
      </c>
      <c r="AY10" s="770">
        <v>6.6291052602237264E-4</v>
      </c>
      <c r="AZ10" s="770">
        <v>4.2069077453500052E-4</v>
      </c>
      <c r="BA10" s="771">
        <v>1.4825169303187497E-3</v>
      </c>
      <c r="BC10" s="734" t="s">
        <v>36</v>
      </c>
      <c r="BD10" s="736" t="s">
        <v>12</v>
      </c>
      <c r="BE10" s="737">
        <v>0</v>
      </c>
      <c r="BF10" s="738">
        <v>0</v>
      </c>
      <c r="BG10" s="738">
        <v>0</v>
      </c>
      <c r="BH10" s="738">
        <v>0</v>
      </c>
      <c r="BI10" s="738">
        <v>0</v>
      </c>
      <c r="BJ10" s="738">
        <v>0</v>
      </c>
      <c r="BK10" s="738">
        <v>0</v>
      </c>
      <c r="BL10" s="738">
        <v>0</v>
      </c>
      <c r="BM10" s="738">
        <v>0</v>
      </c>
      <c r="BN10" s="738">
        <v>0</v>
      </c>
      <c r="BO10" s="738">
        <v>0</v>
      </c>
      <c r="BP10" s="738">
        <v>0</v>
      </c>
      <c r="BQ10" s="738">
        <v>0</v>
      </c>
      <c r="BR10" s="738">
        <v>0</v>
      </c>
      <c r="BS10" s="738">
        <v>0</v>
      </c>
      <c r="BT10" s="738">
        <v>0</v>
      </c>
      <c r="BU10" s="738">
        <v>0</v>
      </c>
      <c r="BV10" s="738">
        <v>0</v>
      </c>
      <c r="BW10" s="738">
        <v>0</v>
      </c>
      <c r="BX10" s="738">
        <v>0</v>
      </c>
      <c r="BY10" s="738">
        <v>0</v>
      </c>
      <c r="BZ10" s="738">
        <v>0</v>
      </c>
      <c r="CA10" s="738">
        <v>0</v>
      </c>
      <c r="CB10" s="738">
        <v>0</v>
      </c>
      <c r="CC10" s="738">
        <v>0</v>
      </c>
      <c r="CD10" s="738">
        <v>0</v>
      </c>
      <c r="CE10" s="738">
        <v>0</v>
      </c>
      <c r="CF10" s="738">
        <v>0</v>
      </c>
      <c r="CG10" s="738">
        <v>0</v>
      </c>
      <c r="CH10" s="738">
        <v>0</v>
      </c>
      <c r="CI10" s="738">
        <v>0</v>
      </c>
      <c r="CJ10" s="738">
        <v>0</v>
      </c>
      <c r="CK10" s="738">
        <v>0</v>
      </c>
      <c r="CL10" s="738">
        <v>0</v>
      </c>
      <c r="CM10" s="738">
        <v>0</v>
      </c>
      <c r="CN10" s="738">
        <v>0</v>
      </c>
      <c r="CO10" s="739">
        <v>0</v>
      </c>
      <c r="CQ10" s="734" t="s">
        <v>11</v>
      </c>
      <c r="CR10" s="735" t="s">
        <v>12</v>
      </c>
      <c r="CS10" s="768">
        <v>1.6288923295057128E-2</v>
      </c>
      <c r="CT10" s="769">
        <v>1.5283638068448195E-2</v>
      </c>
      <c r="CU10" s="769">
        <v>3.9525782371913985E-3</v>
      </c>
      <c r="CV10" s="769">
        <v>5.1611938065674323E-3</v>
      </c>
      <c r="CW10" s="769">
        <v>8.8553325492279084E-3</v>
      </c>
      <c r="CX10" s="769">
        <v>3.2906875060025984E-3</v>
      </c>
      <c r="CY10" s="769">
        <v>2.5463659147869674E-2</v>
      </c>
      <c r="CZ10" s="769">
        <v>6.4657228119421699E-3</v>
      </c>
      <c r="DA10" s="769">
        <v>1.8086138151514063E-2</v>
      </c>
      <c r="DB10" s="769">
        <v>1.0086793338024865E-2</v>
      </c>
      <c r="DC10" s="769">
        <v>8.346614083898328E-3</v>
      </c>
      <c r="DD10" s="769">
        <v>5.4023357816948238E-3</v>
      </c>
      <c r="DE10" s="769">
        <v>1.5275504637206766E-3</v>
      </c>
      <c r="DF10" s="769">
        <v>4.2162777198601119E-4</v>
      </c>
      <c r="DG10" s="769">
        <v>0</v>
      </c>
      <c r="DH10" s="769">
        <v>1.622789405740493E-3</v>
      </c>
      <c r="DI10" s="769">
        <v>2.0107192134621117E-4</v>
      </c>
      <c r="DJ10" s="769">
        <v>0</v>
      </c>
      <c r="DK10" s="769">
        <v>2.0739269158991029E-3</v>
      </c>
      <c r="DL10" s="769">
        <v>3.0657028527171807E-3</v>
      </c>
      <c r="DM10" s="769">
        <v>1.3419177248274629E-2</v>
      </c>
      <c r="DN10" s="769">
        <v>5.6109390199311479E-2</v>
      </c>
      <c r="DO10" s="769">
        <v>1.2039903680770554E-2</v>
      </c>
      <c r="DP10" s="769">
        <v>1.3291519316741175E-2</v>
      </c>
      <c r="DQ10" s="769">
        <v>1.9852438699514692E-3</v>
      </c>
      <c r="DR10" s="769">
        <v>3.7164020855574056E-4</v>
      </c>
      <c r="DS10" s="769">
        <v>3.4187550847555653E-4</v>
      </c>
      <c r="DT10" s="769">
        <v>0.14227398420118717</v>
      </c>
      <c r="DU10" s="769">
        <v>7.916197265986245E-3</v>
      </c>
      <c r="DV10" s="769">
        <v>6.5470896827379468E-3</v>
      </c>
      <c r="DW10" s="769">
        <v>4.3711747838950073E-3</v>
      </c>
      <c r="DX10" s="769">
        <v>2.5214366984792416E-3</v>
      </c>
      <c r="DY10" s="769">
        <v>4.6788236100637551E-3</v>
      </c>
      <c r="DZ10" s="769">
        <v>1.9585879385861948E-3</v>
      </c>
      <c r="EA10" s="770">
        <v>6.6987868751732767E-3</v>
      </c>
      <c r="EB10" s="770">
        <v>0</v>
      </c>
      <c r="EC10" s="771">
        <v>2.4668088896253184E-2</v>
      </c>
    </row>
    <row r="11" spans="2:133" ht="20.100000000000001" customHeight="1">
      <c r="B11" s="695" t="s">
        <v>13</v>
      </c>
      <c r="C11" s="375" t="s">
        <v>142</v>
      </c>
      <c r="D11" s="696">
        <v>0.11921216052005756</v>
      </c>
      <c r="E11" s="696">
        <v>0.42520473653371849</v>
      </c>
      <c r="F11" s="696">
        <v>0.25604671127038847</v>
      </c>
      <c r="G11" s="697">
        <v>3.454703601386428E-3</v>
      </c>
      <c r="H11" s="696">
        <v>5.4137653807895134E-2</v>
      </c>
      <c r="I11" s="698">
        <v>5.3483587011323531E-2</v>
      </c>
      <c r="K11" s="719" t="str">
        <f t="shared" si="1"/>
        <v>令和元年（2019年）</v>
      </c>
      <c r="L11" s="789">
        <f>IFERROR(L24/L36,"")</f>
        <v>0.57400213005402745</v>
      </c>
      <c r="M11" s="717">
        <f t="shared" ref="M11:M15" si="2">IFERROR(M24/M36,"")</f>
        <v>0.58761073014152609</v>
      </c>
      <c r="O11" s="734" t="s">
        <v>38</v>
      </c>
      <c r="P11" s="735" t="s">
        <v>247</v>
      </c>
      <c r="Q11" s="768">
        <v>1.8254987360343414E-3</v>
      </c>
      <c r="R11" s="769">
        <v>7.8030468374817733E-4</v>
      </c>
      <c r="S11" s="769">
        <v>2.67330193817525E-3</v>
      </c>
      <c r="T11" s="769">
        <v>1.3412296227999327E-3</v>
      </c>
      <c r="U11" s="769">
        <v>1.1419392617878614E-3</v>
      </c>
      <c r="V11" s="769">
        <v>2.939877769234807E-3</v>
      </c>
      <c r="W11" s="769">
        <v>1.2904015299468163E-3</v>
      </c>
      <c r="X11" s="769">
        <v>1.0209667781006784</v>
      </c>
      <c r="Y11" s="769">
        <v>7.0949267266933467E-4</v>
      </c>
      <c r="Z11" s="769">
        <v>2.6393403754985711E-4</v>
      </c>
      <c r="AA11" s="769">
        <v>5.9386375720958315E-4</v>
      </c>
      <c r="AB11" s="769">
        <v>7.7621987908000451E-4</v>
      </c>
      <c r="AC11" s="769">
        <v>1.5351869053236329E-3</v>
      </c>
      <c r="AD11" s="769">
        <v>3.3231693160034347E-3</v>
      </c>
      <c r="AE11" s="769">
        <v>3.6385874193682792E-3</v>
      </c>
      <c r="AF11" s="769">
        <v>2.6947275396230759E-3</v>
      </c>
      <c r="AG11" s="769">
        <v>2.1124459042996197E-3</v>
      </c>
      <c r="AH11" s="769">
        <v>3.3422006652884155E-3</v>
      </c>
      <c r="AI11" s="769">
        <v>4.5314437396040659E-3</v>
      </c>
      <c r="AJ11" s="769">
        <v>6.6569877617001973E-3</v>
      </c>
      <c r="AK11" s="769">
        <v>2.8912733754338595E-3</v>
      </c>
      <c r="AL11" s="769">
        <v>2.7704079577056597E-4</v>
      </c>
      <c r="AM11" s="769">
        <v>5.1812360253292158E-3</v>
      </c>
      <c r="AN11" s="769">
        <v>2.1663486474836828E-3</v>
      </c>
      <c r="AO11" s="769">
        <v>1.0067567568124234E-3</v>
      </c>
      <c r="AP11" s="769">
        <v>6.431113505044096E-4</v>
      </c>
      <c r="AQ11" s="769">
        <v>2.0766722472578757E-4</v>
      </c>
      <c r="AR11" s="769">
        <v>1.0011467359662253E-3</v>
      </c>
      <c r="AS11" s="769">
        <v>1.4237134539802946E-3</v>
      </c>
      <c r="AT11" s="769">
        <v>6.0643709145340695E-4</v>
      </c>
      <c r="AU11" s="769">
        <v>1.0568386102761925E-3</v>
      </c>
      <c r="AV11" s="769">
        <v>5.87589340318619E-4</v>
      </c>
      <c r="AW11" s="769">
        <v>1.6834843334609785E-3</v>
      </c>
      <c r="AX11" s="769">
        <v>2.4986723997896718E-3</v>
      </c>
      <c r="AY11" s="770">
        <v>8.0383150951801824E-4</v>
      </c>
      <c r="AZ11" s="770">
        <v>6.5438006640447365E-3</v>
      </c>
      <c r="BA11" s="771">
        <v>1.3712458712916448E-3</v>
      </c>
      <c r="BC11" s="734" t="s">
        <v>38</v>
      </c>
      <c r="BD11" s="736" t="s">
        <v>247</v>
      </c>
      <c r="BE11" s="737">
        <v>0</v>
      </c>
      <c r="BF11" s="738">
        <v>0</v>
      </c>
      <c r="BG11" s="738">
        <v>0</v>
      </c>
      <c r="BH11" s="738">
        <v>0</v>
      </c>
      <c r="BI11" s="738">
        <v>0</v>
      </c>
      <c r="BJ11" s="738">
        <v>0</v>
      </c>
      <c r="BK11" s="738">
        <v>0</v>
      </c>
      <c r="BL11" s="738">
        <v>0</v>
      </c>
      <c r="BM11" s="738">
        <v>0</v>
      </c>
      <c r="BN11" s="738">
        <v>0</v>
      </c>
      <c r="BO11" s="738">
        <v>0</v>
      </c>
      <c r="BP11" s="738">
        <v>0</v>
      </c>
      <c r="BQ11" s="738">
        <v>0</v>
      </c>
      <c r="BR11" s="738">
        <v>0</v>
      </c>
      <c r="BS11" s="738">
        <v>0</v>
      </c>
      <c r="BT11" s="738">
        <v>0</v>
      </c>
      <c r="BU11" s="738">
        <v>0</v>
      </c>
      <c r="BV11" s="738">
        <v>0</v>
      </c>
      <c r="BW11" s="738">
        <v>0</v>
      </c>
      <c r="BX11" s="738">
        <v>0</v>
      </c>
      <c r="BY11" s="738">
        <v>0</v>
      </c>
      <c r="BZ11" s="738">
        <v>0</v>
      </c>
      <c r="CA11" s="738">
        <v>0</v>
      </c>
      <c r="CB11" s="738">
        <v>0</v>
      </c>
      <c r="CC11" s="738">
        <v>0</v>
      </c>
      <c r="CD11" s="738">
        <v>0</v>
      </c>
      <c r="CE11" s="738">
        <v>0</v>
      </c>
      <c r="CF11" s="738">
        <v>0</v>
      </c>
      <c r="CG11" s="738">
        <v>0</v>
      </c>
      <c r="CH11" s="738">
        <v>0</v>
      </c>
      <c r="CI11" s="738">
        <v>0</v>
      </c>
      <c r="CJ11" s="738">
        <v>0</v>
      </c>
      <c r="CK11" s="738">
        <v>0</v>
      </c>
      <c r="CL11" s="738">
        <v>0</v>
      </c>
      <c r="CM11" s="738">
        <v>0</v>
      </c>
      <c r="CN11" s="738">
        <v>0</v>
      </c>
      <c r="CO11" s="739">
        <v>0</v>
      </c>
      <c r="CQ11" s="734" t="s">
        <v>13</v>
      </c>
      <c r="CR11" s="735" t="s">
        <v>142</v>
      </c>
      <c r="CS11" s="768">
        <v>1.1084529316505397E-2</v>
      </c>
      <c r="CT11" s="769">
        <v>2.3441162681669013E-3</v>
      </c>
      <c r="CU11" s="769">
        <v>1.6870145302556903E-2</v>
      </c>
      <c r="CV11" s="769">
        <v>8.6393896327324401E-3</v>
      </c>
      <c r="CW11" s="769">
        <v>6.6699548507037978E-3</v>
      </c>
      <c r="CX11" s="769">
        <v>2.0835966051832119E-2</v>
      </c>
      <c r="CY11" s="769">
        <v>7.1177944862155385E-3</v>
      </c>
      <c r="CZ11" s="769">
        <v>0.17000286154223501</v>
      </c>
      <c r="DA11" s="769">
        <v>3.0173497611264773E-3</v>
      </c>
      <c r="DB11" s="769">
        <v>1.2315270935960591E-3</v>
      </c>
      <c r="DC11" s="769">
        <v>2.7822046946327761E-3</v>
      </c>
      <c r="DD11" s="769">
        <v>4.8942322780222815E-3</v>
      </c>
      <c r="DE11" s="769">
        <v>1.1020185488270594E-2</v>
      </c>
      <c r="DF11" s="769">
        <v>2.5294778457708712E-2</v>
      </c>
      <c r="DG11" s="769">
        <v>2.7373823781009408E-2</v>
      </c>
      <c r="DH11" s="769">
        <v>1.8604002880534161E-2</v>
      </c>
      <c r="DI11" s="769">
        <v>1.4040366921588884E-2</v>
      </c>
      <c r="DJ11" s="769">
        <v>2.3939220183486237E-2</v>
      </c>
      <c r="DK11" s="769">
        <v>3.3893203299018723E-2</v>
      </c>
      <c r="DL11" s="769">
        <v>5.2036272105331093E-2</v>
      </c>
      <c r="DM11" s="769">
        <v>2.056713889642486E-2</v>
      </c>
      <c r="DN11" s="769">
        <v>0</v>
      </c>
      <c r="DO11" s="769">
        <v>3.4348125214998283E-2</v>
      </c>
      <c r="DP11" s="769">
        <v>1.4866217388403283E-2</v>
      </c>
      <c r="DQ11" s="769">
        <v>5.5607676894031529E-3</v>
      </c>
      <c r="DR11" s="769">
        <v>2.3355036635708793E-3</v>
      </c>
      <c r="DS11" s="769">
        <v>5.7579033006409527E-4</v>
      </c>
      <c r="DT11" s="769">
        <v>4.2658596121454501E-3</v>
      </c>
      <c r="DU11" s="769">
        <v>7.1629142636154223E-3</v>
      </c>
      <c r="DV11" s="769">
        <v>2.086435173619785E-3</v>
      </c>
      <c r="DW11" s="769">
        <v>5.9415727816375602E-3</v>
      </c>
      <c r="DX11" s="769">
        <v>1.9911274142083405E-3</v>
      </c>
      <c r="DY11" s="769">
        <v>1.0128881881127032E-2</v>
      </c>
      <c r="DZ11" s="769">
        <v>1.7308685532608475E-2</v>
      </c>
      <c r="EA11" s="770">
        <v>2.9897270281813619E-3</v>
      </c>
      <c r="EB11" s="770">
        <v>4.9303460229826027E-2</v>
      </c>
      <c r="EC11" s="771">
        <v>7.7877425902528946E-3</v>
      </c>
    </row>
    <row r="12" spans="2:133" ht="20.100000000000001" customHeight="1">
      <c r="B12" s="695" t="s">
        <v>15</v>
      </c>
      <c r="C12" s="375" t="s">
        <v>14</v>
      </c>
      <c r="D12" s="696">
        <v>0.56868682089858225</v>
      </c>
      <c r="E12" s="696">
        <v>0.45136319551708037</v>
      </c>
      <c r="F12" s="696">
        <v>0.21530945795466791</v>
      </c>
      <c r="G12" s="697">
        <v>6.3381098972621998E-4</v>
      </c>
      <c r="H12" s="696">
        <v>6.7279715507022525E-2</v>
      </c>
      <c r="I12" s="698">
        <v>5.8568914113294297E-2</v>
      </c>
      <c r="K12" s="719" t="str">
        <f t="shared" si="1"/>
        <v>令和２年（2020年）</v>
      </c>
      <c r="L12" s="789">
        <f t="shared" ref="L12" si="3">IFERROR(L25/L37,"")</f>
        <v>0.53516732899992814</v>
      </c>
      <c r="M12" s="717">
        <f t="shared" si="2"/>
        <v>0.56758391640723727</v>
      </c>
      <c r="O12" s="734" t="s">
        <v>42</v>
      </c>
      <c r="P12" s="735" t="s">
        <v>14</v>
      </c>
      <c r="Q12" s="768">
        <v>1.869115844377998E-3</v>
      </c>
      <c r="R12" s="769">
        <v>4.1283778078137124E-4</v>
      </c>
      <c r="S12" s="769">
        <v>1.9227677421052984E-3</v>
      </c>
      <c r="T12" s="769">
        <v>4.8531407652291082E-4</v>
      </c>
      <c r="U12" s="769">
        <v>1.7908619733026407E-3</v>
      </c>
      <c r="V12" s="769">
        <v>4.3609536021545943E-3</v>
      </c>
      <c r="W12" s="769">
        <v>2.9390461836102322E-2</v>
      </c>
      <c r="X12" s="769">
        <v>2.3136322786758813E-3</v>
      </c>
      <c r="Y12" s="769">
        <v>1.0797343778517914</v>
      </c>
      <c r="Z12" s="769">
        <v>3.5949232993734473E-3</v>
      </c>
      <c r="AA12" s="769">
        <v>8.7896568512160801E-3</v>
      </c>
      <c r="AB12" s="769">
        <v>2.6441110355697604E-3</v>
      </c>
      <c r="AC12" s="769">
        <v>2.3165953115548343E-3</v>
      </c>
      <c r="AD12" s="769">
        <v>2.0606279617281171E-3</v>
      </c>
      <c r="AE12" s="769">
        <v>8.3873121209549536E-3</v>
      </c>
      <c r="AF12" s="769">
        <v>1.3777338450895996E-2</v>
      </c>
      <c r="AG12" s="769">
        <v>3.6295921092473647E-3</v>
      </c>
      <c r="AH12" s="769">
        <v>3.1596294155854915E-3</v>
      </c>
      <c r="AI12" s="769">
        <v>1.3322633695113952E-3</v>
      </c>
      <c r="AJ12" s="769">
        <v>2.6241273936325926E-3</v>
      </c>
      <c r="AK12" s="769">
        <v>3.5260990336447348E-2</v>
      </c>
      <c r="AL12" s="769">
        <v>4.6329464358233418E-4</v>
      </c>
      <c r="AM12" s="769">
        <v>4.5497045400209046E-3</v>
      </c>
      <c r="AN12" s="769">
        <v>7.5819007049385842E-4</v>
      </c>
      <c r="AO12" s="769">
        <v>4.6377537757758615E-4</v>
      </c>
      <c r="AP12" s="769">
        <v>2.7959981052599588E-4</v>
      </c>
      <c r="AQ12" s="769">
        <v>5.6657135029673279E-4</v>
      </c>
      <c r="AR12" s="769">
        <v>6.3017542208963274E-4</v>
      </c>
      <c r="AS12" s="769">
        <v>4.4240716162178911E-4</v>
      </c>
      <c r="AT12" s="769">
        <v>5.3741880436203792E-4</v>
      </c>
      <c r="AU12" s="769">
        <v>1.5846214285306964E-3</v>
      </c>
      <c r="AV12" s="769">
        <v>7.8361333346119806E-4</v>
      </c>
      <c r="AW12" s="769">
        <v>5.5615654472296284E-4</v>
      </c>
      <c r="AX12" s="769">
        <v>1.6178559225333764E-3</v>
      </c>
      <c r="AY12" s="770">
        <v>1.2401289458522685E-3</v>
      </c>
      <c r="AZ12" s="770">
        <v>3.9442537468835836E-3</v>
      </c>
      <c r="BA12" s="771">
        <v>5.0191407565538778E-3</v>
      </c>
      <c r="BC12" s="734" t="s">
        <v>42</v>
      </c>
      <c r="BD12" s="736" t="s">
        <v>14</v>
      </c>
      <c r="BE12" s="737">
        <v>0</v>
      </c>
      <c r="BF12" s="738">
        <v>0</v>
      </c>
      <c r="BG12" s="738">
        <v>0</v>
      </c>
      <c r="BH12" s="738">
        <v>0</v>
      </c>
      <c r="BI12" s="738">
        <v>0</v>
      </c>
      <c r="BJ12" s="738">
        <v>0</v>
      </c>
      <c r="BK12" s="738">
        <v>0</v>
      </c>
      <c r="BL12" s="738">
        <v>0</v>
      </c>
      <c r="BM12" s="738">
        <v>0</v>
      </c>
      <c r="BN12" s="738">
        <v>0</v>
      </c>
      <c r="BO12" s="738">
        <v>0</v>
      </c>
      <c r="BP12" s="738">
        <v>0</v>
      </c>
      <c r="BQ12" s="738">
        <v>0</v>
      </c>
      <c r="BR12" s="738">
        <v>0</v>
      </c>
      <c r="BS12" s="738">
        <v>0</v>
      </c>
      <c r="BT12" s="738">
        <v>0</v>
      </c>
      <c r="BU12" s="738">
        <v>0</v>
      </c>
      <c r="BV12" s="738">
        <v>0</v>
      </c>
      <c r="BW12" s="738">
        <v>0</v>
      </c>
      <c r="BX12" s="738">
        <v>0</v>
      </c>
      <c r="BY12" s="738">
        <v>0</v>
      </c>
      <c r="BZ12" s="738">
        <v>0</v>
      </c>
      <c r="CA12" s="738">
        <v>0</v>
      </c>
      <c r="CB12" s="738">
        <v>0</v>
      </c>
      <c r="CC12" s="738">
        <v>0</v>
      </c>
      <c r="CD12" s="738">
        <v>0</v>
      </c>
      <c r="CE12" s="738">
        <v>0</v>
      </c>
      <c r="CF12" s="738">
        <v>0</v>
      </c>
      <c r="CG12" s="738">
        <v>0</v>
      </c>
      <c r="CH12" s="738">
        <v>0</v>
      </c>
      <c r="CI12" s="738">
        <v>0</v>
      </c>
      <c r="CJ12" s="738">
        <v>0</v>
      </c>
      <c r="CK12" s="738">
        <v>0</v>
      </c>
      <c r="CL12" s="738">
        <v>0</v>
      </c>
      <c r="CM12" s="738">
        <v>0</v>
      </c>
      <c r="CN12" s="738">
        <v>0</v>
      </c>
      <c r="CO12" s="739">
        <v>0</v>
      </c>
      <c r="CQ12" s="734" t="s">
        <v>15</v>
      </c>
      <c r="CR12" s="735" t="s">
        <v>14</v>
      </c>
      <c r="CS12" s="768">
        <v>2.1528882608314228E-3</v>
      </c>
      <c r="CT12" s="769">
        <v>0</v>
      </c>
      <c r="CU12" s="769">
        <v>2.1953670185677122E-3</v>
      </c>
      <c r="CV12" s="769">
        <v>2.9919964096043083E-4</v>
      </c>
      <c r="CW12" s="769">
        <v>2.2233182835679328E-3</v>
      </c>
      <c r="CX12" s="769">
        <v>6.3084147580510638E-3</v>
      </c>
      <c r="CY12" s="769">
        <v>4.7017543859649125E-2</v>
      </c>
      <c r="CZ12" s="769">
        <v>3.0659381089293745E-3</v>
      </c>
      <c r="DA12" s="769">
        <v>0.12911742519487052</v>
      </c>
      <c r="DB12" s="769">
        <v>5.3366174055829232E-3</v>
      </c>
      <c r="DC12" s="769">
        <v>1.3208719375489586E-2</v>
      </c>
      <c r="DD12" s="769">
        <v>3.706166732670308E-3</v>
      </c>
      <c r="DE12" s="769">
        <v>3.2733224222585926E-3</v>
      </c>
      <c r="DF12" s="769">
        <v>2.8589828374393912E-3</v>
      </c>
      <c r="DG12" s="769">
        <v>1.2033076703735386E-2</v>
      </c>
      <c r="DH12" s="769">
        <v>2.0372810146913879E-2</v>
      </c>
      <c r="DI12" s="769">
        <v>3.9798373397491454E-3</v>
      </c>
      <c r="DJ12" s="769">
        <v>2.0068807339449542E-3</v>
      </c>
      <c r="DK12" s="769">
        <v>1.6314490397929082E-3</v>
      </c>
      <c r="DL12" s="769">
        <v>3.7917903704659866E-3</v>
      </c>
      <c r="DM12" s="769">
        <v>5.6828032052512127E-2</v>
      </c>
      <c r="DN12" s="769">
        <v>4.1393869567916989E-5</v>
      </c>
      <c r="DO12" s="769">
        <v>4.2483660130718951E-3</v>
      </c>
      <c r="DP12" s="769">
        <v>6.5390004670714619E-4</v>
      </c>
      <c r="DQ12" s="769">
        <v>2.1080185783615366E-4</v>
      </c>
      <c r="DR12" s="769">
        <v>1.4574125825715317E-5</v>
      </c>
      <c r="DS12" s="769">
        <v>7.1973791258011908E-5</v>
      </c>
      <c r="DT12" s="769">
        <v>1.8014609848587205E-5</v>
      </c>
      <c r="DU12" s="769">
        <v>2.690296437038656E-5</v>
      </c>
      <c r="DV12" s="769">
        <v>2.0184861353984512E-4</v>
      </c>
      <c r="DW12" s="769">
        <v>1.9647501735149575E-3</v>
      </c>
      <c r="DX12" s="769">
        <v>6.2901321196937661E-4</v>
      </c>
      <c r="DY12" s="769">
        <v>3.9418660451086583E-4</v>
      </c>
      <c r="DZ12" s="769">
        <v>2.1011221635689227E-3</v>
      </c>
      <c r="EA12" s="770">
        <v>1.3974538615434185E-3</v>
      </c>
      <c r="EB12" s="770">
        <v>5.6493548180008984E-3</v>
      </c>
      <c r="EC12" s="771">
        <v>7.5806217766823392E-3</v>
      </c>
    </row>
    <row r="13" spans="2:133" ht="20.100000000000001" customHeight="1">
      <c r="B13" s="699" t="s">
        <v>17</v>
      </c>
      <c r="C13" s="388" t="s">
        <v>16</v>
      </c>
      <c r="D13" s="700">
        <v>8.1026437311465305E-2</v>
      </c>
      <c r="E13" s="700">
        <v>0.25448627726952849</v>
      </c>
      <c r="F13" s="700">
        <v>9.362538118695754E-2</v>
      </c>
      <c r="G13" s="701">
        <v>-1.2323271720962841E-4</v>
      </c>
      <c r="H13" s="700">
        <v>2.9908515130190008E-2</v>
      </c>
      <c r="I13" s="702">
        <v>2.712291813277035E-2</v>
      </c>
      <c r="K13" s="719" t="str">
        <f t="shared" si="1"/>
        <v>令和３年（2021年）</v>
      </c>
      <c r="L13" s="789">
        <f t="shared" ref="L13" si="4">IFERROR(L26/L38,"")</f>
        <v>0.51510149141910211</v>
      </c>
      <c r="M13" s="717">
        <f t="shared" si="2"/>
        <v>0.55742170177227612</v>
      </c>
      <c r="O13" s="740" t="s">
        <v>44</v>
      </c>
      <c r="P13" s="741" t="s">
        <v>16</v>
      </c>
      <c r="Q13" s="772">
        <v>5.3527978718823201E-5</v>
      </c>
      <c r="R13" s="773">
        <v>1.2312908598735347E-4</v>
      </c>
      <c r="S13" s="773">
        <v>8.9638364331396606E-5</v>
      </c>
      <c r="T13" s="773">
        <v>3.6015607164293533E-5</v>
      </c>
      <c r="U13" s="773">
        <v>3.4806480440199335E-4</v>
      </c>
      <c r="V13" s="773">
        <v>7.1588377991388914E-5</v>
      </c>
      <c r="W13" s="773">
        <v>1.5838411596603088E-4</v>
      </c>
      <c r="X13" s="773">
        <v>4.472556598890583E-4</v>
      </c>
      <c r="Y13" s="773">
        <v>2.1297125536420725E-3</v>
      </c>
      <c r="Z13" s="773">
        <v>1.0511886127800836</v>
      </c>
      <c r="AA13" s="773">
        <v>8.8810304748718365E-5</v>
      </c>
      <c r="AB13" s="773">
        <v>1.9303694686813838E-2</v>
      </c>
      <c r="AC13" s="773">
        <v>1.1129362798882086E-2</v>
      </c>
      <c r="AD13" s="773">
        <v>5.0905401192974202E-3</v>
      </c>
      <c r="AE13" s="773">
        <v>6.6334895491009036E-4</v>
      </c>
      <c r="AF13" s="773">
        <v>1.8533966483812487E-4</v>
      </c>
      <c r="AG13" s="773">
        <v>2.3176949307698261E-3</v>
      </c>
      <c r="AH13" s="773">
        <v>1.0560898506061346E-3</v>
      </c>
      <c r="AI13" s="773">
        <v>9.1723514414555358E-3</v>
      </c>
      <c r="AJ13" s="773">
        <v>3.8173226222265014E-4</v>
      </c>
      <c r="AK13" s="773">
        <v>2.0666070618959209E-3</v>
      </c>
      <c r="AL13" s="773">
        <v>3.277888455219293E-5</v>
      </c>
      <c r="AM13" s="773">
        <v>1.5522406734644643E-4</v>
      </c>
      <c r="AN13" s="773">
        <v>2.6928940256736959E-5</v>
      </c>
      <c r="AO13" s="773">
        <v>4.2872396411892094E-5</v>
      </c>
      <c r="AP13" s="773">
        <v>2.4462855112875054E-5</v>
      </c>
      <c r="AQ13" s="773">
        <v>3.6056602830178342E-5</v>
      </c>
      <c r="AR13" s="773">
        <v>7.7776963858429304E-5</v>
      </c>
      <c r="AS13" s="773">
        <v>7.6187145444493723E-5</v>
      </c>
      <c r="AT13" s="773">
        <v>5.6040678847660368E-5</v>
      </c>
      <c r="AU13" s="773">
        <v>3.1960737470868077E-5</v>
      </c>
      <c r="AV13" s="773">
        <v>2.3873856261609139E-5</v>
      </c>
      <c r="AW13" s="773">
        <v>4.141464721739473E-5</v>
      </c>
      <c r="AX13" s="773">
        <v>1.3263671669186451E-4</v>
      </c>
      <c r="AY13" s="774">
        <v>3.9430009193128863E-5</v>
      </c>
      <c r="AZ13" s="774">
        <v>6.1935192741322532E-5</v>
      </c>
      <c r="BA13" s="775">
        <v>8.9646211512694031E-4</v>
      </c>
      <c r="BC13" s="740" t="s">
        <v>44</v>
      </c>
      <c r="BD13" s="742" t="s">
        <v>16</v>
      </c>
      <c r="BE13" s="743">
        <v>0</v>
      </c>
      <c r="BF13" s="744">
        <v>0</v>
      </c>
      <c r="BG13" s="744">
        <v>0</v>
      </c>
      <c r="BH13" s="744">
        <v>0</v>
      </c>
      <c r="BI13" s="744">
        <v>0</v>
      </c>
      <c r="BJ13" s="744">
        <v>0</v>
      </c>
      <c r="BK13" s="744">
        <v>0</v>
      </c>
      <c r="BL13" s="744">
        <v>0</v>
      </c>
      <c r="BM13" s="744">
        <v>0</v>
      </c>
      <c r="BN13" s="744">
        <v>0</v>
      </c>
      <c r="BO13" s="744">
        <v>0</v>
      </c>
      <c r="BP13" s="744">
        <v>0</v>
      </c>
      <c r="BQ13" s="744">
        <v>0</v>
      </c>
      <c r="BR13" s="744">
        <v>0</v>
      </c>
      <c r="BS13" s="744">
        <v>0</v>
      </c>
      <c r="BT13" s="744">
        <v>0</v>
      </c>
      <c r="BU13" s="744">
        <v>0</v>
      </c>
      <c r="BV13" s="744">
        <v>0</v>
      </c>
      <c r="BW13" s="744">
        <v>0</v>
      </c>
      <c r="BX13" s="744">
        <v>0</v>
      </c>
      <c r="BY13" s="744">
        <v>0</v>
      </c>
      <c r="BZ13" s="744">
        <v>0</v>
      </c>
      <c r="CA13" s="744">
        <v>0</v>
      </c>
      <c r="CB13" s="744">
        <v>0</v>
      </c>
      <c r="CC13" s="744">
        <v>0</v>
      </c>
      <c r="CD13" s="744">
        <v>0</v>
      </c>
      <c r="CE13" s="744">
        <v>0</v>
      </c>
      <c r="CF13" s="744">
        <v>0</v>
      </c>
      <c r="CG13" s="744">
        <v>0</v>
      </c>
      <c r="CH13" s="744">
        <v>0</v>
      </c>
      <c r="CI13" s="744">
        <v>0</v>
      </c>
      <c r="CJ13" s="744">
        <v>0</v>
      </c>
      <c r="CK13" s="744">
        <v>0</v>
      </c>
      <c r="CL13" s="744">
        <v>0</v>
      </c>
      <c r="CM13" s="744">
        <v>0</v>
      </c>
      <c r="CN13" s="744">
        <v>0</v>
      </c>
      <c r="CO13" s="745">
        <v>0</v>
      </c>
      <c r="CQ13" s="740" t="s">
        <v>17</v>
      </c>
      <c r="CR13" s="741" t="s">
        <v>16</v>
      </c>
      <c r="CS13" s="772">
        <v>1.1618009337085871E-4</v>
      </c>
      <c r="CT13" s="773">
        <v>1.8752930145335208E-4</v>
      </c>
      <c r="CU13" s="773">
        <v>0</v>
      </c>
      <c r="CV13" s="773">
        <v>1.1219986536016157E-4</v>
      </c>
      <c r="CW13" s="773">
        <v>3.3463596008650454E-3</v>
      </c>
      <c r="CX13" s="773">
        <v>2.0219278070676488E-5</v>
      </c>
      <c r="CY13" s="773">
        <v>0</v>
      </c>
      <c r="CZ13" s="773">
        <v>3.8426424298581494E-3</v>
      </c>
      <c r="DA13" s="773">
        <v>2.1750062861453357E-2</v>
      </c>
      <c r="DB13" s="773">
        <v>0.60072132301196346</v>
      </c>
      <c r="DC13" s="773">
        <v>4.5919883309472999E-4</v>
      </c>
      <c r="DD13" s="773">
        <v>0.2232741293123417</v>
      </c>
      <c r="DE13" s="773">
        <v>0.12733224222585926</v>
      </c>
      <c r="DF13" s="773">
        <v>5.6535663645000969E-2</v>
      </c>
      <c r="DG13" s="773">
        <v>6.4442543484459656E-3</v>
      </c>
      <c r="DH13" s="773">
        <v>9.3252315544596837E-4</v>
      </c>
      <c r="DI13" s="773">
        <v>2.5445998322089484E-2</v>
      </c>
      <c r="DJ13" s="773">
        <v>1.067947247706422E-2</v>
      </c>
      <c r="DK13" s="773">
        <v>9.995183914273674E-2</v>
      </c>
      <c r="DL13" s="773">
        <v>3.7917903704659866E-3</v>
      </c>
      <c r="DM13" s="773">
        <v>1.8226392371978536E-2</v>
      </c>
      <c r="DN13" s="773">
        <v>0</v>
      </c>
      <c r="DO13" s="773">
        <v>3.0959752321981426E-4</v>
      </c>
      <c r="DP13" s="773">
        <v>0</v>
      </c>
      <c r="DQ13" s="773">
        <v>0</v>
      </c>
      <c r="DR13" s="773">
        <v>0</v>
      </c>
      <c r="DS13" s="773">
        <v>0</v>
      </c>
      <c r="DT13" s="773">
        <v>2.1077093522847029E-4</v>
      </c>
      <c r="DU13" s="773">
        <v>0</v>
      </c>
      <c r="DV13" s="773">
        <v>1.1991006744941293E-5</v>
      </c>
      <c r="DW13" s="773">
        <v>0</v>
      </c>
      <c r="DX13" s="773">
        <v>8.9730843362250597E-7</v>
      </c>
      <c r="DY13" s="773">
        <v>0</v>
      </c>
      <c r="DZ13" s="773">
        <v>1.5594921086345556E-4</v>
      </c>
      <c r="EA13" s="774">
        <v>1.6859362940872342E-5</v>
      </c>
      <c r="EB13" s="774">
        <v>0</v>
      </c>
      <c r="EC13" s="775">
        <v>9.7968144818872845E-3</v>
      </c>
    </row>
    <row r="14" spans="2:133" ht="20.100000000000001" customHeight="1">
      <c r="B14" s="703" t="s">
        <v>19</v>
      </c>
      <c r="C14" s="401" t="s">
        <v>18</v>
      </c>
      <c r="D14" s="704">
        <v>0.10136137533816214</v>
      </c>
      <c r="E14" s="704">
        <v>0.28786364495826694</v>
      </c>
      <c r="F14" s="704">
        <v>0.181221468896032</v>
      </c>
      <c r="G14" s="705">
        <v>7.0320417029086509E-4</v>
      </c>
      <c r="H14" s="704">
        <v>3.0361146376380974E-2</v>
      </c>
      <c r="I14" s="706">
        <v>3.0361146376380974E-2</v>
      </c>
      <c r="K14" s="719" t="str">
        <f t="shared" si="1"/>
        <v>令和４年（2022年）</v>
      </c>
      <c r="L14" s="789">
        <f t="shared" ref="L14:L15" si="5">IFERROR(L27/L39,"")</f>
        <v>0.52065488066092258</v>
      </c>
      <c r="M14" s="717">
        <f t="shared" si="2"/>
        <v>0.53412627708601101</v>
      </c>
      <c r="O14" s="746" t="s">
        <v>46</v>
      </c>
      <c r="P14" s="747" t="s">
        <v>18</v>
      </c>
      <c r="Q14" s="776">
        <v>4.2584186408390308E-5</v>
      </c>
      <c r="R14" s="777">
        <v>5.3005524420856544E-5</v>
      </c>
      <c r="S14" s="777">
        <v>2.142664828291111E-4</v>
      </c>
      <c r="T14" s="777">
        <v>3.7228403058604555E-5</v>
      </c>
      <c r="U14" s="777">
        <v>1.3304561182073823E-4</v>
      </c>
      <c r="V14" s="777">
        <v>8.7252449276756206E-4</v>
      </c>
      <c r="W14" s="777">
        <v>1.5654119779984256E-4</v>
      </c>
      <c r="X14" s="777">
        <v>3.0407621441388321E-4</v>
      </c>
      <c r="Y14" s="777">
        <v>5.632082567312253E-4</v>
      </c>
      <c r="Z14" s="777">
        <v>1.0101102823337012E-4</v>
      </c>
      <c r="AA14" s="777">
        <v>1.0479316961356535</v>
      </c>
      <c r="AB14" s="777">
        <v>8.5275057795376544E-3</v>
      </c>
      <c r="AC14" s="777">
        <v>4.4646025335569259E-3</v>
      </c>
      <c r="AD14" s="777">
        <v>2.3642703045332379E-3</v>
      </c>
      <c r="AE14" s="777">
        <v>3.9773477726598059E-3</v>
      </c>
      <c r="AF14" s="777">
        <v>3.2315758965885078E-3</v>
      </c>
      <c r="AG14" s="777">
        <v>3.429252430640376E-3</v>
      </c>
      <c r="AH14" s="777">
        <v>2.150314455462053E-3</v>
      </c>
      <c r="AI14" s="777">
        <v>2.6366692572362019E-3</v>
      </c>
      <c r="AJ14" s="777">
        <v>1.0022028109753509E-3</v>
      </c>
      <c r="AK14" s="777">
        <v>1.018692075066058E-3</v>
      </c>
      <c r="AL14" s="777">
        <v>4.9131654991246856E-5</v>
      </c>
      <c r="AM14" s="777">
        <v>1.2111158326715911E-4</v>
      </c>
      <c r="AN14" s="777">
        <v>2.4573157287211199E-5</v>
      </c>
      <c r="AO14" s="777">
        <v>3.1256616309860934E-5</v>
      </c>
      <c r="AP14" s="777">
        <v>2.2327652996331664E-5</v>
      </c>
      <c r="AQ14" s="777">
        <v>2.1338329249405573E-5</v>
      </c>
      <c r="AR14" s="777">
        <v>3.6837109330979396E-5</v>
      </c>
      <c r="AS14" s="777">
        <v>8.0194968947634501E-5</v>
      </c>
      <c r="AT14" s="777">
        <v>4.9169945210627016E-5</v>
      </c>
      <c r="AU14" s="777">
        <v>4.0680903131696642E-5</v>
      </c>
      <c r="AV14" s="777">
        <v>1.8068428269355619E-4</v>
      </c>
      <c r="AW14" s="777">
        <v>5.6486693679172149E-5</v>
      </c>
      <c r="AX14" s="777">
        <v>1.1854292996177789E-4</v>
      </c>
      <c r="AY14" s="778">
        <v>6.9104396293434925E-5</v>
      </c>
      <c r="AZ14" s="778">
        <v>1.7617759080210466E-4</v>
      </c>
      <c r="BA14" s="779">
        <v>9.4069972018298803E-4</v>
      </c>
      <c r="BC14" s="746" t="s">
        <v>46</v>
      </c>
      <c r="BD14" s="748" t="s">
        <v>18</v>
      </c>
      <c r="BE14" s="749">
        <v>0</v>
      </c>
      <c r="BF14" s="750">
        <v>0</v>
      </c>
      <c r="BG14" s="750">
        <v>0</v>
      </c>
      <c r="BH14" s="750">
        <v>0</v>
      </c>
      <c r="BI14" s="750">
        <v>0</v>
      </c>
      <c r="BJ14" s="750">
        <v>0</v>
      </c>
      <c r="BK14" s="750">
        <v>0</v>
      </c>
      <c r="BL14" s="750">
        <v>0</v>
      </c>
      <c r="BM14" s="750">
        <v>0</v>
      </c>
      <c r="BN14" s="750">
        <v>0</v>
      </c>
      <c r="BO14" s="750">
        <v>0</v>
      </c>
      <c r="BP14" s="750">
        <v>0</v>
      </c>
      <c r="BQ14" s="750">
        <v>0</v>
      </c>
      <c r="BR14" s="750">
        <v>0</v>
      </c>
      <c r="BS14" s="750">
        <v>0</v>
      </c>
      <c r="BT14" s="750">
        <v>0</v>
      </c>
      <c r="BU14" s="750">
        <v>0</v>
      </c>
      <c r="BV14" s="750">
        <v>0</v>
      </c>
      <c r="BW14" s="750">
        <v>0</v>
      </c>
      <c r="BX14" s="750">
        <v>0</v>
      </c>
      <c r="BY14" s="750">
        <v>0</v>
      </c>
      <c r="BZ14" s="750">
        <v>9.8019089404498702E-2</v>
      </c>
      <c r="CA14" s="750">
        <v>0</v>
      </c>
      <c r="CB14" s="750">
        <v>0</v>
      </c>
      <c r="CC14" s="750">
        <v>0</v>
      </c>
      <c r="CD14" s="750">
        <v>0</v>
      </c>
      <c r="CE14" s="750">
        <v>0</v>
      </c>
      <c r="CF14" s="750">
        <v>0</v>
      </c>
      <c r="CG14" s="750">
        <v>0</v>
      </c>
      <c r="CH14" s="750">
        <v>0</v>
      </c>
      <c r="CI14" s="750">
        <v>0</v>
      </c>
      <c r="CJ14" s="750">
        <v>0</v>
      </c>
      <c r="CK14" s="750">
        <v>0</v>
      </c>
      <c r="CL14" s="750">
        <v>0</v>
      </c>
      <c r="CM14" s="750">
        <v>0</v>
      </c>
      <c r="CN14" s="750">
        <v>0</v>
      </c>
      <c r="CO14" s="751">
        <v>0</v>
      </c>
      <c r="CQ14" s="746" t="s">
        <v>19</v>
      </c>
      <c r="CR14" s="747" t="s">
        <v>18</v>
      </c>
      <c r="CS14" s="776">
        <v>0</v>
      </c>
      <c r="CT14" s="777">
        <v>0</v>
      </c>
      <c r="CU14" s="777">
        <v>1.4796360783450098E-3</v>
      </c>
      <c r="CV14" s="777">
        <v>0</v>
      </c>
      <c r="CW14" s="777">
        <v>8.8022157301665587E-4</v>
      </c>
      <c r="CX14" s="777">
        <v>7.354762398208572E-3</v>
      </c>
      <c r="CY14" s="777">
        <v>5.0125313283208019E-4</v>
      </c>
      <c r="CZ14" s="777">
        <v>1.9349476065243162E-3</v>
      </c>
      <c r="DA14" s="777">
        <v>4.2566184130177088E-3</v>
      </c>
      <c r="DB14" s="777">
        <v>7.6237391508327467E-4</v>
      </c>
      <c r="DC14" s="777">
        <v>0.45098727749115369</v>
      </c>
      <c r="DD14" s="777">
        <v>7.9025039041776574E-2</v>
      </c>
      <c r="DE14" s="777">
        <v>4.0552827786870339E-2</v>
      </c>
      <c r="DF14" s="777">
        <v>2.0864798990403638E-2</v>
      </c>
      <c r="DG14" s="777">
        <v>3.5129740518962074E-2</v>
      </c>
      <c r="DH14" s="777">
        <v>2.7620605775006388E-2</v>
      </c>
      <c r="DI14" s="777">
        <v>2.9342633487488473E-2</v>
      </c>
      <c r="DJ14" s="777">
        <v>1.5553325688073395E-2</v>
      </c>
      <c r="DK14" s="777">
        <v>2.2551321413521161E-2</v>
      </c>
      <c r="DL14" s="777">
        <v>9.0034852200851934E-3</v>
      </c>
      <c r="DM14" s="777">
        <v>7.4027142734256618E-3</v>
      </c>
      <c r="DN14" s="777">
        <v>2.3111577175420321E-4</v>
      </c>
      <c r="DO14" s="777">
        <v>3.6119711042311662E-4</v>
      </c>
      <c r="DP14" s="777">
        <v>0</v>
      </c>
      <c r="DQ14" s="777">
        <v>1.1582519661327125E-5</v>
      </c>
      <c r="DR14" s="777">
        <v>0</v>
      </c>
      <c r="DS14" s="777">
        <v>0</v>
      </c>
      <c r="DT14" s="777">
        <v>5.4043829545761612E-6</v>
      </c>
      <c r="DU14" s="777">
        <v>1.4124056294452945E-4</v>
      </c>
      <c r="DV14" s="777">
        <v>1.1991006744941294E-4</v>
      </c>
      <c r="DW14" s="777">
        <v>9.8149874858909558E-5</v>
      </c>
      <c r="DX14" s="777">
        <v>1.2436694890007932E-3</v>
      </c>
      <c r="DY14" s="777">
        <v>1.8852402824432715E-4</v>
      </c>
      <c r="DZ14" s="777">
        <v>4.7790887200091221E-4</v>
      </c>
      <c r="EA14" s="778">
        <v>3.4842683411136173E-4</v>
      </c>
      <c r="EB14" s="778">
        <v>8.3456377993195092E-4</v>
      </c>
      <c r="EC14" s="779">
        <v>8.4712412750357277E-3</v>
      </c>
    </row>
    <row r="15" spans="2:133" ht="21" customHeight="1">
      <c r="B15" s="695" t="s">
        <v>21</v>
      </c>
      <c r="C15" s="375" t="s">
        <v>20</v>
      </c>
      <c r="D15" s="696">
        <v>0.25342236502995619</v>
      </c>
      <c r="E15" s="696">
        <v>0.43399511323983231</v>
      </c>
      <c r="F15" s="696">
        <v>0.23298040065455686</v>
      </c>
      <c r="G15" s="697">
        <v>8.6532099729964818E-4</v>
      </c>
      <c r="H15" s="696">
        <v>6.4454423862931612E-2</v>
      </c>
      <c r="I15" s="698">
        <v>6.1532828716814487E-2</v>
      </c>
      <c r="K15" s="719" t="str">
        <f t="shared" si="1"/>
        <v>令和５年（2023年）</v>
      </c>
      <c r="L15" s="789">
        <f t="shared" si="5"/>
        <v>0.54715948066986786</v>
      </c>
      <c r="M15" s="717">
        <f t="shared" si="2"/>
        <v>0.5960677179768451</v>
      </c>
      <c r="O15" s="734" t="s">
        <v>47</v>
      </c>
      <c r="P15" s="735" t="s">
        <v>20</v>
      </c>
      <c r="Q15" s="768">
        <v>6.9621022754182344E-4</v>
      </c>
      <c r="R15" s="769">
        <v>3.7445336582372503E-3</v>
      </c>
      <c r="S15" s="769">
        <v>3.6168850641183688E-3</v>
      </c>
      <c r="T15" s="769">
        <v>7.0030989708217545E-4</v>
      </c>
      <c r="U15" s="769">
        <v>1.6914324032736012E-3</v>
      </c>
      <c r="V15" s="769">
        <v>2.5655946560399212E-3</v>
      </c>
      <c r="W15" s="769">
        <v>4.3504729981158384E-3</v>
      </c>
      <c r="X15" s="769">
        <v>5.1503225467550724E-3</v>
      </c>
      <c r="Y15" s="769">
        <v>5.4373803200674174E-3</v>
      </c>
      <c r="Z15" s="769">
        <v>4.3364280497522166E-4</v>
      </c>
      <c r="AA15" s="769">
        <v>7.2725119207405864E-4</v>
      </c>
      <c r="AB15" s="769">
        <v>1.0141643598163042</v>
      </c>
      <c r="AC15" s="769">
        <v>1.0151509773292997E-2</v>
      </c>
      <c r="AD15" s="769">
        <v>8.192146648918746E-3</v>
      </c>
      <c r="AE15" s="769">
        <v>4.0565331489251944E-3</v>
      </c>
      <c r="AF15" s="769">
        <v>2.6572383880582298E-3</v>
      </c>
      <c r="AG15" s="769">
        <v>5.2585554105046813E-3</v>
      </c>
      <c r="AH15" s="769">
        <v>5.7855396597535401E-3</v>
      </c>
      <c r="AI15" s="769">
        <v>6.4063684215784735E-3</v>
      </c>
      <c r="AJ15" s="769">
        <v>1.6003314300943922E-3</v>
      </c>
      <c r="AK15" s="769">
        <v>2.1879953713266748E-2</v>
      </c>
      <c r="AL15" s="769">
        <v>4.1209281910257366E-4</v>
      </c>
      <c r="AM15" s="769">
        <v>1.4156699880699117E-3</v>
      </c>
      <c r="AN15" s="769">
        <v>2.8624036602882677E-4</v>
      </c>
      <c r="AO15" s="769">
        <v>9.7347934132839488E-4</v>
      </c>
      <c r="AP15" s="769">
        <v>2.1900180757267637E-4</v>
      </c>
      <c r="AQ15" s="769">
        <v>4.1638329921350498E-4</v>
      </c>
      <c r="AR15" s="769">
        <v>6.3441465735208187E-4</v>
      </c>
      <c r="AS15" s="769">
        <v>2.3356584710726197E-3</v>
      </c>
      <c r="AT15" s="769">
        <v>1.179439373122825E-3</v>
      </c>
      <c r="AU15" s="769">
        <v>2.9932541593883283E-4</v>
      </c>
      <c r="AV15" s="769">
        <v>3.4242585282353324E-4</v>
      </c>
      <c r="AW15" s="769">
        <v>9.2783404649174946E-4</v>
      </c>
      <c r="AX15" s="769">
        <v>5.6081101759347717E-4</v>
      </c>
      <c r="AY15" s="770">
        <v>9.8559063240883879E-4</v>
      </c>
      <c r="AZ15" s="770">
        <v>5.6534295134184009E-4</v>
      </c>
      <c r="BA15" s="771">
        <v>1.646349750046806E-3</v>
      </c>
      <c r="BC15" s="734" t="s">
        <v>47</v>
      </c>
      <c r="BD15" s="736" t="s">
        <v>20</v>
      </c>
      <c r="BE15" s="737">
        <v>8.5208348535099009E-4</v>
      </c>
      <c r="BF15" s="738">
        <v>9.9317582022893022E-3</v>
      </c>
      <c r="BG15" s="738">
        <v>1.9505817996384033E-2</v>
      </c>
      <c r="BH15" s="738">
        <v>2.6021375064051989E-2</v>
      </c>
      <c r="BI15" s="738">
        <v>1.8363228439291404E-2</v>
      </c>
      <c r="BJ15" s="738">
        <v>2.8597886804277827E-4</v>
      </c>
      <c r="BK15" s="738">
        <v>5.1619405209258305E-4</v>
      </c>
      <c r="BL15" s="738">
        <v>5.1599657246604279E-3</v>
      </c>
      <c r="BM15" s="738">
        <v>7.596980117237564E-3</v>
      </c>
      <c r="BN15" s="738">
        <v>1.5243889107047434E-3</v>
      </c>
      <c r="BO15" s="738">
        <v>2.6067830667716621E-3</v>
      </c>
      <c r="BP15" s="738">
        <v>3.7670851326479224E-2</v>
      </c>
      <c r="BQ15" s="738">
        <v>4.5156160733406002E-3</v>
      </c>
      <c r="BR15" s="738">
        <v>3.6939041182801257E-3</v>
      </c>
      <c r="BS15" s="738">
        <v>2.1466853292913765E-3</v>
      </c>
      <c r="BT15" s="738">
        <v>1.017866727689684E-3</v>
      </c>
      <c r="BU15" s="738">
        <v>1.5911649540843217E-3</v>
      </c>
      <c r="BV15" s="738">
        <v>9.2335608546020419E-4</v>
      </c>
      <c r="BW15" s="738">
        <v>8.4502270345211596E-4</v>
      </c>
      <c r="BX15" s="738">
        <v>1.3635887851986899E-2</v>
      </c>
      <c r="BY15" s="738">
        <v>4.0348963474583508E-3</v>
      </c>
      <c r="BZ15" s="738">
        <v>1.7315906449869579E-4</v>
      </c>
      <c r="CA15" s="738">
        <v>0</v>
      </c>
      <c r="CB15" s="738">
        <v>2.3854398299122345E-3</v>
      </c>
      <c r="CC15" s="738">
        <v>9.7556635070385391E-3</v>
      </c>
      <c r="CD15" s="738">
        <v>4.9661395983499369E-3</v>
      </c>
      <c r="CE15" s="738">
        <v>3.2018971041639727E-2</v>
      </c>
      <c r="CF15" s="738">
        <v>5.5370198890566302E-3</v>
      </c>
      <c r="CG15" s="738">
        <v>2.3270433850998912E-3</v>
      </c>
      <c r="CH15" s="738">
        <v>0</v>
      </c>
      <c r="CI15" s="738">
        <v>4.2660559182274181E-3</v>
      </c>
      <c r="CJ15" s="738">
        <v>9.3000914453388005E-3</v>
      </c>
      <c r="CK15" s="738">
        <v>6.9166666666666664E-3</v>
      </c>
      <c r="CL15" s="738">
        <v>7.83903221862833E-3</v>
      </c>
      <c r="CM15" s="738">
        <v>2.4888866782093944E-2</v>
      </c>
      <c r="CN15" s="738">
        <v>0</v>
      </c>
      <c r="CO15" s="739">
        <v>4.261163853727145E-2</v>
      </c>
      <c r="CQ15" s="734" t="s">
        <v>21</v>
      </c>
      <c r="CR15" s="735" t="s">
        <v>20</v>
      </c>
      <c r="CS15" s="768">
        <v>1.1452037775127502E-3</v>
      </c>
      <c r="CT15" s="769">
        <v>1.3220815752461323E-2</v>
      </c>
      <c r="CU15" s="769">
        <v>1.2472529237150106E-2</v>
      </c>
      <c r="CV15" s="769">
        <v>1.7951978457625851E-3</v>
      </c>
      <c r="CW15" s="769">
        <v>5.4103274272489284E-3</v>
      </c>
      <c r="CX15" s="769">
        <v>8.6134124581081824E-3</v>
      </c>
      <c r="CY15" s="769">
        <v>1.5037593984962405E-2</v>
      </c>
      <c r="CZ15" s="769">
        <v>1.8654530093885839E-2</v>
      </c>
      <c r="DA15" s="769">
        <v>1.8463306871654872E-2</v>
      </c>
      <c r="DB15" s="769">
        <v>1.1435608726249121E-3</v>
      </c>
      <c r="DC15" s="769">
        <v>1.6747251559925448E-3</v>
      </c>
      <c r="DD15" s="769">
        <v>5.4367074892962018E-2</v>
      </c>
      <c r="DE15" s="769">
        <v>3.8516093835242772E-2</v>
      </c>
      <c r="DF15" s="769">
        <v>3.0622882836573034E-2</v>
      </c>
      <c r="DG15" s="769">
        <v>1.4485315084117479E-2</v>
      </c>
      <c r="DH15" s="769">
        <v>8.6581954183577638E-3</v>
      </c>
      <c r="DI15" s="769">
        <v>1.892156115013139E-2</v>
      </c>
      <c r="DJ15" s="769">
        <v>2.0785550458715597E-2</v>
      </c>
      <c r="DK15" s="769">
        <v>2.288242730720607E-2</v>
      </c>
      <c r="DL15" s="769">
        <v>5.2278301277914035E-3</v>
      </c>
      <c r="DM15" s="769">
        <v>8.3702779781243589E-2</v>
      </c>
      <c r="DN15" s="769">
        <v>3.6909533698059317E-4</v>
      </c>
      <c r="DO15" s="769">
        <v>1.1351909184726522E-3</v>
      </c>
      <c r="DP15" s="769">
        <v>2.0017348368586108E-4</v>
      </c>
      <c r="DQ15" s="769">
        <v>2.8018115060750317E-3</v>
      </c>
      <c r="DR15" s="769">
        <v>7.651416058500541E-5</v>
      </c>
      <c r="DS15" s="769">
        <v>3.7400666528716902E-4</v>
      </c>
      <c r="DT15" s="769">
        <v>1.2231920087190712E-3</v>
      </c>
      <c r="DU15" s="769">
        <v>7.3579607553007249E-3</v>
      </c>
      <c r="DV15" s="769">
        <v>3.5653260054958782E-3</v>
      </c>
      <c r="DW15" s="769">
        <v>1.7351495733985796E-4</v>
      </c>
      <c r="DX15" s="769">
        <v>3.0239294213078448E-4</v>
      </c>
      <c r="DY15" s="769">
        <v>2.519366559265099E-3</v>
      </c>
      <c r="DZ15" s="769">
        <v>1.0564301381072796E-3</v>
      </c>
      <c r="EA15" s="770">
        <v>2.4446076264264894E-3</v>
      </c>
      <c r="EB15" s="770">
        <v>3.8518328304551583E-4</v>
      </c>
      <c r="EC15" s="771">
        <v>4.453097491766948E-3</v>
      </c>
    </row>
    <row r="16" spans="2:133" ht="20.100000000000001" customHeight="1" thickBot="1">
      <c r="B16" s="695" t="s">
        <v>22</v>
      </c>
      <c r="C16" s="375" t="s">
        <v>143</v>
      </c>
      <c r="D16" s="696">
        <v>2.4361861861861844E-2</v>
      </c>
      <c r="E16" s="696">
        <v>0.35770140025459174</v>
      </c>
      <c r="F16" s="696">
        <v>0.15821058374249863</v>
      </c>
      <c r="G16" s="697">
        <v>5.2643102497316994E-5</v>
      </c>
      <c r="H16" s="696">
        <v>2.8877977814148026E-2</v>
      </c>
      <c r="I16" s="698">
        <v>2.8296053827968723E-2</v>
      </c>
      <c r="K16" s="720" t="s">
        <v>131</v>
      </c>
      <c r="L16" s="790">
        <f>AVERAGE(L7:L15)</f>
        <v>0.56670725244179998</v>
      </c>
      <c r="M16" s="721">
        <f>AVERAGE(M7:M15)</f>
        <v>0.59368508144901844</v>
      </c>
      <c r="O16" s="734" t="s">
        <v>48</v>
      </c>
      <c r="P16" s="735" t="s">
        <v>273</v>
      </c>
      <c r="Q16" s="768">
        <v>5.5804890257658191E-6</v>
      </c>
      <c r="R16" s="769">
        <v>5.6267428513533503E-5</v>
      </c>
      <c r="S16" s="769">
        <v>6.2853036106002431E-6</v>
      </c>
      <c r="T16" s="769">
        <v>4.9372611957607898E-6</v>
      </c>
      <c r="U16" s="769">
        <v>1.187043177675655E-5</v>
      </c>
      <c r="V16" s="769">
        <v>8.7671437192407075E-6</v>
      </c>
      <c r="W16" s="769">
        <v>1.2666153427523342E-5</v>
      </c>
      <c r="X16" s="769">
        <v>1.1028050311908511E-5</v>
      </c>
      <c r="Y16" s="769">
        <v>3.1225878635966664E-5</v>
      </c>
      <c r="Z16" s="769">
        <v>8.7465200131168978E-6</v>
      </c>
      <c r="AA16" s="769">
        <v>9.1459507838380468E-6</v>
      </c>
      <c r="AB16" s="769">
        <v>2.2082834898639603E-5</v>
      </c>
      <c r="AC16" s="769">
        <v>1.0046527614589915</v>
      </c>
      <c r="AD16" s="769">
        <v>1.0889940219800697E-3</v>
      </c>
      <c r="AE16" s="769">
        <v>1.5647459147625025E-4</v>
      </c>
      <c r="AF16" s="769">
        <v>6.3104855781866457E-5</v>
      </c>
      <c r="AG16" s="769">
        <v>1.3069136986542439E-4</v>
      </c>
      <c r="AH16" s="769">
        <v>9.1481157664881571E-5</v>
      </c>
      <c r="AI16" s="769">
        <v>4.9878325889453671E-4</v>
      </c>
      <c r="AJ16" s="769">
        <v>8.0644152467698537E-6</v>
      </c>
      <c r="AK16" s="769">
        <v>1.5699239118511816E-4</v>
      </c>
      <c r="AL16" s="769">
        <v>1.120148121790411E-5</v>
      </c>
      <c r="AM16" s="769">
        <v>2.3431786894844364E-4</v>
      </c>
      <c r="AN16" s="769">
        <v>1.2511827075094987E-5</v>
      </c>
      <c r="AO16" s="769">
        <v>1.2387608186297043E-5</v>
      </c>
      <c r="AP16" s="769">
        <v>1.4002689096822483E-5</v>
      </c>
      <c r="AQ16" s="769">
        <v>5.8724113300989971E-6</v>
      </c>
      <c r="AR16" s="769">
        <v>2.3161726476641492E-5</v>
      </c>
      <c r="AS16" s="769">
        <v>1.6030453796726634E-5</v>
      </c>
      <c r="AT16" s="769">
        <v>1.9684057542540333E-5</v>
      </c>
      <c r="AU16" s="769">
        <v>1.0423759736647655E-5</v>
      </c>
      <c r="AV16" s="769">
        <v>9.0569189317459275E-6</v>
      </c>
      <c r="AW16" s="769">
        <v>1.3172805067907316E-5</v>
      </c>
      <c r="AX16" s="769">
        <v>1.4976410664426084E-4</v>
      </c>
      <c r="AY16" s="770">
        <v>9.3242310611457358E-6</v>
      </c>
      <c r="AZ16" s="770">
        <v>5.5263322214905505E-6</v>
      </c>
      <c r="BA16" s="771">
        <v>1.4015970450338572E-5</v>
      </c>
      <c r="BC16" s="734" t="s">
        <v>48</v>
      </c>
      <c r="BD16" s="736" t="s">
        <v>273</v>
      </c>
      <c r="BE16" s="737">
        <v>5.6374816303825036E-2</v>
      </c>
      <c r="BF16" s="738">
        <v>0.13521870168808658</v>
      </c>
      <c r="BG16" s="738">
        <v>0.11368102236026764</v>
      </c>
      <c r="BH16" s="738">
        <v>3.7569033811317071E-2</v>
      </c>
      <c r="BI16" s="738">
        <v>6.5287793941826003E-2</v>
      </c>
      <c r="BJ16" s="738">
        <v>3.4758457390458304E-2</v>
      </c>
      <c r="BK16" s="738">
        <v>0.11470569257571614</v>
      </c>
      <c r="BL16" s="738">
        <v>2.3864629376680893E-2</v>
      </c>
      <c r="BM16" s="738">
        <v>4.7098125179463116E-2</v>
      </c>
      <c r="BN16" s="738">
        <v>9.5528371737497259E-2</v>
      </c>
      <c r="BO16" s="738">
        <v>9.2609918118376586E-2</v>
      </c>
      <c r="BP16" s="738">
        <v>2.7674906747596827E-2</v>
      </c>
      <c r="BQ16" s="738">
        <v>0.18967736389982059</v>
      </c>
      <c r="BR16" s="738">
        <v>0.15257999262830477</v>
      </c>
      <c r="BS16" s="738">
        <v>2.4208786347349083E-2</v>
      </c>
      <c r="BT16" s="738">
        <v>1.8601873098716627E-2</v>
      </c>
      <c r="BU16" s="738">
        <v>3.0098375952827952E-2</v>
      </c>
      <c r="BV16" s="738">
        <v>1.9023738520256794E-2</v>
      </c>
      <c r="BW16" s="738">
        <v>6.1385681270311528E-2</v>
      </c>
      <c r="BX16" s="738">
        <v>4.7808939036870148E-2</v>
      </c>
      <c r="BY16" s="738">
        <v>3.6131358566537763E-2</v>
      </c>
      <c r="BZ16" s="738">
        <v>0.19867601706213384</v>
      </c>
      <c r="CA16" s="738">
        <v>0.13250342175584956</v>
      </c>
      <c r="CB16" s="738">
        <v>6.6499591727736326E-2</v>
      </c>
      <c r="CC16" s="738">
        <v>0.12185692715242089</v>
      </c>
      <c r="CD16" s="738">
        <v>2.2986064170514919E-2</v>
      </c>
      <c r="CE16" s="738">
        <v>3.4144790615075998E-2</v>
      </c>
      <c r="CF16" s="738">
        <v>4.3922855299652425E-2</v>
      </c>
      <c r="CG16" s="738">
        <v>7.8519499888053974E-3</v>
      </c>
      <c r="CH16" s="738">
        <v>0</v>
      </c>
      <c r="CI16" s="738">
        <v>2.8873488826788363E-2</v>
      </c>
      <c r="CJ16" s="738">
        <v>1.6204114035352164E-2</v>
      </c>
      <c r="CK16" s="738">
        <v>0.16893055555555556</v>
      </c>
      <c r="CL16" s="738">
        <v>5.1039894614480871E-2</v>
      </c>
      <c r="CM16" s="738">
        <v>8.9570523346079511E-2</v>
      </c>
      <c r="CN16" s="738">
        <v>0</v>
      </c>
      <c r="CO16" s="739">
        <v>0.19945499296765121</v>
      </c>
      <c r="CQ16" s="734" t="s">
        <v>22</v>
      </c>
      <c r="CR16" s="735" t="s">
        <v>143</v>
      </c>
      <c r="CS16" s="768">
        <v>0</v>
      </c>
      <c r="CT16" s="769">
        <v>1.7815283638068448E-3</v>
      </c>
      <c r="CU16" s="769">
        <v>0</v>
      </c>
      <c r="CV16" s="769">
        <v>0</v>
      </c>
      <c r="CW16" s="769">
        <v>3.0352468035057102E-4</v>
      </c>
      <c r="CX16" s="769">
        <v>3.0328917106014728E-5</v>
      </c>
      <c r="CY16" s="769">
        <v>0</v>
      </c>
      <c r="CZ16" s="769">
        <v>2.589014403095916E-4</v>
      </c>
      <c r="DA16" s="769">
        <v>7.722978555264198E-4</v>
      </c>
      <c r="DB16" s="769">
        <v>2.345765892563922E-4</v>
      </c>
      <c r="DC16" s="769">
        <v>1.3505848032197942E-4</v>
      </c>
      <c r="DD16" s="769">
        <v>6.7996204167943149E-4</v>
      </c>
      <c r="DE16" s="769">
        <v>0.18981633024186215</v>
      </c>
      <c r="DF16" s="769">
        <v>4.3442099821818951E-2</v>
      </c>
      <c r="DG16" s="769">
        <v>6.0450527516395782E-3</v>
      </c>
      <c r="DH16" s="769">
        <v>2.0177013470147644E-3</v>
      </c>
      <c r="DI16" s="769">
        <v>4.8049255687215289E-3</v>
      </c>
      <c r="DJ16" s="769">
        <v>3.2970183486238534E-3</v>
      </c>
      <c r="DK16" s="769">
        <v>1.9023538618987416E-2</v>
      </c>
      <c r="DL16" s="769">
        <v>3.2270556344391374E-5</v>
      </c>
      <c r="DM16" s="769">
        <v>5.7368967821765796E-3</v>
      </c>
      <c r="DN16" s="769">
        <v>0</v>
      </c>
      <c r="DO16" s="769">
        <v>7.6883384932920533E-3</v>
      </c>
      <c r="DP16" s="769">
        <v>0</v>
      </c>
      <c r="DQ16" s="769">
        <v>3.4747558983981377E-6</v>
      </c>
      <c r="DR16" s="769">
        <v>0</v>
      </c>
      <c r="DS16" s="769">
        <v>0</v>
      </c>
      <c r="DT16" s="769">
        <v>7.3859900379207537E-5</v>
      </c>
      <c r="DU16" s="769">
        <v>1.345148218519328E-5</v>
      </c>
      <c r="DV16" s="769">
        <v>3.0377217087184614E-4</v>
      </c>
      <c r="DW16" s="769">
        <v>0</v>
      </c>
      <c r="DX16" s="769">
        <v>0</v>
      </c>
      <c r="DY16" s="769">
        <v>0</v>
      </c>
      <c r="DZ16" s="769">
        <v>5.3022731693574895E-3</v>
      </c>
      <c r="EA16" s="770">
        <v>3.7465250979716314E-6</v>
      </c>
      <c r="EB16" s="770">
        <v>0</v>
      </c>
      <c r="EC16" s="771">
        <v>0</v>
      </c>
    </row>
    <row r="17" spans="2:133" ht="20.100000000000001" customHeight="1">
      <c r="B17" s="695" t="s">
        <v>24</v>
      </c>
      <c r="C17" s="375" t="s">
        <v>144</v>
      </c>
      <c r="D17" s="696">
        <v>0.13132710322413776</v>
      </c>
      <c r="E17" s="696">
        <v>0.50109883128247035</v>
      </c>
      <c r="F17" s="696">
        <v>0.23385324465673435</v>
      </c>
      <c r="G17" s="697">
        <v>2.5125117100992203E-5</v>
      </c>
      <c r="H17" s="696">
        <v>3.5133722424532964E-2</v>
      </c>
      <c r="I17" s="698">
        <v>3.4830496972077268E-2</v>
      </c>
      <c r="O17" s="734" t="s">
        <v>50</v>
      </c>
      <c r="P17" s="735" t="s">
        <v>274</v>
      </c>
      <c r="Q17" s="768">
        <v>3.8255344877443497E-5</v>
      </c>
      <c r="R17" s="769">
        <v>2.5249154024147989E-4</v>
      </c>
      <c r="S17" s="769">
        <v>4.4663595687657549E-5</v>
      </c>
      <c r="T17" s="769">
        <v>3.6878506248674256E-5</v>
      </c>
      <c r="U17" s="769">
        <v>3.1410496257544998E-5</v>
      </c>
      <c r="V17" s="769">
        <v>5.6671358247751329E-5</v>
      </c>
      <c r="W17" s="769">
        <v>1.8394947650560785E-4</v>
      </c>
      <c r="X17" s="769">
        <v>3.1113030012665032E-4</v>
      </c>
      <c r="Y17" s="769">
        <v>1.5529914013754834E-4</v>
      </c>
      <c r="Z17" s="769">
        <v>4.6233531510103741E-5</v>
      </c>
      <c r="AA17" s="769">
        <v>6.5043280036832218E-5</v>
      </c>
      <c r="AB17" s="769">
        <v>7.9208607156383605E-5</v>
      </c>
      <c r="AC17" s="769">
        <v>3.6341799764494939E-4</v>
      </c>
      <c r="AD17" s="769">
        <v>1.0179889420322696</v>
      </c>
      <c r="AE17" s="769">
        <v>1.2138506124393662E-4</v>
      </c>
      <c r="AF17" s="769">
        <v>4.4941573039839172E-4</v>
      </c>
      <c r="AG17" s="769">
        <v>4.9199616250975812E-4</v>
      </c>
      <c r="AH17" s="769">
        <v>1.421435576702156E-4</v>
      </c>
      <c r="AI17" s="769">
        <v>4.4410382295585998E-4</v>
      </c>
      <c r="AJ17" s="769">
        <v>5.6959227171121488E-5</v>
      </c>
      <c r="AK17" s="769">
        <v>1.3964446050983612E-4</v>
      </c>
      <c r="AL17" s="769">
        <v>8.1846704205306185E-5</v>
      </c>
      <c r="AM17" s="769">
        <v>2.1599256051171894E-4</v>
      </c>
      <c r="AN17" s="769">
        <v>8.121729595480704E-5</v>
      </c>
      <c r="AO17" s="769">
        <v>9.602900301651183E-5</v>
      </c>
      <c r="AP17" s="769">
        <v>1.1537490173677215E-4</v>
      </c>
      <c r="AQ17" s="769">
        <v>3.3682160866687057E-5</v>
      </c>
      <c r="AR17" s="769">
        <v>1.6761389200233533E-4</v>
      </c>
      <c r="AS17" s="769">
        <v>1.2659489654072033E-4</v>
      </c>
      <c r="AT17" s="769">
        <v>8.8132658208115469E-5</v>
      </c>
      <c r="AU17" s="769">
        <v>7.1692292454419965E-5</v>
      </c>
      <c r="AV17" s="769">
        <v>6.4387537728158013E-5</v>
      </c>
      <c r="AW17" s="769">
        <v>1.0626459382942796E-4</v>
      </c>
      <c r="AX17" s="769">
        <v>1.2972132627159703E-3</v>
      </c>
      <c r="AY17" s="770">
        <v>5.9970083346107959E-5</v>
      </c>
      <c r="AZ17" s="770">
        <v>3.5647649241257177E-5</v>
      </c>
      <c r="BA17" s="771">
        <v>9.2119061767115677E-5</v>
      </c>
      <c r="BC17" s="734" t="s">
        <v>50</v>
      </c>
      <c r="BD17" s="736" t="s">
        <v>274</v>
      </c>
      <c r="BE17" s="737">
        <v>0.38701537751770665</v>
      </c>
      <c r="BF17" s="738">
        <v>0.34027203023252184</v>
      </c>
      <c r="BG17" s="738">
        <v>0.18769211750343825</v>
      </c>
      <c r="BH17" s="738">
        <v>0.22782784451836971</v>
      </c>
      <c r="BI17" s="738">
        <v>0.18477480420460557</v>
      </c>
      <c r="BJ17" s="738">
        <v>0.12850190172375489</v>
      </c>
      <c r="BK17" s="738">
        <v>0.3370624256818831</v>
      </c>
      <c r="BL17" s="738">
        <v>0.39517091007813759</v>
      </c>
      <c r="BM17" s="738">
        <v>0.22953420129283478</v>
      </c>
      <c r="BN17" s="738">
        <v>0.22694241518126934</v>
      </c>
      <c r="BO17" s="738">
        <v>0.13144752985087521</v>
      </c>
      <c r="BP17" s="738">
        <v>0.24928658754881733</v>
      </c>
      <c r="BQ17" s="738">
        <v>0.23069433339829379</v>
      </c>
      <c r="BR17" s="738">
        <v>0.16484668149509796</v>
      </c>
      <c r="BS17" s="738">
        <v>0.11065917409517603</v>
      </c>
      <c r="BT17" s="738">
        <v>0.46398767223081816</v>
      </c>
      <c r="BU17" s="738">
        <v>0.10675056807415298</v>
      </c>
      <c r="BV17" s="738">
        <v>5.6581974649817589E-2</v>
      </c>
      <c r="BW17" s="738">
        <v>0.23680496136008006</v>
      </c>
      <c r="BX17" s="738">
        <v>0.22319950488861517</v>
      </c>
      <c r="BY17" s="738">
        <v>0.15618470946622928</v>
      </c>
      <c r="BZ17" s="738">
        <v>1.0622362780172093E-2</v>
      </c>
      <c r="CA17" s="738">
        <v>0</v>
      </c>
      <c r="CB17" s="738">
        <v>0.34284599148534073</v>
      </c>
      <c r="CC17" s="738">
        <v>9.6090391944400801E-3</v>
      </c>
      <c r="CD17" s="738">
        <v>1.3380702097955111E-3</v>
      </c>
      <c r="CE17" s="738">
        <v>3.5991833626147583E-3</v>
      </c>
      <c r="CF17" s="738">
        <v>2.2938573008461187E-3</v>
      </c>
      <c r="CG17" s="738">
        <v>1.4947570401099846E-2</v>
      </c>
      <c r="CH17" s="738">
        <v>0</v>
      </c>
      <c r="CI17" s="738">
        <v>2.1518397237651695E-2</v>
      </c>
      <c r="CJ17" s="738">
        <v>9.0199270447077263E-4</v>
      </c>
      <c r="CK17" s="738">
        <v>1.7777777777777779E-3</v>
      </c>
      <c r="CL17" s="738">
        <v>0.12963159617827269</v>
      </c>
      <c r="CM17" s="738">
        <v>2.0116872911885918E-3</v>
      </c>
      <c r="CN17" s="738">
        <v>0</v>
      </c>
      <c r="CO17" s="739">
        <v>2.7096518987341771E-2</v>
      </c>
      <c r="CQ17" s="734" t="s">
        <v>24</v>
      </c>
      <c r="CR17" s="735" t="s">
        <v>144</v>
      </c>
      <c r="CS17" s="768">
        <v>4.742044627381988E-6</v>
      </c>
      <c r="CT17" s="769">
        <v>1.2189404594467885E-3</v>
      </c>
      <c r="CU17" s="769">
        <v>0</v>
      </c>
      <c r="CV17" s="769">
        <v>0</v>
      </c>
      <c r="CW17" s="769">
        <v>3.0352468035057102E-5</v>
      </c>
      <c r="CX17" s="769">
        <v>0</v>
      </c>
      <c r="CY17" s="769">
        <v>9.0225563909774437E-4</v>
      </c>
      <c r="CZ17" s="769">
        <v>2.0575851308814912E-3</v>
      </c>
      <c r="DA17" s="769">
        <v>5.3881245734401385E-4</v>
      </c>
      <c r="DB17" s="769">
        <v>2.0525451559934318E-4</v>
      </c>
      <c r="DC17" s="769">
        <v>1.8908187245077117E-4</v>
      </c>
      <c r="DD17" s="769">
        <v>3.0635652427315048E-4</v>
      </c>
      <c r="DE17" s="769">
        <v>2.3640661938534278E-3</v>
      </c>
      <c r="DF17" s="769">
        <v>0.13417870664237014</v>
      </c>
      <c r="DG17" s="769">
        <v>4.5623039635015681E-4</v>
      </c>
      <c r="DH17" s="769">
        <v>2.6150471405388723E-3</v>
      </c>
      <c r="DI17" s="769">
        <v>2.9883447620764488E-3</v>
      </c>
      <c r="DJ17" s="769">
        <v>5.0172018348623856E-4</v>
      </c>
      <c r="DK17" s="769">
        <v>2.8715911143218351E-3</v>
      </c>
      <c r="DL17" s="769">
        <v>0</v>
      </c>
      <c r="DM17" s="769">
        <v>5.293561044684272E-5</v>
      </c>
      <c r="DN17" s="769">
        <v>0</v>
      </c>
      <c r="DO17" s="769">
        <v>1.5479876160990713E-4</v>
      </c>
      <c r="DP17" s="769">
        <v>0</v>
      </c>
      <c r="DQ17" s="769">
        <v>4.63300786453085E-6</v>
      </c>
      <c r="DR17" s="769">
        <v>0</v>
      </c>
      <c r="DS17" s="769">
        <v>0</v>
      </c>
      <c r="DT17" s="769">
        <v>4.5036524621468013E-5</v>
      </c>
      <c r="DU17" s="769">
        <v>0</v>
      </c>
      <c r="DV17" s="769">
        <v>1.1991006744941293E-5</v>
      </c>
      <c r="DW17" s="769">
        <v>0</v>
      </c>
      <c r="DX17" s="769">
        <v>0</v>
      </c>
      <c r="DY17" s="769">
        <v>0</v>
      </c>
      <c r="DZ17" s="769">
        <v>8.7650163998202399E-3</v>
      </c>
      <c r="EA17" s="770">
        <v>1.1239575293914895E-5</v>
      </c>
      <c r="EB17" s="770">
        <v>0</v>
      </c>
      <c r="EC17" s="771">
        <v>0</v>
      </c>
    </row>
    <row r="18" spans="2:133" ht="20.100000000000001" customHeight="1" thickBot="1">
      <c r="B18" s="699" t="s">
        <v>26</v>
      </c>
      <c r="C18" s="388" t="s">
        <v>145</v>
      </c>
      <c r="D18" s="700">
        <v>9.7477310083613267E-2</v>
      </c>
      <c r="E18" s="700">
        <v>0.5576276019389792</v>
      </c>
      <c r="F18" s="700">
        <v>0.41653835186769317</v>
      </c>
      <c r="G18" s="701">
        <v>3.6072489552138804E-4</v>
      </c>
      <c r="H18" s="700">
        <v>5.3550042771599658E-2</v>
      </c>
      <c r="I18" s="702">
        <v>5.3150841174793267E-2</v>
      </c>
      <c r="K18" s="83" t="s">
        <v>164</v>
      </c>
      <c r="M18" s="4" t="s">
        <v>165</v>
      </c>
      <c r="O18" s="740" t="s">
        <v>52</v>
      </c>
      <c r="P18" s="741" t="s">
        <v>275</v>
      </c>
      <c r="Q18" s="772">
        <v>3.7013565360916285E-5</v>
      </c>
      <c r="R18" s="773">
        <v>4.0181999791400697E-5</v>
      </c>
      <c r="S18" s="773">
        <v>2.6939802572910288E-5</v>
      </c>
      <c r="T18" s="773">
        <v>2.4072204228805006E-5</v>
      </c>
      <c r="U18" s="773">
        <v>1.7310947598110902E-5</v>
      </c>
      <c r="V18" s="773">
        <v>2.5878278271715785E-5</v>
      </c>
      <c r="W18" s="773">
        <v>2.7053950467238223E-5</v>
      </c>
      <c r="X18" s="773">
        <v>1.5400757866803481E-5</v>
      </c>
      <c r="Y18" s="773">
        <v>3.4482432858511953E-5</v>
      </c>
      <c r="Z18" s="773">
        <v>9.3740661846022056E-6</v>
      </c>
      <c r="AA18" s="773">
        <v>2.333362433628867E-5</v>
      </c>
      <c r="AB18" s="773">
        <v>2.2558922510856675E-5</v>
      </c>
      <c r="AC18" s="773">
        <v>3.2968395241215391E-4</v>
      </c>
      <c r="AD18" s="773">
        <v>4.2336983771062054E-4</v>
      </c>
      <c r="AE18" s="773">
        <v>1.0020330336644587</v>
      </c>
      <c r="AF18" s="773">
        <v>4.8160738039855467E-5</v>
      </c>
      <c r="AG18" s="773">
        <v>1.2157062739447068E-4</v>
      </c>
      <c r="AH18" s="773">
        <v>4.1121297838827645E-5</v>
      </c>
      <c r="AI18" s="773">
        <v>1.1006152026898568E-4</v>
      </c>
      <c r="AJ18" s="773">
        <v>3.2156765479400503E-5</v>
      </c>
      <c r="AK18" s="773">
        <v>7.4976799527061278E-5</v>
      </c>
      <c r="AL18" s="773">
        <v>3.0884460293566965E-5</v>
      </c>
      <c r="AM18" s="773">
        <v>8.9389994018425291E-5</v>
      </c>
      <c r="AN18" s="773">
        <v>4.991112430517173E-5</v>
      </c>
      <c r="AO18" s="773">
        <v>1.4387717569308507E-4</v>
      </c>
      <c r="AP18" s="773">
        <v>5.4768727115382242E-5</v>
      </c>
      <c r="AQ18" s="773">
        <v>1.4693566824776651E-5</v>
      </c>
      <c r="AR18" s="773">
        <v>7.291785293427519E-5</v>
      </c>
      <c r="AS18" s="773">
        <v>1.2366535493778889E-4</v>
      </c>
      <c r="AT18" s="773">
        <v>6.8686207337160458E-4</v>
      </c>
      <c r="AU18" s="773">
        <v>4.3592097494826298E-5</v>
      </c>
      <c r="AV18" s="773">
        <v>9.3153590434110389E-4</v>
      </c>
      <c r="AW18" s="773">
        <v>6.0038975308626358E-5</v>
      </c>
      <c r="AX18" s="773">
        <v>4.6057971843788001E-4</v>
      </c>
      <c r="AY18" s="774">
        <v>1.6226679358981514E-4</v>
      </c>
      <c r="AZ18" s="774">
        <v>2.6417886870936575E-3</v>
      </c>
      <c r="BA18" s="775">
        <v>2.0314084748059537E-4</v>
      </c>
      <c r="BC18" s="740" t="s">
        <v>52</v>
      </c>
      <c r="BD18" s="742" t="s">
        <v>275</v>
      </c>
      <c r="BE18" s="743">
        <v>9.9033128472377514E-3</v>
      </c>
      <c r="BF18" s="744">
        <v>1.0525165138904072E-2</v>
      </c>
      <c r="BG18" s="744">
        <v>8.2029885803470703E-2</v>
      </c>
      <c r="BH18" s="744">
        <v>1.5366377382124005E-2</v>
      </c>
      <c r="BI18" s="744">
        <v>6.7208023175409125E-3</v>
      </c>
      <c r="BJ18" s="744">
        <v>1.8907227359867378E-2</v>
      </c>
      <c r="BK18" s="744">
        <v>2.5407194147342677E-2</v>
      </c>
      <c r="BL18" s="744">
        <v>1.6646446478717897E-2</v>
      </c>
      <c r="BM18" s="744">
        <v>2.8145069228991435E-2</v>
      </c>
      <c r="BN18" s="744">
        <v>1.9325543178337762E-2</v>
      </c>
      <c r="BO18" s="744">
        <v>4.4522669879066001E-2</v>
      </c>
      <c r="BP18" s="744">
        <v>1.3824083853630494E-2</v>
      </c>
      <c r="BQ18" s="744">
        <v>1.7732722062867395E-2</v>
      </c>
      <c r="BR18" s="744">
        <v>1.5025367896602911E-2</v>
      </c>
      <c r="BS18" s="744">
        <v>2.086435325246816E-2</v>
      </c>
      <c r="BT18" s="744">
        <v>2.7788216539337104E-2</v>
      </c>
      <c r="BU18" s="744">
        <v>2.1009587594884704E-2</v>
      </c>
      <c r="BV18" s="744">
        <v>2.2260844265966365E-2</v>
      </c>
      <c r="BW18" s="744">
        <v>1.0107752423778305E-2</v>
      </c>
      <c r="BX18" s="744">
        <v>4.2267390634955965E-2</v>
      </c>
      <c r="BY18" s="744">
        <v>3.2130041089673857E-2</v>
      </c>
      <c r="BZ18" s="744">
        <v>4.4857219437934408E-2</v>
      </c>
      <c r="CA18" s="744">
        <v>0</v>
      </c>
      <c r="CB18" s="744">
        <v>3.1609003558901616E-2</v>
      </c>
      <c r="CC18" s="744">
        <v>4.1445043217573321E-2</v>
      </c>
      <c r="CD18" s="744">
        <v>4.4350966853446373E-3</v>
      </c>
      <c r="CE18" s="744">
        <v>4.4568661481027179E-3</v>
      </c>
      <c r="CF18" s="744">
        <v>2.5496019555524347E-2</v>
      </c>
      <c r="CG18" s="744">
        <v>8.943886359052548E-3</v>
      </c>
      <c r="CH18" s="744">
        <v>0</v>
      </c>
      <c r="CI18" s="744">
        <v>7.5764639125078193E-2</v>
      </c>
      <c r="CJ18" s="744">
        <v>0.37076643252640357</v>
      </c>
      <c r="CK18" s="744">
        <v>0.15936111111111112</v>
      </c>
      <c r="CL18" s="744">
        <v>7.5208010003957659E-2</v>
      </c>
      <c r="CM18" s="744">
        <v>0.38403470866162853</v>
      </c>
      <c r="CN18" s="744">
        <v>0</v>
      </c>
      <c r="CO18" s="745">
        <v>1.6504043600562589E-2</v>
      </c>
      <c r="CQ18" s="740" t="s">
        <v>26</v>
      </c>
      <c r="CR18" s="741" t="s">
        <v>145</v>
      </c>
      <c r="CS18" s="772">
        <v>1.3040622725300467E-4</v>
      </c>
      <c r="CT18" s="773">
        <v>0</v>
      </c>
      <c r="CU18" s="773">
        <v>0</v>
      </c>
      <c r="CV18" s="773">
        <v>0</v>
      </c>
      <c r="CW18" s="773">
        <v>0</v>
      </c>
      <c r="CX18" s="773">
        <v>0</v>
      </c>
      <c r="CY18" s="773">
        <v>0</v>
      </c>
      <c r="CZ18" s="773">
        <v>0</v>
      </c>
      <c r="DA18" s="773">
        <v>0</v>
      </c>
      <c r="DB18" s="773">
        <v>0</v>
      </c>
      <c r="DC18" s="773">
        <v>0</v>
      </c>
      <c r="DD18" s="773">
        <v>2.2416331044376865E-5</v>
      </c>
      <c r="DE18" s="773">
        <v>3.127841425713766E-3</v>
      </c>
      <c r="DF18" s="773">
        <v>4.0083516953190656E-3</v>
      </c>
      <c r="DG18" s="773">
        <v>2.0587396635300827E-2</v>
      </c>
      <c r="DH18" s="773">
        <v>1.5265503612282757E-4</v>
      </c>
      <c r="DI18" s="773">
        <v>9.1522391785171981E-4</v>
      </c>
      <c r="DJ18" s="773">
        <v>2.8669724770642203E-4</v>
      </c>
      <c r="DK18" s="773">
        <v>8.8796580579134305E-4</v>
      </c>
      <c r="DL18" s="773">
        <v>4.8405834516587068E-5</v>
      </c>
      <c r="DM18" s="773">
        <v>2.1008820396090704E-4</v>
      </c>
      <c r="DN18" s="773">
        <v>0</v>
      </c>
      <c r="DO18" s="773">
        <v>1.0319917440660474E-4</v>
      </c>
      <c r="DP18" s="773">
        <v>6.6724494561953694E-5</v>
      </c>
      <c r="DQ18" s="773">
        <v>1.00767921053546E-3</v>
      </c>
      <c r="DR18" s="773">
        <v>1.4574125825715317E-5</v>
      </c>
      <c r="DS18" s="773">
        <v>0</v>
      </c>
      <c r="DT18" s="773">
        <v>3.963214166689185E-5</v>
      </c>
      <c r="DU18" s="773">
        <v>6.1540530997259259E-4</v>
      </c>
      <c r="DV18" s="773">
        <v>6.6030477142143395E-3</v>
      </c>
      <c r="DW18" s="773">
        <v>0</v>
      </c>
      <c r="DX18" s="773">
        <v>9.0287174591096551E-3</v>
      </c>
      <c r="DY18" s="773">
        <v>0</v>
      </c>
      <c r="DZ18" s="773">
        <v>4.1603224962605727E-3</v>
      </c>
      <c r="EA18" s="774">
        <v>1.2888046337022412E-3</v>
      </c>
      <c r="EB18" s="774">
        <v>2.6706040957822429E-2</v>
      </c>
      <c r="EC18" s="775">
        <v>0</v>
      </c>
    </row>
    <row r="19" spans="2:133" ht="20.100000000000001" customHeight="1">
      <c r="B19" s="703" t="s">
        <v>27</v>
      </c>
      <c r="C19" s="401" t="s">
        <v>146</v>
      </c>
      <c r="D19" s="704">
        <v>0.3367190314345232</v>
      </c>
      <c r="E19" s="704">
        <v>0.4533854572847979</v>
      </c>
      <c r="F19" s="704">
        <v>0.2120876239907345</v>
      </c>
      <c r="G19" s="705">
        <v>5.7249373965832231E-4</v>
      </c>
      <c r="H19" s="704">
        <v>3.5721278452741652E-2</v>
      </c>
      <c r="I19" s="706">
        <v>3.5492295898557409E-2</v>
      </c>
      <c r="K19" s="791"/>
      <c r="L19" s="785" t="s">
        <v>59</v>
      </c>
      <c r="M19" s="786" t="s">
        <v>65</v>
      </c>
      <c r="O19" s="746" t="s">
        <v>54</v>
      </c>
      <c r="P19" s="747" t="s">
        <v>146</v>
      </c>
      <c r="Q19" s="776">
        <v>1.3156582518540267E-4</v>
      </c>
      <c r="R19" s="777">
        <v>2.8772804758507147E-4</v>
      </c>
      <c r="S19" s="777">
        <v>1.4817047514762568E-4</v>
      </c>
      <c r="T19" s="777">
        <v>1.3211584967743456E-4</v>
      </c>
      <c r="U19" s="777">
        <v>9.3940204247984003E-5</v>
      </c>
      <c r="V19" s="777">
        <v>1.9173811708699868E-4</v>
      </c>
      <c r="W19" s="777">
        <v>1.9044709003425146E-4</v>
      </c>
      <c r="X19" s="777">
        <v>1.0112651041325747E-4</v>
      </c>
      <c r="Y19" s="777">
        <v>2.507879768394163E-4</v>
      </c>
      <c r="Z19" s="777">
        <v>5.9396983409671477E-5</v>
      </c>
      <c r="AA19" s="777">
        <v>1.3164222193839652E-4</v>
      </c>
      <c r="AB19" s="777">
        <v>2.9241067915065732E-4</v>
      </c>
      <c r="AC19" s="777">
        <v>1.6541605895864385E-3</v>
      </c>
      <c r="AD19" s="777">
        <v>4.5677092699809539E-3</v>
      </c>
      <c r="AE19" s="777">
        <v>6.3050143064158001E-2</v>
      </c>
      <c r="AF19" s="777">
        <v>1.0825012608079596</v>
      </c>
      <c r="AG19" s="777">
        <v>7.5244604065363874E-2</v>
      </c>
      <c r="AH19" s="777">
        <v>0.14429773611632452</v>
      </c>
      <c r="AI19" s="777">
        <v>4.2571560626623014E-3</v>
      </c>
      <c r="AJ19" s="777">
        <v>4.7400881742568421E-4</v>
      </c>
      <c r="AK19" s="777">
        <v>6.2845212947536028E-4</v>
      </c>
      <c r="AL19" s="777">
        <v>2.5059343719051336E-4</v>
      </c>
      <c r="AM19" s="777">
        <v>6.5271393212494035E-4</v>
      </c>
      <c r="AN19" s="777">
        <v>2.9745163713462263E-4</v>
      </c>
      <c r="AO19" s="777">
        <v>3.7830528886562554E-4</v>
      </c>
      <c r="AP19" s="777">
        <v>4.3705596103567703E-4</v>
      </c>
      <c r="AQ19" s="777">
        <v>1.1568444296669384E-4</v>
      </c>
      <c r="AR19" s="777">
        <v>5.2608879255660798E-4</v>
      </c>
      <c r="AS19" s="777">
        <v>2.2322513360385401E-3</v>
      </c>
      <c r="AT19" s="777">
        <v>1.1061939656819226E-3</v>
      </c>
      <c r="AU19" s="777">
        <v>7.649725410184329E-4</v>
      </c>
      <c r="AV19" s="777">
        <v>2.9265531569165073E-4</v>
      </c>
      <c r="AW19" s="777">
        <v>4.5377196451454056E-4</v>
      </c>
      <c r="AX19" s="777">
        <v>3.8483039682441966E-3</v>
      </c>
      <c r="AY19" s="778">
        <v>2.3548425771049449E-4</v>
      </c>
      <c r="AZ19" s="778">
        <v>8.681121662726261E-3</v>
      </c>
      <c r="BA19" s="779">
        <v>5.4694005113744681E-4</v>
      </c>
      <c r="BC19" s="746" t="s">
        <v>54</v>
      </c>
      <c r="BD19" s="748" t="s">
        <v>146</v>
      </c>
      <c r="BE19" s="749">
        <v>0</v>
      </c>
      <c r="BF19" s="750">
        <v>0</v>
      </c>
      <c r="BG19" s="750">
        <v>0</v>
      </c>
      <c r="BH19" s="750">
        <v>0</v>
      </c>
      <c r="BI19" s="750">
        <v>0</v>
      </c>
      <c r="BJ19" s="750">
        <v>0</v>
      </c>
      <c r="BK19" s="750">
        <v>0</v>
      </c>
      <c r="BL19" s="750">
        <v>0</v>
      </c>
      <c r="BM19" s="750">
        <v>0</v>
      </c>
      <c r="BN19" s="750">
        <v>0</v>
      </c>
      <c r="BO19" s="750">
        <v>0</v>
      </c>
      <c r="BP19" s="750">
        <v>0</v>
      </c>
      <c r="BQ19" s="750">
        <v>0</v>
      </c>
      <c r="BR19" s="750">
        <v>0</v>
      </c>
      <c r="BS19" s="750">
        <v>0</v>
      </c>
      <c r="BT19" s="750">
        <v>0</v>
      </c>
      <c r="BU19" s="750">
        <v>0</v>
      </c>
      <c r="BV19" s="750">
        <v>0</v>
      </c>
      <c r="BW19" s="750">
        <v>0</v>
      </c>
      <c r="BX19" s="750">
        <v>0</v>
      </c>
      <c r="BY19" s="750">
        <v>0</v>
      </c>
      <c r="BZ19" s="750">
        <v>0</v>
      </c>
      <c r="CA19" s="750">
        <v>0</v>
      </c>
      <c r="CB19" s="750">
        <v>0</v>
      </c>
      <c r="CC19" s="750">
        <v>0</v>
      </c>
      <c r="CD19" s="750">
        <v>0</v>
      </c>
      <c r="CE19" s="750">
        <v>0</v>
      </c>
      <c r="CF19" s="750">
        <v>0</v>
      </c>
      <c r="CG19" s="750">
        <v>0</v>
      </c>
      <c r="CH19" s="750">
        <v>0</v>
      </c>
      <c r="CI19" s="750">
        <v>0</v>
      </c>
      <c r="CJ19" s="750">
        <v>0</v>
      </c>
      <c r="CK19" s="750">
        <v>0</v>
      </c>
      <c r="CL19" s="750">
        <v>0</v>
      </c>
      <c r="CM19" s="750">
        <v>0</v>
      </c>
      <c r="CN19" s="750">
        <v>0</v>
      </c>
      <c r="CO19" s="751">
        <v>0</v>
      </c>
      <c r="CQ19" s="746" t="s">
        <v>27</v>
      </c>
      <c r="CR19" s="747" t="s">
        <v>146</v>
      </c>
      <c r="CS19" s="776">
        <v>0</v>
      </c>
      <c r="CT19" s="777">
        <v>0</v>
      </c>
      <c r="CU19" s="777">
        <v>0</v>
      </c>
      <c r="CV19" s="777">
        <v>0</v>
      </c>
      <c r="CW19" s="777">
        <v>0</v>
      </c>
      <c r="CX19" s="777">
        <v>0</v>
      </c>
      <c r="CY19" s="777">
        <v>0</v>
      </c>
      <c r="CZ19" s="777">
        <v>0</v>
      </c>
      <c r="DA19" s="777">
        <v>0</v>
      </c>
      <c r="DB19" s="777">
        <v>0</v>
      </c>
      <c r="DC19" s="777">
        <v>0</v>
      </c>
      <c r="DD19" s="777">
        <v>3.9602184845065791E-4</v>
      </c>
      <c r="DE19" s="777">
        <v>1.9639934533551553E-3</v>
      </c>
      <c r="DF19" s="777">
        <v>1.1274211108447861E-2</v>
      </c>
      <c r="DG19" s="777">
        <v>0.17205588822355289</v>
      </c>
      <c r="DH19" s="777">
        <v>0.22505334629794946</v>
      </c>
      <c r="DI19" s="777">
        <v>0.20380372607070799</v>
      </c>
      <c r="DJ19" s="777">
        <v>0.39428038990825687</v>
      </c>
      <c r="DK19" s="777">
        <v>9.7014026849677922E-3</v>
      </c>
      <c r="DL19" s="777">
        <v>7.7449335226539308E-4</v>
      </c>
      <c r="DM19" s="777">
        <v>2.1008820396090704E-4</v>
      </c>
      <c r="DN19" s="777">
        <v>0</v>
      </c>
      <c r="DO19" s="777">
        <v>0</v>
      </c>
      <c r="DP19" s="777">
        <v>0</v>
      </c>
      <c r="DQ19" s="777">
        <v>1.9690283424256113E-5</v>
      </c>
      <c r="DR19" s="777">
        <v>1.8217657282144146E-5</v>
      </c>
      <c r="DS19" s="777">
        <v>0</v>
      </c>
      <c r="DT19" s="777">
        <v>9.0073049242936026E-6</v>
      </c>
      <c r="DU19" s="777">
        <v>4.412086156743396E-3</v>
      </c>
      <c r="DV19" s="777">
        <v>1.9685236072945291E-3</v>
      </c>
      <c r="DW19" s="777">
        <v>1.2584216097981619E-3</v>
      </c>
      <c r="DX19" s="777">
        <v>3.5892337344900239E-6</v>
      </c>
      <c r="DY19" s="777">
        <v>0</v>
      </c>
      <c r="DZ19" s="777">
        <v>8.9343805965644216E-3</v>
      </c>
      <c r="EA19" s="778">
        <v>1.8732625489858157E-6</v>
      </c>
      <c r="EB19" s="778">
        <v>2.3046799768890031E-2</v>
      </c>
      <c r="EC19" s="779">
        <v>0</v>
      </c>
    </row>
    <row r="20" spans="2:133" ht="20.100000000000001" customHeight="1">
      <c r="B20" s="695" t="s">
        <v>29</v>
      </c>
      <c r="C20" s="375" t="s">
        <v>147</v>
      </c>
      <c r="D20" s="696">
        <v>0.15303103333209744</v>
      </c>
      <c r="E20" s="696">
        <v>0.4499088242839413</v>
      </c>
      <c r="F20" s="696">
        <v>0.17112607209468408</v>
      </c>
      <c r="G20" s="697">
        <v>8.4459277569132948E-3</v>
      </c>
      <c r="H20" s="696">
        <v>3.9167423575336105E-2</v>
      </c>
      <c r="I20" s="698">
        <v>3.7066568672994654E-2</v>
      </c>
      <c r="K20" s="722" t="s">
        <v>185</v>
      </c>
      <c r="L20" s="792">
        <v>266011</v>
      </c>
      <c r="M20" s="723">
        <v>273654</v>
      </c>
      <c r="O20" s="734" t="s">
        <v>80</v>
      </c>
      <c r="P20" s="735" t="s">
        <v>276</v>
      </c>
      <c r="Q20" s="768">
        <v>7.2182970200040527E-5</v>
      </c>
      <c r="R20" s="769">
        <v>1.2534190100828621E-4</v>
      </c>
      <c r="S20" s="769">
        <v>5.9405657547940825E-5</v>
      </c>
      <c r="T20" s="769">
        <v>4.9190953581842085E-5</v>
      </c>
      <c r="U20" s="769">
        <v>4.6287134538940589E-5</v>
      </c>
      <c r="V20" s="769">
        <v>6.8578199322711012E-5</v>
      </c>
      <c r="W20" s="769">
        <v>7.6480640822193595E-5</v>
      </c>
      <c r="X20" s="769">
        <v>4.4237808887312752E-5</v>
      </c>
      <c r="Y20" s="769">
        <v>1.1289408169951074E-4</v>
      </c>
      <c r="Z20" s="769">
        <v>2.5347095654848659E-5</v>
      </c>
      <c r="AA20" s="769">
        <v>5.61561854878663E-5</v>
      </c>
      <c r="AB20" s="769">
        <v>2.9135962350493398E-4</v>
      </c>
      <c r="AC20" s="769">
        <v>1.0491164104283399E-2</v>
      </c>
      <c r="AD20" s="769">
        <v>2.6482249169013741E-3</v>
      </c>
      <c r="AE20" s="769">
        <v>1.5019198154289184E-3</v>
      </c>
      <c r="AF20" s="769">
        <v>3.8223434081645961E-3</v>
      </c>
      <c r="AG20" s="769">
        <v>1.0104122910434634</v>
      </c>
      <c r="AH20" s="769">
        <v>4.8651145830841402E-3</v>
      </c>
      <c r="AI20" s="769">
        <v>5.1540197892225772E-3</v>
      </c>
      <c r="AJ20" s="769">
        <v>1.8447985237103186E-4</v>
      </c>
      <c r="AK20" s="769">
        <v>1.9677486810116347E-3</v>
      </c>
      <c r="AL20" s="769">
        <v>1.0022374723862412E-4</v>
      </c>
      <c r="AM20" s="769">
        <v>3.0046984413236837E-4</v>
      </c>
      <c r="AN20" s="769">
        <v>9.8301634824749835E-5</v>
      </c>
      <c r="AO20" s="769">
        <v>1.5687606989661613E-4</v>
      </c>
      <c r="AP20" s="769">
        <v>1.3356357079777697E-4</v>
      </c>
      <c r="AQ20" s="769">
        <v>6.3167771981006979E-5</v>
      </c>
      <c r="AR20" s="769">
        <v>2.3621789553675539E-4</v>
      </c>
      <c r="AS20" s="769">
        <v>3.531057319971165E-4</v>
      </c>
      <c r="AT20" s="769">
        <v>4.3035191185249416E-4</v>
      </c>
      <c r="AU20" s="769">
        <v>2.0080831833023976E-4</v>
      </c>
      <c r="AV20" s="769">
        <v>1.0243662290230345E-4</v>
      </c>
      <c r="AW20" s="769">
        <v>1.2985138879957503E-4</v>
      </c>
      <c r="AX20" s="769">
        <v>1.3463756025371648E-3</v>
      </c>
      <c r="AY20" s="770">
        <v>1.0690022508777952E-4</v>
      </c>
      <c r="AZ20" s="770">
        <v>8.2876643784440807E-5</v>
      </c>
      <c r="BA20" s="771">
        <v>4.1538912117503756E-4</v>
      </c>
      <c r="BC20" s="734" t="s">
        <v>80</v>
      </c>
      <c r="BD20" s="736" t="s">
        <v>276</v>
      </c>
      <c r="BE20" s="737">
        <v>5.945753823195031E-3</v>
      </c>
      <c r="BF20" s="738">
        <v>5.243843403032622E-2</v>
      </c>
      <c r="BG20" s="738">
        <v>6.7635251031477453E-2</v>
      </c>
      <c r="BH20" s="738">
        <v>8.5063075959559808E-2</v>
      </c>
      <c r="BI20" s="738">
        <v>0.13971242991909499</v>
      </c>
      <c r="BJ20" s="738">
        <v>5.7769398165687248E-2</v>
      </c>
      <c r="BK20" s="738">
        <v>0.13516295447352816</v>
      </c>
      <c r="BL20" s="738">
        <v>5.3145441125317092E-2</v>
      </c>
      <c r="BM20" s="738">
        <v>6.6797047350248967E-2</v>
      </c>
      <c r="BN20" s="738">
        <v>0.21541023378336185</v>
      </c>
      <c r="BO20" s="738">
        <v>7.682851267721065E-2</v>
      </c>
      <c r="BP20" s="738">
        <v>5.2138157650410813E-2</v>
      </c>
      <c r="BQ20" s="738">
        <v>9.9545844914448567E-2</v>
      </c>
      <c r="BR20" s="738">
        <v>9.4024697193183404E-2</v>
      </c>
      <c r="BS20" s="738">
        <v>4.5454722958766125E-2</v>
      </c>
      <c r="BT20" s="738">
        <v>3.2560888304784777E-2</v>
      </c>
      <c r="BU20" s="738">
        <v>0.13605196823561821</v>
      </c>
      <c r="BV20" s="738">
        <v>3.9316900249214269E-2</v>
      </c>
      <c r="BW20" s="738">
        <v>5.0162790894461427E-2</v>
      </c>
      <c r="BX20" s="738">
        <v>0.1277066241472489</v>
      </c>
      <c r="BY20" s="738">
        <v>3.702119863729042E-2</v>
      </c>
      <c r="BZ20" s="738">
        <v>0.32398293786616228</v>
      </c>
      <c r="CA20" s="738">
        <v>0.57830932672880142</v>
      </c>
      <c r="CB20" s="738">
        <v>5.8329010954021869E-2</v>
      </c>
      <c r="CC20" s="738">
        <v>5.4873863061126786E-2</v>
      </c>
      <c r="CD20" s="738">
        <v>2.2770488385755891E-2</v>
      </c>
      <c r="CE20" s="738">
        <v>0.11482391404666127</v>
      </c>
      <c r="CF20" s="738">
        <v>8.8837530281220378E-2</v>
      </c>
      <c r="CG20" s="738">
        <v>3.3020377877984376E-2</v>
      </c>
      <c r="CH20" s="738">
        <v>0</v>
      </c>
      <c r="CI20" s="738">
        <v>5.641216473554822E-2</v>
      </c>
      <c r="CJ20" s="738">
        <v>0.11280616602855909</v>
      </c>
      <c r="CK20" s="738">
        <v>2.9250000000000002E-2</v>
      </c>
      <c r="CL20" s="738">
        <v>4.7611653533191467E-2</v>
      </c>
      <c r="CM20" s="738">
        <v>3.1487279340343177E-2</v>
      </c>
      <c r="CN20" s="738">
        <v>0</v>
      </c>
      <c r="CO20" s="739">
        <v>0.21165172292545711</v>
      </c>
      <c r="CQ20" s="734" t="s">
        <v>29</v>
      </c>
      <c r="CR20" s="735" t="s">
        <v>147</v>
      </c>
      <c r="CS20" s="768">
        <v>9.0098847920257774E-5</v>
      </c>
      <c r="CT20" s="769">
        <v>0</v>
      </c>
      <c r="CU20" s="769">
        <v>0</v>
      </c>
      <c r="CV20" s="769">
        <v>0</v>
      </c>
      <c r="CW20" s="769">
        <v>3.7940585043821378E-5</v>
      </c>
      <c r="CX20" s="769">
        <v>5.054819517669122E-6</v>
      </c>
      <c r="CY20" s="769">
        <v>0</v>
      </c>
      <c r="CZ20" s="769">
        <v>2.0439587392862495E-5</v>
      </c>
      <c r="DA20" s="769">
        <v>7.1841660979201838E-5</v>
      </c>
      <c r="DB20" s="769">
        <v>0</v>
      </c>
      <c r="DC20" s="769">
        <v>0</v>
      </c>
      <c r="DD20" s="769">
        <v>1.539254731713878E-3</v>
      </c>
      <c r="DE20" s="769">
        <v>6.7175850154573558E-2</v>
      </c>
      <c r="DF20" s="769">
        <v>1.6284650727596692E-2</v>
      </c>
      <c r="DG20" s="769">
        <v>7.9840319361277438E-3</v>
      </c>
      <c r="DH20" s="769">
        <v>2.2363962791994239E-2</v>
      </c>
      <c r="DI20" s="769">
        <v>6.5188903603347503E-2</v>
      </c>
      <c r="DJ20" s="769">
        <v>2.8024655963302753E-2</v>
      </c>
      <c r="DK20" s="769">
        <v>3.1093853470591775E-2</v>
      </c>
      <c r="DL20" s="769">
        <v>7.422227959210017E-4</v>
      </c>
      <c r="DM20" s="769">
        <v>1.1753359757025548E-2</v>
      </c>
      <c r="DN20" s="769">
        <v>6.8989782613194985E-6</v>
      </c>
      <c r="DO20" s="769">
        <v>1.0319917440660474E-4</v>
      </c>
      <c r="DP20" s="769">
        <v>0</v>
      </c>
      <c r="DQ20" s="769">
        <v>2.5134067665079861E-4</v>
      </c>
      <c r="DR20" s="769">
        <v>0</v>
      </c>
      <c r="DS20" s="769">
        <v>1.4137708997109481E-5</v>
      </c>
      <c r="DT20" s="769">
        <v>2.738220696985255E-4</v>
      </c>
      <c r="DU20" s="769">
        <v>1.177004691204412E-3</v>
      </c>
      <c r="DV20" s="769">
        <v>2.0344741443917061E-3</v>
      </c>
      <c r="DW20" s="769">
        <v>6.9405982935943184E-4</v>
      </c>
      <c r="DX20" s="769">
        <v>1.4446665781322346E-4</v>
      </c>
      <c r="DY20" s="769">
        <v>0</v>
      </c>
      <c r="DZ20" s="769">
        <v>7.4386096708633212E-3</v>
      </c>
      <c r="EA20" s="770">
        <v>1.9481930509452483E-4</v>
      </c>
      <c r="EB20" s="770">
        <v>0</v>
      </c>
      <c r="EC20" s="771">
        <v>1.4498456949938899E-3</v>
      </c>
    </row>
    <row r="21" spans="2:133" ht="20.100000000000001" customHeight="1">
      <c r="B21" s="695" t="s">
        <v>31</v>
      </c>
      <c r="C21" s="375" t="s">
        <v>148</v>
      </c>
      <c r="D21" s="696">
        <v>4.511053369627982E-2</v>
      </c>
      <c r="E21" s="696">
        <v>0.41456422018348627</v>
      </c>
      <c r="F21" s="696">
        <v>0.22835435779816513</v>
      </c>
      <c r="G21" s="697">
        <v>1.2975328331440973E-2</v>
      </c>
      <c r="H21" s="696">
        <v>5.2608944954128441E-2</v>
      </c>
      <c r="I21" s="698">
        <v>5.2465596330275227E-2</v>
      </c>
      <c r="K21" s="724" t="s">
        <v>186</v>
      </c>
      <c r="L21" s="793">
        <v>268096</v>
      </c>
      <c r="M21" s="725">
        <v>264040</v>
      </c>
      <c r="O21" s="734" t="s">
        <v>86</v>
      </c>
      <c r="P21" s="735" t="s">
        <v>248</v>
      </c>
      <c r="Q21" s="768">
        <v>4.0713902064819761E-6</v>
      </c>
      <c r="R21" s="769">
        <v>7.653925535162043E-6</v>
      </c>
      <c r="S21" s="769">
        <v>4.8452299461832655E-6</v>
      </c>
      <c r="T21" s="769">
        <v>3.8626958925773277E-6</v>
      </c>
      <c r="U21" s="769">
        <v>3.2014146039829979E-6</v>
      </c>
      <c r="V21" s="769">
        <v>6.7092652725934869E-6</v>
      </c>
      <c r="W21" s="769">
        <v>1.3524411328937997E-5</v>
      </c>
      <c r="X21" s="769">
        <v>3.6318761890889658E-6</v>
      </c>
      <c r="Y21" s="769">
        <v>7.2709846914011692E-6</v>
      </c>
      <c r="Z21" s="769">
        <v>1.6665021482388301E-6</v>
      </c>
      <c r="AA21" s="769">
        <v>4.0779262617599849E-6</v>
      </c>
      <c r="AB21" s="769">
        <v>7.2496444328666183E-6</v>
      </c>
      <c r="AC21" s="769">
        <v>8.4655955835896362E-6</v>
      </c>
      <c r="AD21" s="769">
        <v>7.9212598831941689E-6</v>
      </c>
      <c r="AE21" s="769">
        <v>3.2672813855531068E-6</v>
      </c>
      <c r="AF21" s="769">
        <v>8.2922952669440036E-6</v>
      </c>
      <c r="AG21" s="769">
        <v>7.7217174749418352E-6</v>
      </c>
      <c r="AH21" s="769">
        <v>1.0014754569952122</v>
      </c>
      <c r="AI21" s="769">
        <v>1.1726237871834876E-4</v>
      </c>
      <c r="AJ21" s="769">
        <v>7.2501872592417738E-6</v>
      </c>
      <c r="AK21" s="769">
        <v>7.2025718991109396E-5</v>
      </c>
      <c r="AL21" s="769">
        <v>6.2443846907777719E-6</v>
      </c>
      <c r="AM21" s="769">
        <v>1.5455437642175633E-5</v>
      </c>
      <c r="AN21" s="769">
        <v>6.7101541833658285E-6</v>
      </c>
      <c r="AO21" s="769">
        <v>2.4873508473545292E-5</v>
      </c>
      <c r="AP21" s="769">
        <v>1.4140415927129969E-5</v>
      </c>
      <c r="AQ21" s="769">
        <v>5.2758671663114865E-6</v>
      </c>
      <c r="AR21" s="769">
        <v>1.4786870231447733E-5</v>
      </c>
      <c r="AS21" s="769">
        <v>5.0275564749225563E-5</v>
      </c>
      <c r="AT21" s="769">
        <v>5.88597337837482E-5</v>
      </c>
      <c r="AU21" s="769">
        <v>1.2686601643468293E-5</v>
      </c>
      <c r="AV21" s="769">
        <v>6.6007362229608501E-6</v>
      </c>
      <c r="AW21" s="769">
        <v>1.310772012443432E-5</v>
      </c>
      <c r="AX21" s="769">
        <v>6.0395239824555614E-5</v>
      </c>
      <c r="AY21" s="770">
        <v>1.4018946999150469E-5</v>
      </c>
      <c r="AZ21" s="770">
        <v>5.9304038849198364E-6</v>
      </c>
      <c r="BA21" s="771">
        <v>1.9901881678385843E-5</v>
      </c>
      <c r="BC21" s="734" t="s">
        <v>86</v>
      </c>
      <c r="BD21" s="736" t="s">
        <v>248</v>
      </c>
      <c r="BE21" s="737">
        <v>4.1811720934027867E-3</v>
      </c>
      <c r="BF21" s="738">
        <v>1.3882599122382372E-2</v>
      </c>
      <c r="BG21" s="738">
        <v>2.4334523202447732E-2</v>
      </c>
      <c r="BH21" s="738">
        <v>2.3113618063067828E-2</v>
      </c>
      <c r="BI21" s="738">
        <v>3.1396908729415161E-2</v>
      </c>
      <c r="BJ21" s="738">
        <v>9.7932879973883294E-3</v>
      </c>
      <c r="BK21" s="738">
        <v>1.2376366915648361E-2</v>
      </c>
      <c r="BL21" s="738">
        <v>5.6503406323969831E-3</v>
      </c>
      <c r="BM21" s="738">
        <v>1.2530902673212548E-2</v>
      </c>
      <c r="BN21" s="738">
        <v>1.6190182165786694E-2</v>
      </c>
      <c r="BO21" s="738">
        <v>1.8857211976390838E-2</v>
      </c>
      <c r="BP21" s="738">
        <v>1.8454394338453861E-2</v>
      </c>
      <c r="BQ21" s="738">
        <v>1.0745150751478838E-2</v>
      </c>
      <c r="BR21" s="738">
        <v>1.1249556053417265E-2</v>
      </c>
      <c r="BS21" s="738">
        <v>1.4600026443057331E-2</v>
      </c>
      <c r="BT21" s="738">
        <v>1.2919454515808251E-2</v>
      </c>
      <c r="BU21" s="738">
        <v>2.4642953253110274E-2</v>
      </c>
      <c r="BV21" s="738">
        <v>3.6521566030296188E-2</v>
      </c>
      <c r="BW21" s="738">
        <v>9.4369441005784423E-3</v>
      </c>
      <c r="BX21" s="738">
        <v>5.4229533719300706E-2</v>
      </c>
      <c r="BY21" s="738">
        <v>1.7836305968693629E-2</v>
      </c>
      <c r="BZ21" s="738">
        <v>1.1051331622308359E-2</v>
      </c>
      <c r="CA21" s="738">
        <v>0</v>
      </c>
      <c r="CB21" s="738">
        <v>3.4484883655243603E-3</v>
      </c>
      <c r="CC21" s="738">
        <v>4.4986443541519268E-2</v>
      </c>
      <c r="CD21" s="738">
        <v>0.10092184311768385</v>
      </c>
      <c r="CE21" s="738">
        <v>2.8883624427470049E-2</v>
      </c>
      <c r="CF21" s="738">
        <v>6.0315308692904537E-2</v>
      </c>
      <c r="CG21" s="738">
        <v>0.35895309183830182</v>
      </c>
      <c r="CH21" s="738">
        <v>0</v>
      </c>
      <c r="CI21" s="738">
        <v>3.1420272811706056E-2</v>
      </c>
      <c r="CJ21" s="738">
        <v>2.0224493282284726E-2</v>
      </c>
      <c r="CK21" s="738">
        <v>7.181944444444445E-2</v>
      </c>
      <c r="CL21" s="738">
        <v>0.23494795994272796</v>
      </c>
      <c r="CM21" s="738">
        <v>2.5443275392417343E-2</v>
      </c>
      <c r="CN21" s="738">
        <v>0</v>
      </c>
      <c r="CO21" s="739">
        <v>8.1838959212376938E-2</v>
      </c>
      <c r="CQ21" s="734" t="s">
        <v>31</v>
      </c>
      <c r="CR21" s="735" t="s">
        <v>148</v>
      </c>
      <c r="CS21" s="768">
        <v>4.742044627381988E-6</v>
      </c>
      <c r="CT21" s="769">
        <v>0</v>
      </c>
      <c r="CU21" s="769">
        <v>2.0646084814116415E-5</v>
      </c>
      <c r="CV21" s="769">
        <v>0</v>
      </c>
      <c r="CW21" s="769">
        <v>7.5881170087642754E-6</v>
      </c>
      <c r="CX21" s="769">
        <v>5.0548195176691213E-5</v>
      </c>
      <c r="CY21" s="769">
        <v>2.0050125313283209E-4</v>
      </c>
      <c r="CZ21" s="769">
        <v>2.0439587392862495E-5</v>
      </c>
      <c r="DA21" s="769">
        <v>3.5920830489600919E-5</v>
      </c>
      <c r="DB21" s="769">
        <v>0</v>
      </c>
      <c r="DC21" s="769">
        <v>0</v>
      </c>
      <c r="DD21" s="769">
        <v>8.2193213829381831E-5</v>
      </c>
      <c r="DE21" s="769">
        <v>1.0911074740861975E-4</v>
      </c>
      <c r="DF21" s="769">
        <v>9.2411566462687392E-5</v>
      </c>
      <c r="DG21" s="769">
        <v>0</v>
      </c>
      <c r="DH21" s="769">
        <v>7.3008930319613192E-5</v>
      </c>
      <c r="DI21" s="769">
        <v>6.2401630762617269E-5</v>
      </c>
      <c r="DJ21" s="769">
        <v>3.2611811926605505E-2</v>
      </c>
      <c r="DK21" s="769">
        <v>2.3929925952681959E-3</v>
      </c>
      <c r="DL21" s="769">
        <v>6.4541112688782748E-5</v>
      </c>
      <c r="DM21" s="769">
        <v>1.4242987685853621E-3</v>
      </c>
      <c r="DN21" s="769">
        <v>2.4146423914618244E-5</v>
      </c>
      <c r="DO21" s="769">
        <v>3.4399724802201581E-5</v>
      </c>
      <c r="DP21" s="769">
        <v>2.6689797824781478E-5</v>
      </c>
      <c r="DQ21" s="769">
        <v>3.9843867634965308E-4</v>
      </c>
      <c r="DR21" s="769">
        <v>1.4574125825715317E-4</v>
      </c>
      <c r="DS21" s="769">
        <v>4.755411208118644E-5</v>
      </c>
      <c r="DT21" s="769">
        <v>1.0988912007638195E-4</v>
      </c>
      <c r="DU21" s="769">
        <v>8.5753198930607166E-4</v>
      </c>
      <c r="DV21" s="769">
        <v>1.1711216587559331E-3</v>
      </c>
      <c r="DW21" s="769">
        <v>1.6475157565602676E-4</v>
      </c>
      <c r="DX21" s="769">
        <v>3.7686954212145251E-5</v>
      </c>
      <c r="DY21" s="769">
        <v>1.0283128813326935E-4</v>
      </c>
      <c r="DZ21" s="769">
        <v>1.1436275463320076E-3</v>
      </c>
      <c r="EA21" s="770">
        <v>1.9107277999655319E-4</v>
      </c>
      <c r="EB21" s="770">
        <v>0</v>
      </c>
      <c r="EC21" s="771">
        <v>0</v>
      </c>
    </row>
    <row r="22" spans="2:133" ht="20.100000000000001" customHeight="1">
      <c r="B22" s="695" t="s">
        <v>33</v>
      </c>
      <c r="C22" s="375" t="s">
        <v>25</v>
      </c>
      <c r="D22" s="696">
        <v>0.15991116394006699</v>
      </c>
      <c r="E22" s="696">
        <v>0.26421949310697729</v>
      </c>
      <c r="F22" s="696">
        <v>0.1432905905725122</v>
      </c>
      <c r="G22" s="697">
        <v>1.6978896098069313E-2</v>
      </c>
      <c r="H22" s="696">
        <v>3.3920293781229308E-2</v>
      </c>
      <c r="I22" s="698">
        <v>3.3670459334176145E-2</v>
      </c>
      <c r="K22" s="724" t="s">
        <v>187</v>
      </c>
      <c r="L22" s="793">
        <v>260661</v>
      </c>
      <c r="M22" s="725">
        <v>309783</v>
      </c>
      <c r="O22" s="734" t="s">
        <v>87</v>
      </c>
      <c r="P22" s="735" t="s">
        <v>25</v>
      </c>
      <c r="Q22" s="768">
        <v>8.2683017503284734E-4</v>
      </c>
      <c r="R22" s="769">
        <v>1.4161947127162271E-3</v>
      </c>
      <c r="S22" s="769">
        <v>4.8340555582348371E-4</v>
      </c>
      <c r="T22" s="769">
        <v>3.3708952830052073E-4</v>
      </c>
      <c r="U22" s="769">
        <v>2.8574243890430891E-4</v>
      </c>
      <c r="V22" s="769">
        <v>4.6134986094465737E-4</v>
      </c>
      <c r="W22" s="769">
        <v>5.2917752290119059E-4</v>
      </c>
      <c r="X22" s="769">
        <v>2.568037918669636E-4</v>
      </c>
      <c r="Y22" s="769">
        <v>6.8064634027025699E-4</v>
      </c>
      <c r="Z22" s="769">
        <v>1.6045446350711949E-4</v>
      </c>
      <c r="AA22" s="769">
        <v>3.5575277921068857E-4</v>
      </c>
      <c r="AB22" s="769">
        <v>3.3394802228191387E-4</v>
      </c>
      <c r="AC22" s="769">
        <v>3.4228167229394442E-4</v>
      </c>
      <c r="AD22" s="769">
        <v>4.0904616171654579E-4</v>
      </c>
      <c r="AE22" s="769">
        <v>3.0407293079206377E-4</v>
      </c>
      <c r="AF22" s="769">
        <v>5.5630101357768405E-4</v>
      </c>
      <c r="AG22" s="769">
        <v>4.9891827519350893E-4</v>
      </c>
      <c r="AH22" s="769">
        <v>1.7568092979474727E-4</v>
      </c>
      <c r="AI22" s="769">
        <v>1.0596981676577726</v>
      </c>
      <c r="AJ22" s="769">
        <v>5.5553573515678952E-4</v>
      </c>
      <c r="AK22" s="769">
        <v>1.0398943959417982E-3</v>
      </c>
      <c r="AL22" s="769">
        <v>6.8587150502268774E-4</v>
      </c>
      <c r="AM22" s="769">
        <v>1.4732280836443252E-3</v>
      </c>
      <c r="AN22" s="769">
        <v>7.5451110451176841E-4</v>
      </c>
      <c r="AO22" s="769">
        <v>8.2370108951089472E-4</v>
      </c>
      <c r="AP22" s="769">
        <v>9.2540461874923382E-4</v>
      </c>
      <c r="AQ22" s="769">
        <v>2.6173675135777172E-4</v>
      </c>
      <c r="AR22" s="769">
        <v>3.0983772989349847E-3</v>
      </c>
      <c r="AS22" s="769">
        <v>9.9161805607163984E-4</v>
      </c>
      <c r="AT22" s="769">
        <v>1.7527258097684263E-3</v>
      </c>
      <c r="AU22" s="769">
        <v>5.9953634640129796E-4</v>
      </c>
      <c r="AV22" s="769">
        <v>5.1641094373126536E-4</v>
      </c>
      <c r="AW22" s="769">
        <v>8.7340625565241121E-4</v>
      </c>
      <c r="AX22" s="769">
        <v>9.6385337718976616E-3</v>
      </c>
      <c r="AY22" s="770">
        <v>5.3750265093030481E-4</v>
      </c>
      <c r="AZ22" s="770">
        <v>3.365857304300999E-4</v>
      </c>
      <c r="BA22" s="771">
        <v>1.0857698182238976E-3</v>
      </c>
      <c r="BC22" s="734" t="s">
        <v>87</v>
      </c>
      <c r="BD22" s="736" t="s">
        <v>25</v>
      </c>
      <c r="BE22" s="737">
        <v>0.10011510188517586</v>
      </c>
      <c r="BF22" s="738">
        <v>7.7986164248793663E-2</v>
      </c>
      <c r="BG22" s="738">
        <v>6.348152612303555E-2</v>
      </c>
      <c r="BH22" s="738">
        <v>4.409826998625424E-2</v>
      </c>
      <c r="BI22" s="738">
        <v>9.3180864700117563E-2</v>
      </c>
      <c r="BJ22" s="738">
        <v>1.3591258809446874E-2</v>
      </c>
      <c r="BK22" s="738">
        <v>1.2957085224252518E-2</v>
      </c>
      <c r="BL22" s="738">
        <v>3.1722505493386725E-2</v>
      </c>
      <c r="BM22" s="738">
        <v>9.115150538914607E-2</v>
      </c>
      <c r="BN22" s="738">
        <v>2.2546612804342104E-2</v>
      </c>
      <c r="BO22" s="738">
        <v>3.4567029625003395E-2</v>
      </c>
      <c r="BP22" s="738">
        <v>0.10668877094001096</v>
      </c>
      <c r="BQ22" s="738">
        <v>2.6462369742556533E-2</v>
      </c>
      <c r="BR22" s="738">
        <v>4.32318371298459E-2</v>
      </c>
      <c r="BS22" s="738">
        <v>1.1159639638031365E-2</v>
      </c>
      <c r="BT22" s="738">
        <v>3.2904842582309342E-3</v>
      </c>
      <c r="BU22" s="738">
        <v>1.0144522523125038E-2</v>
      </c>
      <c r="BV22" s="738">
        <v>2.0078783865003199E-3</v>
      </c>
      <c r="BW22" s="738">
        <v>1.0059636071137208E-2</v>
      </c>
      <c r="BX22" s="738">
        <v>8.0200524175805185E-2</v>
      </c>
      <c r="BY22" s="738">
        <v>0.39080225353726245</v>
      </c>
      <c r="BZ22" s="738">
        <v>4.9296494009132908E-3</v>
      </c>
      <c r="CA22" s="738">
        <v>0</v>
      </c>
      <c r="CB22" s="738">
        <v>0.15904644032805576</v>
      </c>
      <c r="CC22" s="738">
        <v>0.26675560197515075</v>
      </c>
      <c r="CD22" s="738">
        <v>3.355164658837502E-2</v>
      </c>
      <c r="CE22" s="738">
        <v>0.1296441506152658</v>
      </c>
      <c r="CF22" s="738">
        <v>0.50391297001720325</v>
      </c>
      <c r="CG22" s="738">
        <v>1.5156890971969084E-2</v>
      </c>
      <c r="CH22" s="738">
        <v>0</v>
      </c>
      <c r="CI22" s="738">
        <v>4.7197483952177002E-2</v>
      </c>
      <c r="CJ22" s="738">
        <v>9.8746897390290717E-2</v>
      </c>
      <c r="CK22" s="738">
        <v>0.13131944444444443</v>
      </c>
      <c r="CL22" s="738">
        <v>0.12630527507775446</v>
      </c>
      <c r="CM22" s="738">
        <v>0.1485979945162729</v>
      </c>
      <c r="CN22" s="738">
        <v>0</v>
      </c>
      <c r="CO22" s="739">
        <v>6.9224683544303792E-2</v>
      </c>
      <c r="CQ22" s="734" t="s">
        <v>33</v>
      </c>
      <c r="CR22" s="735" t="s">
        <v>25</v>
      </c>
      <c r="CS22" s="768">
        <v>2.1291780376945127E-3</v>
      </c>
      <c r="CT22" s="769">
        <v>0</v>
      </c>
      <c r="CU22" s="769">
        <v>0</v>
      </c>
      <c r="CV22" s="769">
        <v>0</v>
      </c>
      <c r="CW22" s="769">
        <v>0</v>
      </c>
      <c r="CX22" s="769">
        <v>0</v>
      </c>
      <c r="CY22" s="769">
        <v>0</v>
      </c>
      <c r="CZ22" s="769">
        <v>0</v>
      </c>
      <c r="DA22" s="769">
        <v>0</v>
      </c>
      <c r="DB22" s="769">
        <v>0</v>
      </c>
      <c r="DC22" s="769">
        <v>0</v>
      </c>
      <c r="DD22" s="769">
        <v>0</v>
      </c>
      <c r="DE22" s="769">
        <v>0</v>
      </c>
      <c r="DF22" s="769">
        <v>1.2995376533815413E-4</v>
      </c>
      <c r="DG22" s="769">
        <v>0</v>
      </c>
      <c r="DH22" s="769">
        <v>0</v>
      </c>
      <c r="DI22" s="769">
        <v>0</v>
      </c>
      <c r="DJ22" s="769">
        <v>0</v>
      </c>
      <c r="DK22" s="769">
        <v>0.35075853350189634</v>
      </c>
      <c r="DL22" s="769">
        <v>0</v>
      </c>
      <c r="DM22" s="769">
        <v>0</v>
      </c>
      <c r="DN22" s="769">
        <v>0</v>
      </c>
      <c r="DO22" s="769">
        <v>0</v>
      </c>
      <c r="DP22" s="769">
        <v>0</v>
      </c>
      <c r="DQ22" s="769">
        <v>0</v>
      </c>
      <c r="DR22" s="769">
        <v>0</v>
      </c>
      <c r="DS22" s="769">
        <v>0</v>
      </c>
      <c r="DT22" s="769">
        <v>1.0306158294376739E-2</v>
      </c>
      <c r="DU22" s="769">
        <v>0</v>
      </c>
      <c r="DV22" s="769">
        <v>6.1493879590307273E-3</v>
      </c>
      <c r="DW22" s="769">
        <v>3.1548174061792354E-5</v>
      </c>
      <c r="DX22" s="769">
        <v>0</v>
      </c>
      <c r="DY22" s="769">
        <v>0</v>
      </c>
      <c r="DZ22" s="769">
        <v>5.1416287134357794E-2</v>
      </c>
      <c r="EA22" s="770">
        <v>1.4986100391886526E-5</v>
      </c>
      <c r="EB22" s="770">
        <v>0</v>
      </c>
      <c r="EC22" s="771">
        <v>0</v>
      </c>
    </row>
    <row r="23" spans="2:133" ht="20.100000000000001" customHeight="1">
      <c r="B23" s="699" t="s">
        <v>34</v>
      </c>
      <c r="C23" s="388" t="s">
        <v>28</v>
      </c>
      <c r="D23" s="700">
        <v>0.19820747627132795</v>
      </c>
      <c r="E23" s="700">
        <v>0.49604685684781208</v>
      </c>
      <c r="F23" s="700">
        <v>0.30503743384535947</v>
      </c>
      <c r="G23" s="701">
        <v>1.0680567636217018E-2</v>
      </c>
      <c r="H23" s="700">
        <v>9.6053310959080929E-2</v>
      </c>
      <c r="I23" s="702">
        <v>8.6259197108558158E-2</v>
      </c>
      <c r="K23" s="724" t="s">
        <v>188</v>
      </c>
      <c r="L23" s="793">
        <v>266926</v>
      </c>
      <c r="M23" s="725">
        <v>241407</v>
      </c>
      <c r="O23" s="740" t="s">
        <v>90</v>
      </c>
      <c r="P23" s="741" t="s">
        <v>28</v>
      </c>
      <c r="Q23" s="772">
        <v>6.6659545931060363E-4</v>
      </c>
      <c r="R23" s="773">
        <v>1.1907420967306212E-3</v>
      </c>
      <c r="S23" s="773">
        <v>2.0846767046992262E-3</v>
      </c>
      <c r="T23" s="773">
        <v>3.1874722262463951E-3</v>
      </c>
      <c r="U23" s="773">
        <v>2.104738956077368E-3</v>
      </c>
      <c r="V23" s="773">
        <v>1.4356027323472415E-3</v>
      </c>
      <c r="W23" s="773">
        <v>1.9784296545228485E-3</v>
      </c>
      <c r="X23" s="773">
        <v>1.8771285849772112E-3</v>
      </c>
      <c r="Y23" s="773">
        <v>2.5645311317613619E-3</v>
      </c>
      <c r="Z23" s="773">
        <v>3.8226310095427871E-3</v>
      </c>
      <c r="AA23" s="773">
        <v>7.6809759582471644E-3</v>
      </c>
      <c r="AB23" s="773">
        <v>6.6945821149014164E-4</v>
      </c>
      <c r="AC23" s="773">
        <v>5.7350527510758719E-4</v>
      </c>
      <c r="AD23" s="773">
        <v>7.2871711179662755E-4</v>
      </c>
      <c r="AE23" s="773">
        <v>1.0251389761005924E-3</v>
      </c>
      <c r="AF23" s="773">
        <v>1.4397853675111988E-3</v>
      </c>
      <c r="AG23" s="773">
        <v>1.1320134407846246E-3</v>
      </c>
      <c r="AH23" s="773">
        <v>1.4478070526775064E-3</v>
      </c>
      <c r="AI23" s="773">
        <v>6.6692364953951759E-4</v>
      </c>
      <c r="AJ23" s="773">
        <v>1.0098488071660188</v>
      </c>
      <c r="AK23" s="773">
        <v>1.0994026614138154E-3</v>
      </c>
      <c r="AL23" s="773">
        <v>3.136362675129835E-3</v>
      </c>
      <c r="AM23" s="773">
        <v>1.8075200548120628E-3</v>
      </c>
      <c r="AN23" s="773">
        <v>1.8676191409399332E-3</v>
      </c>
      <c r="AO23" s="773">
        <v>2.0010418667728755E-3</v>
      </c>
      <c r="AP23" s="773">
        <v>3.6963064995861931E-3</v>
      </c>
      <c r="AQ23" s="773">
        <v>3.2989737336571704E-4</v>
      </c>
      <c r="AR23" s="773">
        <v>1.0716081931327658E-3</v>
      </c>
      <c r="AS23" s="773">
        <v>1.5687699009343126E-2</v>
      </c>
      <c r="AT23" s="773">
        <v>2.4940768040513832E-3</v>
      </c>
      <c r="AU23" s="773">
        <v>5.5039644091913146E-3</v>
      </c>
      <c r="AV23" s="773">
        <v>1.3097228844331601E-3</v>
      </c>
      <c r="AW23" s="773">
        <v>1.096143756018966E-2</v>
      </c>
      <c r="AX23" s="773">
        <v>2.4384478000096656E-3</v>
      </c>
      <c r="AY23" s="774">
        <v>2.4472333082044802E-3</v>
      </c>
      <c r="AZ23" s="774">
        <v>2.8271898670593605E-2</v>
      </c>
      <c r="BA23" s="775">
        <v>1.6803177578460417E-3</v>
      </c>
      <c r="BC23" s="740" t="s">
        <v>90</v>
      </c>
      <c r="BD23" s="742" t="s">
        <v>28</v>
      </c>
      <c r="BE23" s="743">
        <v>2.0195790895888108E-3</v>
      </c>
      <c r="BF23" s="744">
        <v>2.596936146290426E-2</v>
      </c>
      <c r="BG23" s="744">
        <v>1.8138550214021911E-2</v>
      </c>
      <c r="BH23" s="744">
        <v>7.579282129698163E-2</v>
      </c>
      <c r="BI23" s="744">
        <v>4.798749032008795E-2</v>
      </c>
      <c r="BJ23" s="744">
        <v>7.1982857459893304E-4</v>
      </c>
      <c r="BK23" s="744">
        <v>1.3396464685259894E-3</v>
      </c>
      <c r="BL23" s="744">
        <v>1.3541304329382619E-2</v>
      </c>
      <c r="BM23" s="744">
        <v>1.9879260717012053E-2</v>
      </c>
      <c r="BN23" s="744">
        <v>4.17785761700319E-3</v>
      </c>
      <c r="BO23" s="744">
        <v>6.7588750348681918E-3</v>
      </c>
      <c r="BP23" s="744">
        <v>5.0532329728019396E-2</v>
      </c>
      <c r="BQ23" s="744">
        <v>1.185738240984514E-2</v>
      </c>
      <c r="BR23" s="744">
        <v>9.688609656652216E-3</v>
      </c>
      <c r="BS23" s="744">
        <v>5.537421668021362E-3</v>
      </c>
      <c r="BT23" s="744">
        <v>2.6680074935145548E-3</v>
      </c>
      <c r="BU23" s="744">
        <v>5.0644985103479468E-3</v>
      </c>
      <c r="BV23" s="744">
        <v>3.2746218719015697E-3</v>
      </c>
      <c r="BW23" s="744">
        <v>1.9241563502717827E-3</v>
      </c>
      <c r="BX23" s="744">
        <v>3.5756350728287305E-2</v>
      </c>
      <c r="BY23" s="744">
        <v>1.7392373547158314E-2</v>
      </c>
      <c r="BZ23" s="744">
        <v>4.0656002202466891E-4</v>
      </c>
      <c r="CA23" s="744">
        <v>0</v>
      </c>
      <c r="CB23" s="744">
        <v>9.6264950724875842E-3</v>
      </c>
      <c r="CC23" s="744">
        <v>1.5159718710062888E-2</v>
      </c>
      <c r="CD23" s="744">
        <v>1.368945715964295E-2</v>
      </c>
      <c r="CE23" s="744">
        <v>0.1233865065026116</v>
      </c>
      <c r="CF23" s="744">
        <v>1.4639214619246568E-2</v>
      </c>
      <c r="CG23" s="744">
        <v>6.5014275431639831E-3</v>
      </c>
      <c r="CH23" s="744">
        <v>0</v>
      </c>
      <c r="CI23" s="744">
        <v>2.4420857209968592E-2</v>
      </c>
      <c r="CJ23" s="744">
        <v>2.3032166651593258E-2</v>
      </c>
      <c r="CK23" s="744">
        <v>1.2652777777777778E-2</v>
      </c>
      <c r="CL23" s="744">
        <v>2.9091096519128321E-2</v>
      </c>
      <c r="CM23" s="744">
        <v>3.3312021389441872E-2</v>
      </c>
      <c r="CN23" s="744">
        <v>0</v>
      </c>
      <c r="CO23" s="745">
        <v>8.915699718706048E-2</v>
      </c>
      <c r="CQ23" s="740" t="s">
        <v>34</v>
      </c>
      <c r="CR23" s="741" t="s">
        <v>28</v>
      </c>
      <c r="CS23" s="772">
        <v>1.0385077733966555E-3</v>
      </c>
      <c r="CT23" s="773">
        <v>2.7191748710736052E-3</v>
      </c>
      <c r="CU23" s="773">
        <v>7.8546882670594009E-3</v>
      </c>
      <c r="CV23" s="773">
        <v>1.338918393297928E-2</v>
      </c>
      <c r="CW23" s="773">
        <v>8.0282277952726036E-3</v>
      </c>
      <c r="CX23" s="773">
        <v>4.079239350758981E-3</v>
      </c>
      <c r="CY23" s="773">
        <v>7.218045112781955E-3</v>
      </c>
      <c r="CZ23" s="773">
        <v>7.1470423917042525E-3</v>
      </c>
      <c r="DA23" s="773">
        <v>9.4112575882754415E-3</v>
      </c>
      <c r="DB23" s="773">
        <v>1.6948158573774338E-2</v>
      </c>
      <c r="DC23" s="773">
        <v>3.4791064530941898E-2</v>
      </c>
      <c r="DD23" s="773">
        <v>6.7248993133130588E-4</v>
      </c>
      <c r="DE23" s="773">
        <v>7.2740498272413163E-4</v>
      </c>
      <c r="DF23" s="773">
        <v>1.4497064488834083E-3</v>
      </c>
      <c r="DG23" s="773">
        <v>2.8514399771884802E-3</v>
      </c>
      <c r="DH23" s="773">
        <v>4.0453584572549307E-3</v>
      </c>
      <c r="DI23" s="773">
        <v>2.6278020065591047E-3</v>
      </c>
      <c r="DJ23" s="773">
        <v>5.5189220183486237E-3</v>
      </c>
      <c r="DK23" s="773">
        <v>1.5832881825296491E-3</v>
      </c>
      <c r="DL23" s="773">
        <v>4.6969794759261649E-2</v>
      </c>
      <c r="DM23" s="773">
        <v>2.3903736592402417E-3</v>
      </c>
      <c r="DN23" s="773">
        <v>1.2811402631270308E-2</v>
      </c>
      <c r="DO23" s="773">
        <v>2.5111799105607155E-3</v>
      </c>
      <c r="DP23" s="773">
        <v>5.6448922399412824E-3</v>
      </c>
      <c r="DQ23" s="773">
        <v>5.6070977680484609E-3</v>
      </c>
      <c r="DR23" s="773">
        <v>1.3641381772869537E-2</v>
      </c>
      <c r="DS23" s="773">
        <v>4.2413126991328445E-5</v>
      </c>
      <c r="DT23" s="773">
        <v>1.8735194242530692E-3</v>
      </c>
      <c r="DU23" s="773">
        <v>6.7798833083920429E-2</v>
      </c>
      <c r="DV23" s="773">
        <v>8.971271546340245E-3</v>
      </c>
      <c r="DW23" s="773">
        <v>2.3717216189120788E-2</v>
      </c>
      <c r="DX23" s="773">
        <v>3.730111158568757E-3</v>
      </c>
      <c r="DY23" s="773">
        <v>4.8262151230547751E-2</v>
      </c>
      <c r="DZ23" s="773">
        <v>7.6213888534882321E-3</v>
      </c>
      <c r="EA23" s="774">
        <v>8.2667076286744041E-3</v>
      </c>
      <c r="EB23" s="774">
        <v>0.13815240418565836</v>
      </c>
      <c r="EC23" s="775">
        <v>1.8226631594208903E-3</v>
      </c>
    </row>
    <row r="24" spans="2:133" ht="20.100000000000001" customHeight="1">
      <c r="B24" s="703" t="s">
        <v>36</v>
      </c>
      <c r="C24" s="401" t="s">
        <v>30</v>
      </c>
      <c r="D24" s="704">
        <v>1</v>
      </c>
      <c r="E24" s="704">
        <v>0.45872014927842147</v>
      </c>
      <c r="F24" s="704">
        <v>0.33823869990140742</v>
      </c>
      <c r="G24" s="705">
        <v>0</v>
      </c>
      <c r="H24" s="704">
        <v>0.11893639124709682</v>
      </c>
      <c r="I24" s="706">
        <v>9.8144276006272874E-2</v>
      </c>
      <c r="K24" s="724" t="s">
        <v>189</v>
      </c>
      <c r="L24" s="793">
        <v>266244</v>
      </c>
      <c r="M24" s="725">
        <v>281918</v>
      </c>
      <c r="O24" s="746" t="s">
        <v>91</v>
      </c>
      <c r="P24" s="747" t="s">
        <v>30</v>
      </c>
      <c r="Q24" s="776">
        <v>3.7321779420257709E-3</v>
      </c>
      <c r="R24" s="777">
        <v>4.5536774622859611E-3</v>
      </c>
      <c r="S24" s="777">
        <v>1.7626507720656908E-3</v>
      </c>
      <c r="T24" s="777">
        <v>2.3853118041048172E-3</v>
      </c>
      <c r="U24" s="777">
        <v>3.2869620475254268E-3</v>
      </c>
      <c r="V24" s="777">
        <v>2.0854103666025628E-3</v>
      </c>
      <c r="W24" s="777">
        <v>4.046712245246136E-3</v>
      </c>
      <c r="X24" s="777">
        <v>2.4292123524953051E-3</v>
      </c>
      <c r="Y24" s="777">
        <v>7.1405764412119637E-3</v>
      </c>
      <c r="Z24" s="777">
        <v>2.3974095052882519E-3</v>
      </c>
      <c r="AA24" s="777">
        <v>5.0116846695823372E-3</v>
      </c>
      <c r="AB24" s="777">
        <v>3.215803314017118E-3</v>
      </c>
      <c r="AC24" s="777">
        <v>1.7175286932066978E-3</v>
      </c>
      <c r="AD24" s="777">
        <v>1.5095708459040178E-3</v>
      </c>
      <c r="AE24" s="777">
        <v>1.8237079751142109E-3</v>
      </c>
      <c r="AF24" s="777">
        <v>1.7814549937519286E-3</v>
      </c>
      <c r="AG24" s="777">
        <v>1.6021601964653445E-3</v>
      </c>
      <c r="AH24" s="777">
        <v>6.2932935756827206E-4</v>
      </c>
      <c r="AI24" s="777">
        <v>1.1606666013506239E-3</v>
      </c>
      <c r="AJ24" s="777">
        <v>1.7799799745519835E-3</v>
      </c>
      <c r="AK24" s="777">
        <v>1.001299025719506</v>
      </c>
      <c r="AL24" s="777">
        <v>6.6292482358381371E-3</v>
      </c>
      <c r="AM24" s="777">
        <v>3.8361724881419361E-2</v>
      </c>
      <c r="AN24" s="777">
        <v>3.6784285214084256E-3</v>
      </c>
      <c r="AO24" s="777">
        <v>3.9990672165470982E-3</v>
      </c>
      <c r="AP24" s="777">
        <v>2.0618465806559808E-3</v>
      </c>
      <c r="AQ24" s="777">
        <v>1.2943787341457159E-2</v>
      </c>
      <c r="AR24" s="777">
        <v>5.6668229286282873E-3</v>
      </c>
      <c r="AS24" s="777">
        <v>3.097490655392355E-3</v>
      </c>
      <c r="AT24" s="777">
        <v>6.4142571379156152E-3</v>
      </c>
      <c r="AU24" s="777">
        <v>4.8736956326092869E-3</v>
      </c>
      <c r="AV24" s="777">
        <v>2.8785156492928325E-3</v>
      </c>
      <c r="AW24" s="777">
        <v>2.1293200704035403E-3</v>
      </c>
      <c r="AX24" s="777">
        <v>1.407717888425268E-3</v>
      </c>
      <c r="AY24" s="778">
        <v>3.4064190740893431E-3</v>
      </c>
      <c r="AZ24" s="778">
        <v>1.3547853323799867E-3</v>
      </c>
      <c r="BA24" s="779">
        <v>2.9981469093282483E-3</v>
      </c>
      <c r="BC24" s="746" t="s">
        <v>91</v>
      </c>
      <c r="BD24" s="748" t="s">
        <v>30</v>
      </c>
      <c r="BE24" s="749">
        <v>0</v>
      </c>
      <c r="BF24" s="750">
        <v>0</v>
      </c>
      <c r="BG24" s="750">
        <v>0</v>
      </c>
      <c r="BH24" s="750">
        <v>0</v>
      </c>
      <c r="BI24" s="750">
        <v>0</v>
      </c>
      <c r="BJ24" s="750">
        <v>0</v>
      </c>
      <c r="BK24" s="750">
        <v>0</v>
      </c>
      <c r="BL24" s="750">
        <v>0</v>
      </c>
      <c r="BM24" s="750">
        <v>0</v>
      </c>
      <c r="BN24" s="750">
        <v>0</v>
      </c>
      <c r="BO24" s="750">
        <v>0</v>
      </c>
      <c r="BP24" s="750">
        <v>0</v>
      </c>
      <c r="BQ24" s="750">
        <v>0</v>
      </c>
      <c r="BR24" s="750">
        <v>0</v>
      </c>
      <c r="BS24" s="750">
        <v>0</v>
      </c>
      <c r="BT24" s="750">
        <v>0</v>
      </c>
      <c r="BU24" s="750">
        <v>0</v>
      </c>
      <c r="BV24" s="750">
        <v>0</v>
      </c>
      <c r="BW24" s="750">
        <v>0</v>
      </c>
      <c r="BX24" s="750">
        <v>0</v>
      </c>
      <c r="BY24" s="750">
        <v>0</v>
      </c>
      <c r="BZ24" s="750">
        <v>0</v>
      </c>
      <c r="CA24" s="750">
        <v>0</v>
      </c>
      <c r="CB24" s="750">
        <v>0</v>
      </c>
      <c r="CC24" s="750">
        <v>0</v>
      </c>
      <c r="CD24" s="750">
        <v>0</v>
      </c>
      <c r="CE24" s="750">
        <v>0</v>
      </c>
      <c r="CF24" s="750">
        <v>0</v>
      </c>
      <c r="CG24" s="750">
        <v>0</v>
      </c>
      <c r="CH24" s="750">
        <v>0</v>
      </c>
      <c r="CI24" s="750">
        <v>0</v>
      </c>
      <c r="CJ24" s="750">
        <v>0</v>
      </c>
      <c r="CK24" s="750">
        <v>0</v>
      </c>
      <c r="CL24" s="750">
        <v>0</v>
      </c>
      <c r="CM24" s="750">
        <v>0</v>
      </c>
      <c r="CN24" s="750">
        <v>0</v>
      </c>
      <c r="CO24" s="751">
        <v>0</v>
      </c>
      <c r="CQ24" s="746" t="s">
        <v>36</v>
      </c>
      <c r="CR24" s="747" t="s">
        <v>30</v>
      </c>
      <c r="CS24" s="776">
        <v>2.5346228533356728E-3</v>
      </c>
      <c r="CT24" s="777">
        <v>1.9690576652601969E-3</v>
      </c>
      <c r="CU24" s="777">
        <v>3.5786547011135123E-4</v>
      </c>
      <c r="CV24" s="777">
        <v>1.4959982048021543E-3</v>
      </c>
      <c r="CW24" s="777">
        <v>2.1550252304890541E-3</v>
      </c>
      <c r="CX24" s="777">
        <v>1.0615120987105156E-3</v>
      </c>
      <c r="CY24" s="777">
        <v>2.3057644110275688E-3</v>
      </c>
      <c r="CZ24" s="777">
        <v>1.5670350334527914E-3</v>
      </c>
      <c r="DA24" s="777">
        <v>5.6754912173569453E-3</v>
      </c>
      <c r="DB24" s="777">
        <v>1.7593244194229415E-3</v>
      </c>
      <c r="DC24" s="777">
        <v>4.0247427135949865E-3</v>
      </c>
      <c r="DD24" s="777">
        <v>2.3611868700076965E-3</v>
      </c>
      <c r="DE24" s="777">
        <v>1.0911074740861974E-3</v>
      </c>
      <c r="DF24" s="777">
        <v>9.6165786350234058E-4</v>
      </c>
      <c r="DG24" s="777">
        <v>1.1976047904191617E-3</v>
      </c>
      <c r="DH24" s="777">
        <v>8.5619563738455467E-4</v>
      </c>
      <c r="DI24" s="777">
        <v>9.0829040332254015E-4</v>
      </c>
      <c r="DJ24" s="777">
        <v>2.1502293577981653E-4</v>
      </c>
      <c r="DK24" s="777">
        <v>6.2007103726446336E-4</v>
      </c>
      <c r="DL24" s="777">
        <v>8.0676390860978447E-4</v>
      </c>
      <c r="DM24" s="777">
        <v>2.9280009528409882E-4</v>
      </c>
      <c r="DN24" s="777">
        <v>5.6399147286286897E-3</v>
      </c>
      <c r="DO24" s="777">
        <v>3.4090127278981766E-2</v>
      </c>
      <c r="DP24" s="777">
        <v>2.1752185227196905E-3</v>
      </c>
      <c r="DQ24" s="777">
        <v>2.7103096007505471E-3</v>
      </c>
      <c r="DR24" s="777">
        <v>1.2825230726629477E-3</v>
      </c>
      <c r="DS24" s="777">
        <v>1.2427046208459233E-2</v>
      </c>
      <c r="DT24" s="777">
        <v>4.3505282784338101E-3</v>
      </c>
      <c r="DU24" s="777">
        <v>2.0278109394178869E-3</v>
      </c>
      <c r="DV24" s="777">
        <v>5.6877341993504874E-3</v>
      </c>
      <c r="DW24" s="777">
        <v>3.8979521729681221E-3</v>
      </c>
      <c r="DX24" s="777">
        <v>1.8987046455452225E-3</v>
      </c>
      <c r="DY24" s="777">
        <v>1.011174333310482E-3</v>
      </c>
      <c r="DZ24" s="777">
        <v>7.1602487138382285E-4</v>
      </c>
      <c r="EA24" s="778">
        <v>1.8732625489858157E-3</v>
      </c>
      <c r="EB24" s="778">
        <v>0</v>
      </c>
      <c r="EC24" s="779">
        <v>0</v>
      </c>
    </row>
    <row r="25" spans="2:133" ht="20.100000000000001" customHeight="1">
      <c r="B25" s="695" t="s">
        <v>38</v>
      </c>
      <c r="C25" s="375" t="s">
        <v>32</v>
      </c>
      <c r="D25" s="696">
        <v>0.86791298351979429</v>
      </c>
      <c r="E25" s="696">
        <v>0.35944021690387651</v>
      </c>
      <c r="F25" s="696">
        <v>7.3484466950444638E-2</v>
      </c>
      <c r="G25" s="697">
        <v>3.8587693239070277E-2</v>
      </c>
      <c r="H25" s="696">
        <v>1.1631677348584675E-2</v>
      </c>
      <c r="I25" s="698">
        <v>1.1631677348584675E-2</v>
      </c>
      <c r="K25" s="724" t="s">
        <v>421</v>
      </c>
      <c r="L25" s="793">
        <v>260581</v>
      </c>
      <c r="M25" s="725">
        <v>294626</v>
      </c>
      <c r="O25" s="734" t="s">
        <v>92</v>
      </c>
      <c r="P25" s="735" t="s">
        <v>32</v>
      </c>
      <c r="Q25" s="768">
        <v>1.715365619891614E-2</v>
      </c>
      <c r="R25" s="769">
        <v>1.8466566318928398E-2</v>
      </c>
      <c r="S25" s="769">
        <v>2.4544977860093648E-2</v>
      </c>
      <c r="T25" s="769">
        <v>3.9738201915689067E-2</v>
      </c>
      <c r="U25" s="769">
        <v>5.8401984604939866E-2</v>
      </c>
      <c r="V25" s="769">
        <v>5.0927197891662737E-2</v>
      </c>
      <c r="W25" s="769">
        <v>4.9552234232348925E-2</v>
      </c>
      <c r="X25" s="769">
        <v>6.7448507754046927E-2</v>
      </c>
      <c r="Y25" s="769">
        <v>4.6272177200420928E-2</v>
      </c>
      <c r="Z25" s="769">
        <v>4.4854730095700464E-2</v>
      </c>
      <c r="AA25" s="769">
        <v>2.324382489822863E-2</v>
      </c>
      <c r="AB25" s="769">
        <v>3.5431265413042284E-2</v>
      </c>
      <c r="AC25" s="769">
        <v>2.0007707903081637E-2</v>
      </c>
      <c r="AD25" s="769">
        <v>1.4786675812927185E-2</v>
      </c>
      <c r="AE25" s="769">
        <v>2.2078096608099361E-2</v>
      </c>
      <c r="AF25" s="769">
        <v>4.4496210489468661E-2</v>
      </c>
      <c r="AG25" s="769">
        <v>1.7803308796809171E-2</v>
      </c>
      <c r="AH25" s="769">
        <v>1.0141746412031305E-2</v>
      </c>
      <c r="AI25" s="769">
        <v>1.7161843288967433E-2</v>
      </c>
      <c r="AJ25" s="769">
        <v>2.5956689929134951E-2</v>
      </c>
      <c r="AK25" s="769">
        <v>9.0302323396047584E-3</v>
      </c>
      <c r="AL25" s="769">
        <v>1.0600394020095565</v>
      </c>
      <c r="AM25" s="769">
        <v>4.9491503664471949E-2</v>
      </c>
      <c r="AN25" s="769">
        <v>5.9745125228187458E-2</v>
      </c>
      <c r="AO25" s="769">
        <v>2.893674474993839E-2</v>
      </c>
      <c r="AP25" s="769">
        <v>5.569269853517877E-3</v>
      </c>
      <c r="AQ25" s="769">
        <v>3.8265568085045685E-3</v>
      </c>
      <c r="AR25" s="769">
        <v>1.1065294332184613E-2</v>
      </c>
      <c r="AS25" s="769">
        <v>1.0709357542492241E-2</v>
      </c>
      <c r="AT25" s="769">
        <v>1.2612588034900811E-2</v>
      </c>
      <c r="AU25" s="769">
        <v>2.3847589949945219E-2</v>
      </c>
      <c r="AV25" s="769">
        <v>1.4755187788489808E-2</v>
      </c>
      <c r="AW25" s="769">
        <v>7.6876155282576885E-3</v>
      </c>
      <c r="AX25" s="769">
        <v>8.9851168366278968E-3</v>
      </c>
      <c r="AY25" s="770">
        <v>3.6472207330309474E-2</v>
      </c>
      <c r="AZ25" s="770">
        <v>1.2053641993453344E-2</v>
      </c>
      <c r="BA25" s="771">
        <v>1.6346689078960655E-2</v>
      </c>
      <c r="BC25" s="734" t="s">
        <v>92</v>
      </c>
      <c r="BD25" s="736" t="s">
        <v>32</v>
      </c>
      <c r="BE25" s="737">
        <v>0</v>
      </c>
      <c r="BF25" s="738">
        <v>0</v>
      </c>
      <c r="BG25" s="738">
        <v>0</v>
      </c>
      <c r="BH25" s="738">
        <v>0</v>
      </c>
      <c r="BI25" s="738">
        <v>0</v>
      </c>
      <c r="BJ25" s="738">
        <v>0</v>
      </c>
      <c r="BK25" s="738">
        <v>0</v>
      </c>
      <c r="BL25" s="738">
        <v>0</v>
      </c>
      <c r="BM25" s="738">
        <v>0</v>
      </c>
      <c r="BN25" s="738">
        <v>0</v>
      </c>
      <c r="BO25" s="738">
        <v>0</v>
      </c>
      <c r="BP25" s="738">
        <v>0</v>
      </c>
      <c r="BQ25" s="738">
        <v>0</v>
      </c>
      <c r="BR25" s="738">
        <v>0</v>
      </c>
      <c r="BS25" s="738">
        <v>0</v>
      </c>
      <c r="BT25" s="738">
        <v>0</v>
      </c>
      <c r="BU25" s="738">
        <v>0</v>
      </c>
      <c r="BV25" s="738">
        <v>0</v>
      </c>
      <c r="BW25" s="738">
        <v>0</v>
      </c>
      <c r="BX25" s="738">
        <v>0</v>
      </c>
      <c r="BY25" s="738">
        <v>0</v>
      </c>
      <c r="BZ25" s="738">
        <v>0</v>
      </c>
      <c r="CA25" s="738">
        <v>0</v>
      </c>
      <c r="CB25" s="738">
        <v>0</v>
      </c>
      <c r="CC25" s="738">
        <v>0</v>
      </c>
      <c r="CD25" s="738">
        <v>0</v>
      </c>
      <c r="CE25" s="738">
        <v>0</v>
      </c>
      <c r="CF25" s="738">
        <v>0</v>
      </c>
      <c r="CG25" s="738">
        <v>0</v>
      </c>
      <c r="CH25" s="738">
        <v>0</v>
      </c>
      <c r="CI25" s="738">
        <v>0</v>
      </c>
      <c r="CJ25" s="738">
        <v>0</v>
      </c>
      <c r="CK25" s="738">
        <v>0</v>
      </c>
      <c r="CL25" s="738">
        <v>0</v>
      </c>
      <c r="CM25" s="738">
        <v>0</v>
      </c>
      <c r="CN25" s="738">
        <v>0</v>
      </c>
      <c r="CO25" s="739">
        <v>0</v>
      </c>
      <c r="CQ25" s="734" t="s">
        <v>38</v>
      </c>
      <c r="CR25" s="735" t="s">
        <v>32</v>
      </c>
      <c r="CS25" s="768">
        <v>1.2343542165075315E-2</v>
      </c>
      <c r="CT25" s="769">
        <v>1.4158462259728083E-2</v>
      </c>
      <c r="CU25" s="769">
        <v>1.9313265338894013E-2</v>
      </c>
      <c r="CV25" s="769">
        <v>3.822275413269504E-2</v>
      </c>
      <c r="CW25" s="769">
        <v>5.6705998406495428E-2</v>
      </c>
      <c r="CX25" s="769">
        <v>4.8819446901648376E-2</v>
      </c>
      <c r="CY25" s="769">
        <v>4.6917293233082705E-2</v>
      </c>
      <c r="CZ25" s="769">
        <v>6.7334814067886689E-2</v>
      </c>
      <c r="DA25" s="769">
        <v>4.3122957002765902E-2</v>
      </c>
      <c r="DB25" s="769">
        <v>4.512667135819845E-2</v>
      </c>
      <c r="DC25" s="769">
        <v>2.0474865616812079E-2</v>
      </c>
      <c r="DD25" s="769">
        <v>3.4394123932422235E-2</v>
      </c>
      <c r="DE25" s="769">
        <v>1.8112384069830879E-2</v>
      </c>
      <c r="DF25" s="769">
        <v>1.2787450509274366E-2</v>
      </c>
      <c r="DG25" s="769">
        <v>1.8534359851725121E-2</v>
      </c>
      <c r="DH25" s="769">
        <v>4.149230253573289E-2</v>
      </c>
      <c r="DI25" s="769">
        <v>1.3055807858445368E-2</v>
      </c>
      <c r="DJ25" s="769">
        <v>3.3686926605504589E-3</v>
      </c>
      <c r="DK25" s="769">
        <v>1.4514478357714767E-2</v>
      </c>
      <c r="DL25" s="769">
        <v>2.2928230282690074E-2</v>
      </c>
      <c r="DM25" s="769">
        <v>3.6823334017084966E-3</v>
      </c>
      <c r="DN25" s="769">
        <v>6.2694464949740944E-2</v>
      </c>
      <c r="DO25" s="769">
        <v>4.5321637426900582E-2</v>
      </c>
      <c r="DP25" s="769">
        <v>6.1666777874157606E-2</v>
      </c>
      <c r="DQ25" s="769">
        <v>2.8686426445208892E-2</v>
      </c>
      <c r="DR25" s="769">
        <v>3.6726797080802597E-3</v>
      </c>
      <c r="DS25" s="769">
        <v>3.2323943752482131E-3</v>
      </c>
      <c r="DT25" s="769">
        <v>7.7697012276956613E-3</v>
      </c>
      <c r="DU25" s="769">
        <v>6.9577791602912246E-3</v>
      </c>
      <c r="DV25" s="769">
        <v>9.8685985510866842E-3</v>
      </c>
      <c r="DW25" s="769">
        <v>2.2961812687974537E-2</v>
      </c>
      <c r="DX25" s="769">
        <v>1.1025228723919731E-2</v>
      </c>
      <c r="DY25" s="769">
        <v>4.4731610337972166E-3</v>
      </c>
      <c r="DZ25" s="769">
        <v>6.8299046865253179E-3</v>
      </c>
      <c r="EA25" s="770">
        <v>3.3450849337239713E-2</v>
      </c>
      <c r="EB25" s="770">
        <v>0</v>
      </c>
      <c r="EC25" s="771">
        <v>1.1060251444667674E-2</v>
      </c>
    </row>
    <row r="26" spans="2:133" ht="20.100000000000001" customHeight="1">
      <c r="B26" s="695" t="s">
        <v>40</v>
      </c>
      <c r="C26" s="375" t="s">
        <v>149</v>
      </c>
      <c r="D26" s="696">
        <v>0.99987896183839675</v>
      </c>
      <c r="E26" s="696">
        <v>0.45285517715858276</v>
      </c>
      <c r="F26" s="696">
        <v>0.15930512555899554</v>
      </c>
      <c r="G26" s="697">
        <v>8.8404519171062564E-3</v>
      </c>
      <c r="H26" s="696">
        <v>2.2531819745442036E-2</v>
      </c>
      <c r="I26" s="698">
        <v>2.2531819745442036E-2</v>
      </c>
      <c r="K26" s="724" t="s">
        <v>425</v>
      </c>
      <c r="L26" s="793">
        <v>243387</v>
      </c>
      <c r="M26" s="725">
        <v>247624</v>
      </c>
      <c r="O26" s="734" t="s">
        <v>93</v>
      </c>
      <c r="P26" s="735" t="s">
        <v>277</v>
      </c>
      <c r="Q26" s="768">
        <v>1.851849517525141E-3</v>
      </c>
      <c r="R26" s="769">
        <v>3.7236657301552259E-3</v>
      </c>
      <c r="S26" s="769">
        <v>3.9715076752266836E-3</v>
      </c>
      <c r="T26" s="769">
        <v>1.356439594658456E-3</v>
      </c>
      <c r="U26" s="769">
        <v>1.7393697184839554E-3</v>
      </c>
      <c r="V26" s="769">
        <v>5.5736825769674763E-3</v>
      </c>
      <c r="W26" s="769">
        <v>2.0723114937151552E-2</v>
      </c>
      <c r="X26" s="769">
        <v>1.205804799389061E-3</v>
      </c>
      <c r="Y26" s="769">
        <v>2.6092000057477221E-3</v>
      </c>
      <c r="Z26" s="769">
        <v>1.2936361246107752E-3</v>
      </c>
      <c r="AA26" s="769">
        <v>1.6526624842297505E-3</v>
      </c>
      <c r="AB26" s="769">
        <v>1.0341990504009737E-3</v>
      </c>
      <c r="AC26" s="769">
        <v>5.9369636492432503E-4</v>
      </c>
      <c r="AD26" s="769">
        <v>8.4947842296086661E-4</v>
      </c>
      <c r="AE26" s="769">
        <v>7.9059550654340125E-4</v>
      </c>
      <c r="AF26" s="769">
        <v>1.8363900805182223E-3</v>
      </c>
      <c r="AG26" s="769">
        <v>1.0158997494518938E-3</v>
      </c>
      <c r="AH26" s="769">
        <v>5.0781759999623827E-4</v>
      </c>
      <c r="AI26" s="769">
        <v>7.0312090225673905E-4</v>
      </c>
      <c r="AJ26" s="769">
        <v>1.2845185159253468E-3</v>
      </c>
      <c r="AK26" s="769">
        <v>1.2166453008921731E-3</v>
      </c>
      <c r="AL26" s="769">
        <v>1.2456662985181853E-3</v>
      </c>
      <c r="AM26" s="769">
        <v>1.0980505128231866</v>
      </c>
      <c r="AN26" s="769">
        <v>1.3279839941144933E-2</v>
      </c>
      <c r="AO26" s="769">
        <v>3.0587932731499161E-3</v>
      </c>
      <c r="AP26" s="769">
        <v>1.7567816257614928E-3</v>
      </c>
      <c r="AQ26" s="769">
        <v>8.1411835260856394E-4</v>
      </c>
      <c r="AR26" s="769">
        <v>5.8015813837657831E-3</v>
      </c>
      <c r="AS26" s="769">
        <v>2.405355588582468E-3</v>
      </c>
      <c r="AT26" s="769">
        <v>3.8348989872994377E-3</v>
      </c>
      <c r="AU26" s="769">
        <v>7.2926780403968225E-3</v>
      </c>
      <c r="AV26" s="769">
        <v>5.4662278785049256E-3</v>
      </c>
      <c r="AW26" s="769">
        <v>2.6996630562482553E-3</v>
      </c>
      <c r="AX26" s="769">
        <v>1.0857686313504044E-3</v>
      </c>
      <c r="AY26" s="770">
        <v>9.9316964940889992E-3</v>
      </c>
      <c r="AZ26" s="770">
        <v>1.0437473813679835E-3</v>
      </c>
      <c r="BA26" s="771">
        <v>4.3710991425426433E-3</v>
      </c>
      <c r="BC26" s="734" t="s">
        <v>93</v>
      </c>
      <c r="BD26" s="736" t="s">
        <v>277</v>
      </c>
      <c r="BE26" s="737">
        <v>0</v>
      </c>
      <c r="BF26" s="738">
        <v>0</v>
      </c>
      <c r="BG26" s="738">
        <v>0</v>
      </c>
      <c r="BH26" s="738">
        <v>0</v>
      </c>
      <c r="BI26" s="738">
        <v>0</v>
      </c>
      <c r="BJ26" s="738">
        <v>0</v>
      </c>
      <c r="BK26" s="738">
        <v>0</v>
      </c>
      <c r="BL26" s="738">
        <v>0</v>
      </c>
      <c r="BM26" s="738">
        <v>0</v>
      </c>
      <c r="BN26" s="738">
        <v>0</v>
      </c>
      <c r="BO26" s="738">
        <v>0</v>
      </c>
      <c r="BP26" s="738">
        <v>0</v>
      </c>
      <c r="BQ26" s="738">
        <v>0</v>
      </c>
      <c r="BR26" s="738">
        <v>0</v>
      </c>
      <c r="BS26" s="738">
        <v>0</v>
      </c>
      <c r="BT26" s="738">
        <v>0</v>
      </c>
      <c r="BU26" s="738">
        <v>0</v>
      </c>
      <c r="BV26" s="738">
        <v>0</v>
      </c>
      <c r="BW26" s="738">
        <v>0</v>
      </c>
      <c r="BX26" s="738">
        <v>0</v>
      </c>
      <c r="BY26" s="738">
        <v>0</v>
      </c>
      <c r="BZ26" s="738">
        <v>0</v>
      </c>
      <c r="CA26" s="738">
        <v>0</v>
      </c>
      <c r="CB26" s="738">
        <v>0</v>
      </c>
      <c r="CC26" s="738">
        <v>0</v>
      </c>
      <c r="CD26" s="738">
        <v>0</v>
      </c>
      <c r="CE26" s="738">
        <v>0</v>
      </c>
      <c r="CF26" s="738">
        <v>0</v>
      </c>
      <c r="CG26" s="738">
        <v>0</v>
      </c>
      <c r="CH26" s="738">
        <v>0</v>
      </c>
      <c r="CI26" s="738">
        <v>0</v>
      </c>
      <c r="CJ26" s="738">
        <v>0</v>
      </c>
      <c r="CK26" s="738">
        <v>0</v>
      </c>
      <c r="CL26" s="738">
        <v>0</v>
      </c>
      <c r="CM26" s="738">
        <v>0</v>
      </c>
      <c r="CN26" s="738">
        <v>0</v>
      </c>
      <c r="CO26" s="739">
        <v>0</v>
      </c>
      <c r="CQ26" s="734" t="s">
        <v>40</v>
      </c>
      <c r="CR26" s="735" t="s">
        <v>149</v>
      </c>
      <c r="CS26" s="768">
        <v>7.8717940814541009E-4</v>
      </c>
      <c r="CT26" s="769">
        <v>1.1251758087201125E-3</v>
      </c>
      <c r="CU26" s="769">
        <v>2.8078675347198326E-3</v>
      </c>
      <c r="CV26" s="769">
        <v>6.731991921609694E-4</v>
      </c>
      <c r="CW26" s="769">
        <v>1.0395720302007058E-3</v>
      </c>
      <c r="CX26" s="769">
        <v>4.37241888278379E-3</v>
      </c>
      <c r="CY26" s="769">
        <v>1.8145363408521305E-2</v>
      </c>
      <c r="CZ26" s="769">
        <v>5.8593483859539156E-4</v>
      </c>
      <c r="DA26" s="769">
        <v>1.6164373720320413E-3</v>
      </c>
      <c r="DB26" s="769">
        <v>9.0898428336851978E-4</v>
      </c>
      <c r="DC26" s="769">
        <v>9.7242105831825182E-4</v>
      </c>
      <c r="DD26" s="769">
        <v>5.0810350367254224E-4</v>
      </c>
      <c r="DE26" s="769">
        <v>1.8185124568103291E-4</v>
      </c>
      <c r="DF26" s="769">
        <v>4.6205783231343691E-4</v>
      </c>
      <c r="DG26" s="769">
        <v>3.4217279726261765E-4</v>
      </c>
      <c r="DH26" s="769">
        <v>1.1548685341466085E-3</v>
      </c>
      <c r="DI26" s="769">
        <v>4.7147898798421934E-4</v>
      </c>
      <c r="DJ26" s="769">
        <v>1.4334862385321102E-4</v>
      </c>
      <c r="DK26" s="769">
        <v>3.1304557221118536E-4</v>
      </c>
      <c r="DL26" s="769">
        <v>4.8405834516587065E-4</v>
      </c>
      <c r="DM26" s="769">
        <v>4.8800015880683134E-4</v>
      </c>
      <c r="DN26" s="769">
        <v>5.1397388046830268E-4</v>
      </c>
      <c r="DO26" s="769">
        <v>8.8768489852081189E-2</v>
      </c>
      <c r="DP26" s="769">
        <v>1.1436578367918863E-2</v>
      </c>
      <c r="DQ26" s="769">
        <v>2.1983622317198882E-3</v>
      </c>
      <c r="DR26" s="769">
        <v>1.1440688773186522E-3</v>
      </c>
      <c r="DS26" s="769">
        <v>5.6550835988437929E-4</v>
      </c>
      <c r="DT26" s="769">
        <v>4.4261896397978758E-3</v>
      </c>
      <c r="DU26" s="769">
        <v>1.4931145225564541E-3</v>
      </c>
      <c r="DV26" s="769">
        <v>2.7779165625780667E-3</v>
      </c>
      <c r="DW26" s="769">
        <v>6.1764314107642373E-3</v>
      </c>
      <c r="DX26" s="769">
        <v>4.3052858645207838E-3</v>
      </c>
      <c r="DY26" s="769">
        <v>1.8509631863988484E-3</v>
      </c>
      <c r="DZ26" s="769">
        <v>6.0367436463273124E-4</v>
      </c>
      <c r="EA26" s="770">
        <v>8.0999872618146666E-3</v>
      </c>
      <c r="EB26" s="770">
        <v>0</v>
      </c>
      <c r="EC26" s="771">
        <v>2.4233135187755016E-3</v>
      </c>
    </row>
    <row r="27" spans="2:133" ht="20.100000000000001" customHeight="1">
      <c r="B27" s="695" t="s">
        <v>41</v>
      </c>
      <c r="C27" s="375" t="s">
        <v>150</v>
      </c>
      <c r="D27" s="696">
        <v>0.9204174228675136</v>
      </c>
      <c r="E27" s="696">
        <v>0.64774804830853405</v>
      </c>
      <c r="F27" s="696">
        <v>0.46604390471742174</v>
      </c>
      <c r="G27" s="697">
        <v>1.8350308739831806E-3</v>
      </c>
      <c r="H27" s="696">
        <v>9.9659705077734043E-2</v>
      </c>
      <c r="I27" s="698">
        <v>9.552278641489291E-2</v>
      </c>
      <c r="K27" s="724" t="s">
        <v>431</v>
      </c>
      <c r="L27" s="793">
        <v>248179</v>
      </c>
      <c r="M27" s="725">
        <v>235625</v>
      </c>
      <c r="O27" s="734" t="s">
        <v>94</v>
      </c>
      <c r="P27" s="735" t="s">
        <v>150</v>
      </c>
      <c r="Q27" s="768">
        <v>1.037563344371396E-3</v>
      </c>
      <c r="R27" s="769">
        <v>2.2890150603523153E-3</v>
      </c>
      <c r="S27" s="769">
        <v>1.7480551026895236E-3</v>
      </c>
      <c r="T27" s="769">
        <v>7.1062230597901887E-4</v>
      </c>
      <c r="U27" s="769">
        <v>9.1414361765867634E-4</v>
      </c>
      <c r="V27" s="769">
        <v>2.8638914203699111E-3</v>
      </c>
      <c r="W27" s="769">
        <v>9.4831276698623568E-4</v>
      </c>
      <c r="X27" s="769">
        <v>8.1929524200885463E-4</v>
      </c>
      <c r="Y27" s="769">
        <v>3.6029004624361207E-3</v>
      </c>
      <c r="Z27" s="769">
        <v>5.0128218745332503E-4</v>
      </c>
      <c r="AA27" s="769">
        <v>5.3525136731362693E-4</v>
      </c>
      <c r="AB27" s="769">
        <v>6.2793999689012762E-4</v>
      </c>
      <c r="AC27" s="769">
        <v>5.6600729824020715E-4</v>
      </c>
      <c r="AD27" s="769">
        <v>3.5845474338312504E-4</v>
      </c>
      <c r="AE27" s="769">
        <v>4.5988869126628075E-4</v>
      </c>
      <c r="AF27" s="769">
        <v>1.4948035683114624E-3</v>
      </c>
      <c r="AG27" s="769">
        <v>6.3891892483398786E-4</v>
      </c>
      <c r="AH27" s="769">
        <v>3.0685698965000376E-4</v>
      </c>
      <c r="AI27" s="769">
        <v>7.7105426142538771E-4</v>
      </c>
      <c r="AJ27" s="769">
        <v>8.7493226162237874E-4</v>
      </c>
      <c r="AK27" s="769">
        <v>1.7734654184276013E-3</v>
      </c>
      <c r="AL27" s="769">
        <v>8.6247454828235603E-3</v>
      </c>
      <c r="AM27" s="769">
        <v>3.4742034417378589E-3</v>
      </c>
      <c r="AN27" s="769">
        <v>1.0009230225304913</v>
      </c>
      <c r="AO27" s="769">
        <v>2.2045907959341643E-3</v>
      </c>
      <c r="AP27" s="769">
        <v>2.6873631292676056E-3</v>
      </c>
      <c r="AQ27" s="769">
        <v>2.7898825505232706E-4</v>
      </c>
      <c r="AR27" s="769">
        <v>3.1746681143065094E-3</v>
      </c>
      <c r="AS27" s="769">
        <v>4.4598883242094427E-3</v>
      </c>
      <c r="AT27" s="769">
        <v>2.8060031036839097E-2</v>
      </c>
      <c r="AU27" s="769">
        <v>6.6324443299643722E-3</v>
      </c>
      <c r="AV27" s="769">
        <v>3.9015099014482208E-3</v>
      </c>
      <c r="AW27" s="769">
        <v>7.3916286271325589E-4</v>
      </c>
      <c r="AX27" s="769">
        <v>7.4236749321132645E-4</v>
      </c>
      <c r="AY27" s="770">
        <v>1.8099549076407758E-2</v>
      </c>
      <c r="AZ27" s="770">
        <v>6.8581401812293293E-4</v>
      </c>
      <c r="BA27" s="771">
        <v>1.2083244703521352E-2</v>
      </c>
      <c r="BC27" s="734" t="s">
        <v>94</v>
      </c>
      <c r="BD27" s="736" t="s">
        <v>150</v>
      </c>
      <c r="BE27" s="737">
        <v>0</v>
      </c>
      <c r="BF27" s="738">
        <v>0</v>
      </c>
      <c r="BG27" s="738">
        <v>0</v>
      </c>
      <c r="BH27" s="738">
        <v>0</v>
      </c>
      <c r="BI27" s="738">
        <v>0</v>
      </c>
      <c r="BJ27" s="738">
        <v>0</v>
      </c>
      <c r="BK27" s="738">
        <v>0</v>
      </c>
      <c r="BL27" s="738">
        <v>0</v>
      </c>
      <c r="BM27" s="738">
        <v>0</v>
      </c>
      <c r="BN27" s="738">
        <v>0</v>
      </c>
      <c r="BO27" s="738">
        <v>0</v>
      </c>
      <c r="BP27" s="738">
        <v>0</v>
      </c>
      <c r="BQ27" s="738">
        <v>0</v>
      </c>
      <c r="BR27" s="738">
        <v>0</v>
      </c>
      <c r="BS27" s="738">
        <v>0</v>
      </c>
      <c r="BT27" s="738">
        <v>0</v>
      </c>
      <c r="BU27" s="738">
        <v>0</v>
      </c>
      <c r="BV27" s="738">
        <v>0</v>
      </c>
      <c r="BW27" s="738">
        <v>0</v>
      </c>
      <c r="BX27" s="738">
        <v>0</v>
      </c>
      <c r="BY27" s="738">
        <v>0</v>
      </c>
      <c r="BZ27" s="738">
        <v>0</v>
      </c>
      <c r="CA27" s="738">
        <v>0</v>
      </c>
      <c r="CB27" s="738">
        <v>0</v>
      </c>
      <c r="CC27" s="738">
        <v>0</v>
      </c>
      <c r="CD27" s="738">
        <v>0</v>
      </c>
      <c r="CE27" s="738">
        <v>0</v>
      </c>
      <c r="CF27" s="738">
        <v>0</v>
      </c>
      <c r="CG27" s="738">
        <v>0</v>
      </c>
      <c r="CH27" s="738">
        <v>0</v>
      </c>
      <c r="CI27" s="738">
        <v>0</v>
      </c>
      <c r="CJ27" s="738">
        <v>0</v>
      </c>
      <c r="CK27" s="738">
        <v>0</v>
      </c>
      <c r="CL27" s="738">
        <v>0</v>
      </c>
      <c r="CM27" s="738">
        <v>0</v>
      </c>
      <c r="CN27" s="738">
        <v>0</v>
      </c>
      <c r="CO27" s="739">
        <v>0</v>
      </c>
      <c r="CQ27" s="734" t="s">
        <v>41</v>
      </c>
      <c r="CR27" s="735" t="s">
        <v>150</v>
      </c>
      <c r="CS27" s="768">
        <v>3.4379823548519415E-4</v>
      </c>
      <c r="CT27" s="769">
        <v>8.438818565400844E-4</v>
      </c>
      <c r="CU27" s="769">
        <v>1.1768268344046358E-3</v>
      </c>
      <c r="CV27" s="769">
        <v>3.7399955120053854E-5</v>
      </c>
      <c r="CW27" s="769">
        <v>1.6693857419281406E-4</v>
      </c>
      <c r="CX27" s="769">
        <v>2.2190657682567443E-3</v>
      </c>
      <c r="CY27" s="769">
        <v>0</v>
      </c>
      <c r="CZ27" s="769">
        <v>2.0439587392862495E-5</v>
      </c>
      <c r="DA27" s="769">
        <v>2.855706023923273E-3</v>
      </c>
      <c r="DB27" s="769">
        <v>0</v>
      </c>
      <c r="DC27" s="769">
        <v>0</v>
      </c>
      <c r="DD27" s="769">
        <v>7.4721103481256216E-5</v>
      </c>
      <c r="DE27" s="769">
        <v>1.4548099654482634E-4</v>
      </c>
      <c r="DF27" s="769">
        <v>2.887861451958981E-6</v>
      </c>
      <c r="DG27" s="769">
        <v>0</v>
      </c>
      <c r="DH27" s="769">
        <v>8.4292128641735224E-4</v>
      </c>
      <c r="DI27" s="769">
        <v>1.664043487003127E-4</v>
      </c>
      <c r="DJ27" s="769">
        <v>0</v>
      </c>
      <c r="DK27" s="769">
        <v>4.2441755463247245E-4</v>
      </c>
      <c r="DL27" s="769">
        <v>2.7429972892732669E-4</v>
      </c>
      <c r="DM27" s="769">
        <v>1.2638376994183701E-3</v>
      </c>
      <c r="DN27" s="769">
        <v>8.4615968375083648E-3</v>
      </c>
      <c r="DO27" s="769">
        <v>2.5111799105607155E-3</v>
      </c>
      <c r="DP27" s="769">
        <v>0</v>
      </c>
      <c r="DQ27" s="769">
        <v>1.611128484890603E-3</v>
      </c>
      <c r="DR27" s="769">
        <v>2.3938001668737407E-3</v>
      </c>
      <c r="DS27" s="769">
        <v>3.855738817393495E-6</v>
      </c>
      <c r="DT27" s="769">
        <v>2.7526323848641246E-3</v>
      </c>
      <c r="DU27" s="769">
        <v>3.8000437173171019E-3</v>
      </c>
      <c r="DV27" s="769">
        <v>2.9989507869098177E-2</v>
      </c>
      <c r="DW27" s="769">
        <v>6.5918157025778362E-3</v>
      </c>
      <c r="DX27" s="769">
        <v>3.4564320863138928E-3</v>
      </c>
      <c r="DY27" s="769">
        <v>5.1415644066634676E-5</v>
      </c>
      <c r="DZ27" s="769">
        <v>2.7500721055491087E-4</v>
      </c>
      <c r="EA27" s="770">
        <v>1.8683920663584524E-2</v>
      </c>
      <c r="EB27" s="770">
        <v>0</v>
      </c>
      <c r="EC27" s="771">
        <v>4.9708995256933369E-3</v>
      </c>
    </row>
    <row r="28" spans="2:133" ht="20.100000000000001" customHeight="1" thickBot="1">
      <c r="B28" s="699" t="s">
        <v>42</v>
      </c>
      <c r="C28" s="388" t="s">
        <v>35</v>
      </c>
      <c r="D28" s="700">
        <v>0.79491069699462991</v>
      </c>
      <c r="E28" s="700">
        <v>0.6602175197192397</v>
      </c>
      <c r="F28" s="700">
        <v>0.42163383022342682</v>
      </c>
      <c r="G28" s="701">
        <v>0.15281036399116074</v>
      </c>
      <c r="H28" s="700">
        <v>0.14872418545930483</v>
      </c>
      <c r="I28" s="702">
        <v>0.12984699491527388</v>
      </c>
      <c r="K28" s="726" t="s">
        <v>434</v>
      </c>
      <c r="L28" s="794">
        <v>260826</v>
      </c>
      <c r="M28" s="727">
        <v>255933</v>
      </c>
      <c r="O28" s="740" t="s">
        <v>95</v>
      </c>
      <c r="P28" s="741" t="s">
        <v>35</v>
      </c>
      <c r="Q28" s="772">
        <v>5.0812274991377075E-2</v>
      </c>
      <c r="R28" s="773">
        <v>2.7262057684949839E-2</v>
      </c>
      <c r="S28" s="773">
        <v>5.73722040124909E-2</v>
      </c>
      <c r="T28" s="773">
        <v>7.2812209523491725E-2</v>
      </c>
      <c r="U28" s="773">
        <v>4.6700741187146511E-2</v>
      </c>
      <c r="V28" s="773">
        <v>4.0278754853974363E-2</v>
      </c>
      <c r="W28" s="773">
        <v>3.5394533861095215E-2</v>
      </c>
      <c r="X28" s="773">
        <v>3.4812300165254009E-2</v>
      </c>
      <c r="Y28" s="773">
        <v>3.7436536537266987E-2</v>
      </c>
      <c r="Z28" s="773">
        <v>2.1366853943132709E-2</v>
      </c>
      <c r="AA28" s="773">
        <v>7.7013492839172401E-2</v>
      </c>
      <c r="AB28" s="773">
        <v>5.2278532330176673E-2</v>
      </c>
      <c r="AC28" s="773">
        <v>5.0556570671331194E-2</v>
      </c>
      <c r="AD28" s="773">
        <v>3.9262904280597831E-2</v>
      </c>
      <c r="AE28" s="773">
        <v>4.136464844013072E-2</v>
      </c>
      <c r="AF28" s="773">
        <v>4.1383089618830353E-2</v>
      </c>
      <c r="AG28" s="773">
        <v>4.5292934400964734E-2</v>
      </c>
      <c r="AH28" s="773">
        <v>1.5491489578266281E-2</v>
      </c>
      <c r="AI28" s="773">
        <v>3.9286786289593006E-2</v>
      </c>
      <c r="AJ28" s="773">
        <v>4.8072933621353932E-2</v>
      </c>
      <c r="AK28" s="773">
        <v>4.1089845417376369E-2</v>
      </c>
      <c r="AL28" s="773">
        <v>9.0237773887905659E-3</v>
      </c>
      <c r="AM28" s="773">
        <v>2.6430052842031895E-2</v>
      </c>
      <c r="AN28" s="773">
        <v>2.1044098668745719E-2</v>
      </c>
      <c r="AO28" s="773">
        <v>1.0173551288992837</v>
      </c>
      <c r="AP28" s="773">
        <v>8.7431567176090418E-3</v>
      </c>
      <c r="AQ28" s="773">
        <v>2.9302639595973319E-3</v>
      </c>
      <c r="AR28" s="773">
        <v>3.803570113124289E-2</v>
      </c>
      <c r="AS28" s="773">
        <v>1.5308209003012448E-2</v>
      </c>
      <c r="AT28" s="773">
        <v>1.2784620266250954E-2</v>
      </c>
      <c r="AU28" s="773">
        <v>1.8121453797492592E-2</v>
      </c>
      <c r="AV28" s="773">
        <v>4.2009430180757243E-2</v>
      </c>
      <c r="AW28" s="773">
        <v>3.5727638546786317E-2</v>
      </c>
      <c r="AX28" s="773">
        <v>1.9864755744338554E-2</v>
      </c>
      <c r="AY28" s="774">
        <v>6.4001339441095415E-2</v>
      </c>
      <c r="AZ28" s="774">
        <v>0.2001717687889587</v>
      </c>
      <c r="BA28" s="775">
        <v>2.0293573177621309E-2</v>
      </c>
      <c r="BC28" s="740" t="s">
        <v>95</v>
      </c>
      <c r="BD28" s="742" t="s">
        <v>35</v>
      </c>
      <c r="BE28" s="743">
        <v>0.28652444875455368</v>
      </c>
      <c r="BF28" s="744">
        <v>0.18372191077033589</v>
      </c>
      <c r="BG28" s="744">
        <v>8.5634725634725628E-2</v>
      </c>
      <c r="BH28" s="744">
        <v>0.16514433048386704</v>
      </c>
      <c r="BI28" s="744">
        <v>0.11410937347132009</v>
      </c>
      <c r="BJ28" s="744">
        <v>3.8425939926340795E-2</v>
      </c>
      <c r="BK28" s="744">
        <v>7.6430518129779787E-2</v>
      </c>
      <c r="BL28" s="744">
        <v>7.682851301020624E-2</v>
      </c>
      <c r="BM28" s="744">
        <v>9.4241772710400809E-2</v>
      </c>
      <c r="BN28" s="744">
        <v>7.201884889833822E-2</v>
      </c>
      <c r="BO28" s="744">
        <v>5.7944146710540934E-2</v>
      </c>
      <c r="BP28" s="744">
        <v>0.11596870343878914</v>
      </c>
      <c r="BQ28" s="744">
        <v>8.9945529547497335E-2</v>
      </c>
      <c r="BR28" s="744">
        <v>7.8091630574676676E-2</v>
      </c>
      <c r="BS28" s="744">
        <v>3.3512391138563295E-2</v>
      </c>
      <c r="BT28" s="744">
        <v>7.7714422076336151E-2</v>
      </c>
      <c r="BU28" s="744">
        <v>4.4205882493443462E-2</v>
      </c>
      <c r="BV28" s="744">
        <v>2.616979492460407E-2</v>
      </c>
      <c r="BW28" s="744">
        <v>4.648222175433217E-2</v>
      </c>
      <c r="BX28" s="744">
        <v>0.1166804366979973</v>
      </c>
      <c r="BY28" s="744">
        <v>0.1308613029688166</v>
      </c>
      <c r="BZ28" s="744">
        <v>5.83528585942336E-2</v>
      </c>
      <c r="CA28" s="744">
        <v>7.4366160464055267E-2</v>
      </c>
      <c r="CB28" s="744">
        <v>0.16644926382605033</v>
      </c>
      <c r="CC28" s="744">
        <v>9.5313580453629546E-2</v>
      </c>
      <c r="CD28" s="744">
        <v>4.3026715604212333E-2</v>
      </c>
      <c r="CE28" s="744">
        <v>0.17356628772825572</v>
      </c>
      <c r="CF28" s="744">
        <v>0.11734795755362848</v>
      </c>
      <c r="CG28" s="744">
        <v>8.6591641239806894E-2</v>
      </c>
      <c r="CH28" s="744">
        <v>0</v>
      </c>
      <c r="CI28" s="744">
        <v>5.3089780945738338E-2</v>
      </c>
      <c r="CJ28" s="744">
        <v>0.17429682554038167</v>
      </c>
      <c r="CK28" s="744">
        <v>9.1499999999999998E-2</v>
      </c>
      <c r="CL28" s="744">
        <v>0.16587535147500357</v>
      </c>
      <c r="CM28" s="744">
        <v>0.13856107492675881</v>
      </c>
      <c r="CN28" s="744">
        <v>0</v>
      </c>
      <c r="CO28" s="745">
        <v>0.18411568213783402</v>
      </c>
      <c r="CQ28" s="740" t="s">
        <v>42</v>
      </c>
      <c r="CR28" s="741" t="s">
        <v>35</v>
      </c>
      <c r="CS28" s="772">
        <v>4.9205826076029205E-2</v>
      </c>
      <c r="CT28" s="773">
        <v>1.3314580403187998E-2</v>
      </c>
      <c r="CU28" s="773">
        <v>5.3473359668561517E-2</v>
      </c>
      <c r="CV28" s="773">
        <v>8.4336898795721441E-2</v>
      </c>
      <c r="CW28" s="773">
        <v>4.7850665857267521E-2</v>
      </c>
      <c r="CX28" s="773">
        <v>4.2915417705010846E-2</v>
      </c>
      <c r="CY28" s="773">
        <v>3.5689223057644111E-2</v>
      </c>
      <c r="CZ28" s="773">
        <v>3.6859389265128703E-2</v>
      </c>
      <c r="DA28" s="773">
        <v>3.7088257480512948E-2</v>
      </c>
      <c r="DB28" s="773">
        <v>2.322308233638283E-2</v>
      </c>
      <c r="DC28" s="773">
        <v>8.7436860160449478E-2</v>
      </c>
      <c r="DD28" s="773">
        <v>5.9717105902219965E-2</v>
      </c>
      <c r="DE28" s="773">
        <v>5.8119658119658121E-2</v>
      </c>
      <c r="DF28" s="773">
        <v>4.4062990033990126E-2</v>
      </c>
      <c r="DG28" s="773">
        <v>4.4995722840034218E-2</v>
      </c>
      <c r="DH28" s="773">
        <v>4.2899383738256344E-2</v>
      </c>
      <c r="DI28" s="773">
        <v>4.8513801160670333E-2</v>
      </c>
      <c r="DJ28" s="773">
        <v>1.067947247706422E-2</v>
      </c>
      <c r="DK28" s="773">
        <v>4.2562157606405394E-2</v>
      </c>
      <c r="DL28" s="773">
        <v>5.1874919323609138E-2</v>
      </c>
      <c r="DM28" s="773">
        <v>4.2202915428745359E-2</v>
      </c>
      <c r="DN28" s="773">
        <v>5.4708897612263628E-3</v>
      </c>
      <c r="DO28" s="773">
        <v>2.1792225662194704E-2</v>
      </c>
      <c r="DP28" s="773">
        <v>1.8202442116500968E-2</v>
      </c>
      <c r="DQ28" s="773">
        <v>1.4990096945689564E-2</v>
      </c>
      <c r="DR28" s="773">
        <v>5.006212221133211E-3</v>
      </c>
      <c r="DS28" s="773">
        <v>1.4703217356993861E-3</v>
      </c>
      <c r="DT28" s="773">
        <v>3.8538654849082608E-2</v>
      </c>
      <c r="DU28" s="773">
        <v>1.0354278412052527E-2</v>
      </c>
      <c r="DV28" s="773">
        <v>9.9085685735698231E-3</v>
      </c>
      <c r="DW28" s="773">
        <v>1.6478662918276207E-2</v>
      </c>
      <c r="DX28" s="773">
        <v>4.5325740907573644E-2</v>
      </c>
      <c r="DY28" s="773">
        <v>3.6590800027421676E-2</v>
      </c>
      <c r="DZ28" s="773">
        <v>1.9092878654745217E-2</v>
      </c>
      <c r="EA28" s="774">
        <v>7.0123710258735025E-2</v>
      </c>
      <c r="EB28" s="774">
        <v>0.23849264941901521</v>
      </c>
      <c r="EC28" s="775">
        <v>1.4809138170294733E-2</v>
      </c>
    </row>
    <row r="29" spans="2:133" ht="20.100000000000001" customHeight="1">
      <c r="B29" s="703" t="s">
        <v>44</v>
      </c>
      <c r="C29" s="401" t="s">
        <v>37</v>
      </c>
      <c r="D29" s="704">
        <v>0.72220061002768232</v>
      </c>
      <c r="E29" s="704">
        <v>0.68809913320386651</v>
      </c>
      <c r="F29" s="704">
        <v>0.45228613381233629</v>
      </c>
      <c r="G29" s="705">
        <v>5.5685634534832384E-2</v>
      </c>
      <c r="H29" s="704">
        <v>7.5971274397997515E-2</v>
      </c>
      <c r="I29" s="706">
        <v>6.9219810609234891E-2</v>
      </c>
      <c r="O29" s="746" t="s">
        <v>96</v>
      </c>
      <c r="P29" s="747" t="s">
        <v>37</v>
      </c>
      <c r="Q29" s="776">
        <v>8.3648690906687594E-3</v>
      </c>
      <c r="R29" s="777">
        <v>2.6688187449872228E-2</v>
      </c>
      <c r="S29" s="777">
        <v>6.6150689909733754E-3</v>
      </c>
      <c r="T29" s="777">
        <v>1.4144090297225789E-2</v>
      </c>
      <c r="U29" s="777">
        <v>6.6133349738684523E-3</v>
      </c>
      <c r="V29" s="777">
        <v>7.8635727583486453E-3</v>
      </c>
      <c r="W29" s="777">
        <v>5.1501253262708473E-3</v>
      </c>
      <c r="X29" s="777">
        <v>3.9709160158034364E-3</v>
      </c>
      <c r="Y29" s="777">
        <v>1.0907465037523783E-2</v>
      </c>
      <c r="Z29" s="777">
        <v>4.4554579263548881E-3</v>
      </c>
      <c r="AA29" s="777">
        <v>6.7586295264657715E-3</v>
      </c>
      <c r="AB29" s="777">
        <v>9.8650211875694008E-3</v>
      </c>
      <c r="AC29" s="777">
        <v>5.0545913588549264E-3</v>
      </c>
      <c r="AD29" s="777">
        <v>6.0218741014954466E-3</v>
      </c>
      <c r="AE29" s="777">
        <v>9.7537098331070219E-3</v>
      </c>
      <c r="AF29" s="777">
        <v>8.2966006679032148E-3</v>
      </c>
      <c r="AG29" s="777">
        <v>6.2126188997545856E-3</v>
      </c>
      <c r="AH29" s="777">
        <v>2.8422768285409931E-3</v>
      </c>
      <c r="AI29" s="777">
        <v>7.1839931661381523E-3</v>
      </c>
      <c r="AJ29" s="777">
        <v>7.2996706715354387E-3</v>
      </c>
      <c r="AK29" s="777">
        <v>1.2787571267276098E-2</v>
      </c>
      <c r="AL29" s="777">
        <v>2.5390055632739324E-2</v>
      </c>
      <c r="AM29" s="777">
        <v>8.3167493300861511E-3</v>
      </c>
      <c r="AN29" s="777">
        <v>1.0554579611275997E-2</v>
      </c>
      <c r="AO29" s="777">
        <v>1.644620853698036E-2</v>
      </c>
      <c r="AP29" s="777">
        <v>1.0383022304664005</v>
      </c>
      <c r="AQ29" s="777">
        <v>5.4441766003761966E-2</v>
      </c>
      <c r="AR29" s="777">
        <v>2.1521866552078189E-2</v>
      </c>
      <c r="AS29" s="777">
        <v>6.9636199148966575E-3</v>
      </c>
      <c r="AT29" s="777">
        <v>3.3807342819793432E-2</v>
      </c>
      <c r="AU29" s="777">
        <v>4.9625697442489359E-3</v>
      </c>
      <c r="AV29" s="777">
        <v>7.5172765966068445E-3</v>
      </c>
      <c r="AW29" s="777">
        <v>4.6319605188425643E-2</v>
      </c>
      <c r="AX29" s="777">
        <v>1.0238978934752552E-2</v>
      </c>
      <c r="AY29" s="778">
        <v>1.045197286621528E-2</v>
      </c>
      <c r="AZ29" s="778">
        <v>4.9154936946219805E-3</v>
      </c>
      <c r="BA29" s="779">
        <v>1.7169218448896545E-2</v>
      </c>
      <c r="BC29" s="746" t="s">
        <v>96</v>
      </c>
      <c r="BD29" s="748" t="s">
        <v>37</v>
      </c>
      <c r="BE29" s="749">
        <v>0</v>
      </c>
      <c r="BF29" s="750">
        <v>0</v>
      </c>
      <c r="BG29" s="750">
        <v>0</v>
      </c>
      <c r="BH29" s="750">
        <v>0</v>
      </c>
      <c r="BI29" s="750">
        <v>0</v>
      </c>
      <c r="BJ29" s="750">
        <v>0</v>
      </c>
      <c r="BK29" s="750">
        <v>0</v>
      </c>
      <c r="BL29" s="750">
        <v>0</v>
      </c>
      <c r="BM29" s="750">
        <v>0</v>
      </c>
      <c r="BN29" s="750">
        <v>0</v>
      </c>
      <c r="BO29" s="750">
        <v>0</v>
      </c>
      <c r="BP29" s="750">
        <v>0</v>
      </c>
      <c r="BQ29" s="750">
        <v>0</v>
      </c>
      <c r="BR29" s="750">
        <v>0</v>
      </c>
      <c r="BS29" s="750">
        <v>0</v>
      </c>
      <c r="BT29" s="750">
        <v>0</v>
      </c>
      <c r="BU29" s="750">
        <v>0</v>
      </c>
      <c r="BV29" s="750">
        <v>0</v>
      </c>
      <c r="BW29" s="750">
        <v>0</v>
      </c>
      <c r="BX29" s="750">
        <v>0</v>
      </c>
      <c r="BY29" s="750">
        <v>0</v>
      </c>
      <c r="BZ29" s="750">
        <v>0</v>
      </c>
      <c r="CA29" s="750">
        <v>0</v>
      </c>
      <c r="CB29" s="750">
        <v>0</v>
      </c>
      <c r="CC29" s="750">
        <v>0</v>
      </c>
      <c r="CD29" s="750">
        <v>0</v>
      </c>
      <c r="CE29" s="750">
        <v>0</v>
      </c>
      <c r="CF29" s="750">
        <v>0</v>
      </c>
      <c r="CG29" s="750">
        <v>0</v>
      </c>
      <c r="CH29" s="750">
        <v>0</v>
      </c>
      <c r="CI29" s="750">
        <v>0</v>
      </c>
      <c r="CJ29" s="750">
        <v>0</v>
      </c>
      <c r="CK29" s="750">
        <v>0</v>
      </c>
      <c r="CL29" s="750">
        <v>0</v>
      </c>
      <c r="CM29" s="750">
        <v>0</v>
      </c>
      <c r="CN29" s="750">
        <v>0</v>
      </c>
      <c r="CO29" s="751">
        <v>0</v>
      </c>
      <c r="CQ29" s="746" t="s">
        <v>44</v>
      </c>
      <c r="CR29" s="747" t="s">
        <v>37</v>
      </c>
      <c r="CS29" s="776">
        <v>5.8706512486989019E-3</v>
      </c>
      <c r="CT29" s="777">
        <v>2.2691045475855601E-2</v>
      </c>
      <c r="CU29" s="777">
        <v>3.5052463995522095E-3</v>
      </c>
      <c r="CV29" s="777">
        <v>1.4361582766100681E-2</v>
      </c>
      <c r="CW29" s="777">
        <v>4.0899950677239444E-3</v>
      </c>
      <c r="CX29" s="777">
        <v>5.989961128437909E-3</v>
      </c>
      <c r="CY29" s="777">
        <v>1.5037593984962407E-3</v>
      </c>
      <c r="CZ29" s="777">
        <v>1.1854960687860247E-3</v>
      </c>
      <c r="DA29" s="777">
        <v>8.6389597327490211E-3</v>
      </c>
      <c r="DB29" s="777">
        <v>3.137461881304246E-3</v>
      </c>
      <c r="DC29" s="777">
        <v>4.8621052915912592E-3</v>
      </c>
      <c r="DD29" s="777">
        <v>9.0636698522763778E-3</v>
      </c>
      <c r="DE29" s="777">
        <v>3.564284415348245E-3</v>
      </c>
      <c r="DF29" s="777">
        <v>5.1981506135261651E-3</v>
      </c>
      <c r="DG29" s="777">
        <v>9.8659823210721417E-3</v>
      </c>
      <c r="DH29" s="777">
        <v>6.4679275087693678E-3</v>
      </c>
      <c r="DI29" s="777">
        <v>4.6177206764336778E-3</v>
      </c>
      <c r="DJ29" s="777">
        <v>1.5051605504587157E-3</v>
      </c>
      <c r="DK29" s="777">
        <v>6.6943591595930406E-3</v>
      </c>
      <c r="DL29" s="777">
        <v>4.921259842519685E-3</v>
      </c>
      <c r="DM29" s="777">
        <v>1.2274444672361657E-2</v>
      </c>
      <c r="DN29" s="777">
        <v>2.8461734817073592E-2</v>
      </c>
      <c r="DO29" s="777">
        <v>4.2827657378740969E-3</v>
      </c>
      <c r="DP29" s="777">
        <v>8.1670781343831326E-3</v>
      </c>
      <c r="DQ29" s="777">
        <v>1.5400118141700546E-2</v>
      </c>
      <c r="DR29" s="777">
        <v>4.7103574668711901E-2</v>
      </c>
      <c r="DS29" s="777">
        <v>7.0182157954196397E-2</v>
      </c>
      <c r="DT29" s="777">
        <v>2.2147161347853109E-2</v>
      </c>
      <c r="DU29" s="777">
        <v>4.2372168883358834E-3</v>
      </c>
      <c r="DV29" s="777">
        <v>4.201848613539845E-2</v>
      </c>
      <c r="DW29" s="777">
        <v>2.4204460210741803E-3</v>
      </c>
      <c r="DX29" s="777">
        <v>5.5812584571319872E-3</v>
      </c>
      <c r="DY29" s="777">
        <v>5.6540069925275931E-2</v>
      </c>
      <c r="DZ29" s="777">
        <v>9.7359260029378815E-3</v>
      </c>
      <c r="EA29" s="778">
        <v>7.3544287673183118E-3</v>
      </c>
      <c r="EB29" s="778">
        <v>0</v>
      </c>
      <c r="EC29" s="779">
        <v>4.7637787121227815E-3</v>
      </c>
    </row>
    <row r="30" spans="2:133" ht="20.100000000000001" customHeight="1" thickBot="1">
      <c r="B30" s="695" t="s">
        <v>46</v>
      </c>
      <c r="C30" s="375" t="s">
        <v>39</v>
      </c>
      <c r="D30" s="696">
        <v>0.99128154156914294</v>
      </c>
      <c r="E30" s="696">
        <v>0.84767389703378015</v>
      </c>
      <c r="F30" s="696">
        <v>4.9699188109929682E-2</v>
      </c>
      <c r="G30" s="697">
        <v>0.19440708911161175</v>
      </c>
      <c r="H30" s="696">
        <v>1.4560555020750302E-2</v>
      </c>
      <c r="I30" s="698">
        <v>9.7653011781852588E-3</v>
      </c>
      <c r="K30" s="83" t="s">
        <v>166</v>
      </c>
      <c r="M30" s="4" t="s">
        <v>165</v>
      </c>
      <c r="O30" s="734" t="s">
        <v>97</v>
      </c>
      <c r="P30" s="735" t="s">
        <v>39</v>
      </c>
      <c r="Q30" s="768">
        <v>6.4515364684566718E-3</v>
      </c>
      <c r="R30" s="769">
        <v>1.4540823624352734E-2</v>
      </c>
      <c r="S30" s="769">
        <v>6.8464170361535927E-3</v>
      </c>
      <c r="T30" s="769">
        <v>7.7095698056844388E-3</v>
      </c>
      <c r="U30" s="769">
        <v>4.6602174857191328E-3</v>
      </c>
      <c r="V30" s="769">
        <v>6.5325199832203225E-3</v>
      </c>
      <c r="W30" s="769">
        <v>5.5177166266097187E-3</v>
      </c>
      <c r="X30" s="769">
        <v>4.7879675723015462E-3</v>
      </c>
      <c r="Y30" s="769">
        <v>8.7466474602990989E-3</v>
      </c>
      <c r="Z30" s="769">
        <v>3.3578484113376455E-3</v>
      </c>
      <c r="AA30" s="769">
        <v>6.0882101849847351E-3</v>
      </c>
      <c r="AB30" s="769">
        <v>9.6317845799435888E-3</v>
      </c>
      <c r="AC30" s="769">
        <v>6.0451563636288322E-3</v>
      </c>
      <c r="AD30" s="769">
        <v>5.9993671357043065E-3</v>
      </c>
      <c r="AE30" s="769">
        <v>4.6645157756678339E-3</v>
      </c>
      <c r="AF30" s="769">
        <v>6.0444824425110056E-3</v>
      </c>
      <c r="AG30" s="769">
        <v>6.6576135462727689E-3</v>
      </c>
      <c r="AH30" s="769">
        <v>2.5304958650921891E-3</v>
      </c>
      <c r="AI30" s="769">
        <v>4.1740826399989288E-3</v>
      </c>
      <c r="AJ30" s="769">
        <v>7.0398985897538336E-3</v>
      </c>
      <c r="AK30" s="769">
        <v>9.6945077726622326E-3</v>
      </c>
      <c r="AL30" s="769">
        <v>9.5776555241949141E-3</v>
      </c>
      <c r="AM30" s="769">
        <v>8.6006969237501334E-3</v>
      </c>
      <c r="AN30" s="769">
        <v>8.732418095385875E-3</v>
      </c>
      <c r="AO30" s="769">
        <v>3.8312818286440321E-2</v>
      </c>
      <c r="AP30" s="769">
        <v>1.9906285537337028E-2</v>
      </c>
      <c r="AQ30" s="769">
        <v>1.0245199071008104</v>
      </c>
      <c r="AR30" s="769">
        <v>2.4949166833431919E-2</v>
      </c>
      <c r="AS30" s="769">
        <v>2.1947778897151122E-2</v>
      </c>
      <c r="AT30" s="769">
        <v>4.904887859424641E-3</v>
      </c>
      <c r="AU30" s="769">
        <v>1.651771098850062E-2</v>
      </c>
      <c r="AV30" s="769">
        <v>2.2711580962299752E-2</v>
      </c>
      <c r="AW30" s="769">
        <v>2.9103430810094474E-2</v>
      </c>
      <c r="AX30" s="769">
        <v>1.730215056067138E-2</v>
      </c>
      <c r="AY30" s="770">
        <v>2.4611914385389854E-2</v>
      </c>
      <c r="AZ30" s="770">
        <v>9.0205402734696936E-3</v>
      </c>
      <c r="BA30" s="771">
        <v>5.1057351591348804E-2</v>
      </c>
      <c r="BC30" s="734" t="s">
        <v>97</v>
      </c>
      <c r="BD30" s="736" t="s">
        <v>39</v>
      </c>
      <c r="BE30" s="737">
        <v>0</v>
      </c>
      <c r="BF30" s="738">
        <v>0</v>
      </c>
      <c r="BG30" s="738">
        <v>0</v>
      </c>
      <c r="BH30" s="738">
        <v>0</v>
      </c>
      <c r="BI30" s="738">
        <v>0</v>
      </c>
      <c r="BJ30" s="738">
        <v>0</v>
      </c>
      <c r="BK30" s="738">
        <v>0</v>
      </c>
      <c r="BL30" s="738">
        <v>0</v>
      </c>
      <c r="BM30" s="738">
        <v>0</v>
      </c>
      <c r="BN30" s="738">
        <v>0</v>
      </c>
      <c r="BO30" s="738">
        <v>0</v>
      </c>
      <c r="BP30" s="738">
        <v>0</v>
      </c>
      <c r="BQ30" s="738">
        <v>0</v>
      </c>
      <c r="BR30" s="738">
        <v>0</v>
      </c>
      <c r="BS30" s="738">
        <v>0</v>
      </c>
      <c r="BT30" s="738">
        <v>0</v>
      </c>
      <c r="BU30" s="738">
        <v>0</v>
      </c>
      <c r="BV30" s="738">
        <v>0</v>
      </c>
      <c r="BW30" s="738">
        <v>0</v>
      </c>
      <c r="BX30" s="738">
        <v>0</v>
      </c>
      <c r="BY30" s="738">
        <v>0</v>
      </c>
      <c r="BZ30" s="738">
        <v>0</v>
      </c>
      <c r="CA30" s="738">
        <v>0</v>
      </c>
      <c r="CB30" s="738">
        <v>0</v>
      </c>
      <c r="CC30" s="738">
        <v>0</v>
      </c>
      <c r="CD30" s="738">
        <v>0</v>
      </c>
      <c r="CE30" s="738">
        <v>0.20588182958092172</v>
      </c>
      <c r="CF30" s="738">
        <v>0</v>
      </c>
      <c r="CG30" s="738">
        <v>0</v>
      </c>
      <c r="CH30" s="738">
        <v>0</v>
      </c>
      <c r="CI30" s="738">
        <v>0</v>
      </c>
      <c r="CJ30" s="738">
        <v>0</v>
      </c>
      <c r="CK30" s="738">
        <v>0</v>
      </c>
      <c r="CL30" s="738">
        <v>0</v>
      </c>
      <c r="CM30" s="738">
        <v>0</v>
      </c>
      <c r="CN30" s="738">
        <v>0</v>
      </c>
      <c r="CO30" s="739">
        <v>0</v>
      </c>
      <c r="CQ30" s="734" t="s">
        <v>46</v>
      </c>
      <c r="CR30" s="735" t="s">
        <v>39</v>
      </c>
      <c r="CS30" s="768">
        <v>1.4320974774693605E-3</v>
      </c>
      <c r="CT30" s="769">
        <v>3.0942334739803095E-3</v>
      </c>
      <c r="CU30" s="769">
        <v>2.2963034332145037E-3</v>
      </c>
      <c r="CV30" s="769">
        <v>3.1789961852045777E-3</v>
      </c>
      <c r="CW30" s="769">
        <v>1.130629434305877E-3</v>
      </c>
      <c r="CX30" s="769">
        <v>2.8054248323063627E-3</v>
      </c>
      <c r="CY30" s="769">
        <v>1.3032581453634084E-3</v>
      </c>
      <c r="CZ30" s="769">
        <v>1.9826399771076622E-3</v>
      </c>
      <c r="DA30" s="769">
        <v>3.9333309386113003E-3</v>
      </c>
      <c r="DB30" s="769">
        <v>1.4074595355383533E-3</v>
      </c>
      <c r="DC30" s="769">
        <v>1.4856432835417736E-3</v>
      </c>
      <c r="DD30" s="769">
        <v>5.8357181818861105E-3</v>
      </c>
      <c r="DE30" s="769">
        <v>2.5459174395344609E-3</v>
      </c>
      <c r="DF30" s="769">
        <v>2.9254036508344476E-3</v>
      </c>
      <c r="DG30" s="769">
        <v>1.5968063872255488E-3</v>
      </c>
      <c r="DH30" s="769">
        <v>2.1670377953957915E-3</v>
      </c>
      <c r="DI30" s="769">
        <v>2.9259431313138316E-3</v>
      </c>
      <c r="DJ30" s="769">
        <v>8.600917431192661E-4</v>
      </c>
      <c r="DK30" s="769">
        <v>1.3364637890554451E-3</v>
      </c>
      <c r="DL30" s="769">
        <v>2.4364270040015488E-3</v>
      </c>
      <c r="DM30" s="769">
        <v>4.4019268562202653E-3</v>
      </c>
      <c r="DN30" s="769">
        <v>5.7640963373324413E-3</v>
      </c>
      <c r="DO30" s="769">
        <v>2.4079807361541109E-3</v>
      </c>
      <c r="DP30" s="769">
        <v>4.1636084606659109E-3</v>
      </c>
      <c r="DQ30" s="769">
        <v>3.343525950635301E-2</v>
      </c>
      <c r="DR30" s="769">
        <v>1.5648967605361819E-2</v>
      </c>
      <c r="DS30" s="769">
        <v>2.2315731028801085E-2</v>
      </c>
      <c r="DT30" s="769">
        <v>1.8616297817530016E-2</v>
      </c>
      <c r="DU30" s="769">
        <v>1.6121601398954147E-2</v>
      </c>
      <c r="DV30" s="769">
        <v>1.3449912565575818E-3</v>
      </c>
      <c r="DW30" s="769">
        <v>1.3022385182173178E-2</v>
      </c>
      <c r="DX30" s="769">
        <v>1.848365642419E-2</v>
      </c>
      <c r="DY30" s="769">
        <v>2.3308425310207718E-2</v>
      </c>
      <c r="DZ30" s="769">
        <v>1.3212084219281359E-2</v>
      </c>
      <c r="EA30" s="770">
        <v>1.9009868347108057E-2</v>
      </c>
      <c r="EB30" s="770">
        <v>0</v>
      </c>
      <c r="EC30" s="771">
        <v>4.5235185683809367E-2</v>
      </c>
    </row>
    <row r="31" spans="2:133" ht="20.100000000000001" customHeight="1">
      <c r="B31" s="695" t="s">
        <v>47</v>
      </c>
      <c r="C31" s="375" t="s">
        <v>151</v>
      </c>
      <c r="D31" s="696">
        <v>0.82596358834072259</v>
      </c>
      <c r="E31" s="696">
        <v>0.45712612929085489</v>
      </c>
      <c r="F31" s="696">
        <v>0.27325821241026471</v>
      </c>
      <c r="G31" s="697">
        <v>3.1235904510197806E-2</v>
      </c>
      <c r="H31" s="696">
        <v>7.1568442006467239E-2</v>
      </c>
      <c r="I31" s="698">
        <v>6.6848614226137401E-2</v>
      </c>
      <c r="K31" s="791"/>
      <c r="L31" s="785" t="s">
        <v>59</v>
      </c>
      <c r="M31" s="786" t="s">
        <v>65</v>
      </c>
      <c r="O31" s="734" t="s">
        <v>98</v>
      </c>
      <c r="P31" s="735" t="s">
        <v>278</v>
      </c>
      <c r="Q31" s="768">
        <v>8.9207556223679332E-2</v>
      </c>
      <c r="R31" s="769">
        <v>0.44771030407755869</v>
      </c>
      <c r="S31" s="769">
        <v>5.0183421165631382E-2</v>
      </c>
      <c r="T31" s="769">
        <v>3.7445995247859028E-2</v>
      </c>
      <c r="U31" s="769">
        <v>3.7317551953430027E-2</v>
      </c>
      <c r="V31" s="769">
        <v>3.1405448025633415E-2</v>
      </c>
      <c r="W31" s="769">
        <v>5.9041692716587837E-2</v>
      </c>
      <c r="X31" s="769">
        <v>1.8998999261457459E-2</v>
      </c>
      <c r="Y31" s="769">
        <v>6.9154443699280768E-2</v>
      </c>
      <c r="Z31" s="769">
        <v>2.1255462978807642E-2</v>
      </c>
      <c r="AA31" s="769">
        <v>4.6158108529123533E-2</v>
      </c>
      <c r="AB31" s="769">
        <v>3.9101173739565412E-2</v>
      </c>
      <c r="AC31" s="769">
        <v>2.8217685723042472E-2</v>
      </c>
      <c r="AD31" s="769">
        <v>2.2910382861962536E-2</v>
      </c>
      <c r="AE31" s="769">
        <v>2.3601483957887231E-2</v>
      </c>
      <c r="AF31" s="769">
        <v>3.3836027297628864E-2</v>
      </c>
      <c r="AG31" s="769">
        <v>2.8779531487633816E-2</v>
      </c>
      <c r="AH31" s="769">
        <v>1.1582487122052789E-2</v>
      </c>
      <c r="AI31" s="769">
        <v>2.3283816259297149E-2</v>
      </c>
      <c r="AJ31" s="769">
        <v>8.8941789943805388E-2</v>
      </c>
      <c r="AK31" s="769">
        <v>5.674421780527189E-2</v>
      </c>
      <c r="AL31" s="769">
        <v>6.349686139118943E-2</v>
      </c>
      <c r="AM31" s="769">
        <v>3.4490866955599733E-2</v>
      </c>
      <c r="AN31" s="769">
        <v>9.5786051260721747E-2</v>
      </c>
      <c r="AO31" s="769">
        <v>7.1267836755705721E-2</v>
      </c>
      <c r="AP31" s="769">
        <v>4.3003253968534071E-2</v>
      </c>
      <c r="AQ31" s="769">
        <v>7.856259064458835E-3</v>
      </c>
      <c r="AR31" s="769">
        <v>1.099875134410552</v>
      </c>
      <c r="AS31" s="769">
        <v>3.7589504084574329E-2</v>
      </c>
      <c r="AT31" s="769">
        <v>4.727896223969448E-2</v>
      </c>
      <c r="AU31" s="769">
        <v>4.0703144562803086E-2</v>
      </c>
      <c r="AV31" s="769">
        <v>2.4909342520149817E-2</v>
      </c>
      <c r="AW31" s="769">
        <v>5.3621937666285126E-2</v>
      </c>
      <c r="AX31" s="769">
        <v>2.4808658567682107E-2</v>
      </c>
      <c r="AY31" s="770">
        <v>5.8555801783151756E-2</v>
      </c>
      <c r="AZ31" s="770">
        <v>6.6928882423809122E-2</v>
      </c>
      <c r="BA31" s="771">
        <v>9.4896145087517897E-2</v>
      </c>
      <c r="BC31" s="734" t="s">
        <v>98</v>
      </c>
      <c r="BD31" s="736" t="s">
        <v>278</v>
      </c>
      <c r="BE31" s="737">
        <v>9.8554518043220875E-3</v>
      </c>
      <c r="BF31" s="738">
        <v>1.5444196324000188E-2</v>
      </c>
      <c r="BG31" s="738">
        <v>1.221949221949222E-2</v>
      </c>
      <c r="BH31" s="738">
        <v>2.0177393511025075E-2</v>
      </c>
      <c r="BI31" s="738">
        <v>1.6244011720362887E-2</v>
      </c>
      <c r="BJ31" s="738">
        <v>4.0408504501964586E-3</v>
      </c>
      <c r="BK31" s="738">
        <v>9.9336629191388165E-3</v>
      </c>
      <c r="BL31" s="738">
        <v>9.567401097828946E-3</v>
      </c>
      <c r="BM31" s="738">
        <v>1.0671489701443408E-2</v>
      </c>
      <c r="BN31" s="738">
        <v>1.0470444084312788E-2</v>
      </c>
      <c r="BO31" s="738">
        <v>7.2822064838791696E-3</v>
      </c>
      <c r="BP31" s="738">
        <v>1.7263021541267996E-2</v>
      </c>
      <c r="BQ31" s="738">
        <v>1.1735118436740249E-2</v>
      </c>
      <c r="BR31" s="738">
        <v>9.526808331224098E-3</v>
      </c>
      <c r="BS31" s="738">
        <v>4.3430211248787331E-3</v>
      </c>
      <c r="BT31" s="738">
        <v>9.0285373580532534E-3</v>
      </c>
      <c r="BU31" s="738">
        <v>5.2452312822154172E-3</v>
      </c>
      <c r="BV31" s="738">
        <v>2.8523740434344864E-3</v>
      </c>
      <c r="BW31" s="738">
        <v>6.167189060929737E-3</v>
      </c>
      <c r="BX31" s="738">
        <v>1.5213089964543439E-2</v>
      </c>
      <c r="BY31" s="738">
        <v>1.5438873369634726E-2</v>
      </c>
      <c r="BZ31" s="738">
        <v>2.4673857084693992E-2</v>
      </c>
      <c r="CA31" s="738">
        <v>7.9515088313889069E-3</v>
      </c>
      <c r="CB31" s="738">
        <v>1.3480687951603046E-2</v>
      </c>
      <c r="CC31" s="738">
        <v>1.2680143751299547E-2</v>
      </c>
      <c r="CD31" s="738">
        <v>4.9167861677732365E-3</v>
      </c>
      <c r="CE31" s="738">
        <v>2.5470687534179786E-2</v>
      </c>
      <c r="CF31" s="738">
        <v>1.466719183372538E-2</v>
      </c>
      <c r="CG31" s="738">
        <v>5.786962080826883E-3</v>
      </c>
      <c r="CH31" s="738">
        <v>0</v>
      </c>
      <c r="CI31" s="738">
        <v>6.1677916890034955E-3</v>
      </c>
      <c r="CJ31" s="738">
        <v>1.4336217378633947E-2</v>
      </c>
      <c r="CK31" s="738">
        <v>1.1847222222222223E-2</v>
      </c>
      <c r="CL31" s="738">
        <v>1.5012282199461676E-2</v>
      </c>
      <c r="CM31" s="738">
        <v>1.7621475285783107E-2</v>
      </c>
      <c r="CN31" s="738">
        <v>0</v>
      </c>
      <c r="CO31" s="739">
        <v>2.4503340365682139E-2</v>
      </c>
      <c r="CQ31" s="734" t="s">
        <v>47</v>
      </c>
      <c r="CR31" s="735" t="s">
        <v>151</v>
      </c>
      <c r="CS31" s="768">
        <v>8.0351575188674099E-2</v>
      </c>
      <c r="CT31" s="769">
        <v>0.48907641819034225</v>
      </c>
      <c r="CU31" s="769">
        <v>2.8425070770190724E-2</v>
      </c>
      <c r="CV31" s="769">
        <v>2.9321564814122222E-2</v>
      </c>
      <c r="CW31" s="769">
        <v>2.4206093257958038E-2</v>
      </c>
      <c r="CX31" s="769">
        <v>2.3691939079315175E-2</v>
      </c>
      <c r="CY31" s="769">
        <v>4.7418546365914784E-2</v>
      </c>
      <c r="CZ31" s="769">
        <v>9.9404526687287935E-3</v>
      </c>
      <c r="DA31" s="769">
        <v>6.0221272315815942E-2</v>
      </c>
      <c r="DB31" s="769">
        <v>1.6772226131832043E-2</v>
      </c>
      <c r="DC31" s="769">
        <v>3.9139947597309634E-2</v>
      </c>
      <c r="DD31" s="769">
        <v>3.4169960621978468E-2</v>
      </c>
      <c r="DE31" s="769">
        <v>2.3240589198036007E-2</v>
      </c>
      <c r="DF31" s="769">
        <v>1.8433219647854174E-2</v>
      </c>
      <c r="DG31" s="769">
        <v>1.7393783860849728E-2</v>
      </c>
      <c r="DH31" s="769">
        <v>2.5782108166048857E-2</v>
      </c>
      <c r="DI31" s="769">
        <v>2.2270448667725182E-2</v>
      </c>
      <c r="DJ31" s="769">
        <v>5.6622706422018347E-3</v>
      </c>
      <c r="DK31" s="769">
        <v>1.8289085545722714E-2</v>
      </c>
      <c r="DL31" s="769">
        <v>8.927649412675874E-2</v>
      </c>
      <c r="DM31" s="769">
        <v>5.1144070880782391E-2</v>
      </c>
      <c r="DN31" s="769">
        <v>5.1652650242499085E-2</v>
      </c>
      <c r="DO31" s="769">
        <v>2.1499828001375988E-2</v>
      </c>
      <c r="DP31" s="769">
        <v>9.7084139587642629E-2</v>
      </c>
      <c r="DQ31" s="769">
        <v>7.0861855287999348E-2</v>
      </c>
      <c r="DR31" s="769">
        <v>4.0348467348492852E-2</v>
      </c>
      <c r="DS31" s="769">
        <v>3.9367093325587584E-3</v>
      </c>
      <c r="DT31" s="769">
        <v>0.10114482845587772</v>
      </c>
      <c r="DU31" s="769">
        <v>2.961007516015671E-2</v>
      </c>
      <c r="DV31" s="769">
        <v>4.3323507369472894E-2</v>
      </c>
      <c r="DW31" s="769">
        <v>3.7174265102811993E-2</v>
      </c>
      <c r="DX31" s="769">
        <v>1.836880094468632E-2</v>
      </c>
      <c r="DY31" s="769">
        <v>4.8450675258792077E-2</v>
      </c>
      <c r="DZ31" s="769">
        <v>1.981058039936413E-2</v>
      </c>
      <c r="EA31" s="770">
        <v>4.9407299729500885E-2</v>
      </c>
      <c r="EB31" s="770">
        <v>5.2256532066508314E-2</v>
      </c>
      <c r="EC31" s="771">
        <v>8.5830865143638288E-2</v>
      </c>
    </row>
    <row r="32" spans="2:133" ht="20.100000000000001" customHeight="1">
      <c r="B32" s="695" t="s">
        <v>48</v>
      </c>
      <c r="C32" s="375" t="s">
        <v>152</v>
      </c>
      <c r="D32" s="696">
        <v>0.59343793657934896</v>
      </c>
      <c r="E32" s="696">
        <v>0.45185546382392011</v>
      </c>
      <c r="F32" s="696">
        <v>0.1515511240394801</v>
      </c>
      <c r="G32" s="697">
        <v>3.6705403216254276E-2</v>
      </c>
      <c r="H32" s="696">
        <v>3.7169808148235332E-2</v>
      </c>
      <c r="I32" s="698">
        <v>3.7025204714744506E-2</v>
      </c>
      <c r="K32" s="722" t="s">
        <v>185</v>
      </c>
      <c r="L32" s="792">
        <v>425836</v>
      </c>
      <c r="M32" s="723">
        <v>414241</v>
      </c>
      <c r="O32" s="734" t="s">
        <v>99</v>
      </c>
      <c r="P32" s="735" t="s">
        <v>152</v>
      </c>
      <c r="Q32" s="768">
        <v>6.6355417647459784E-3</v>
      </c>
      <c r="R32" s="769">
        <v>9.677025978209618E-3</v>
      </c>
      <c r="S32" s="769">
        <v>7.3126703063208492E-3</v>
      </c>
      <c r="T32" s="769">
        <v>8.4672529332948041E-3</v>
      </c>
      <c r="U32" s="769">
        <v>5.5811217766807341E-3</v>
      </c>
      <c r="V32" s="769">
        <v>1.5276270087761957E-2</v>
      </c>
      <c r="W32" s="769">
        <v>7.441736552132045E-3</v>
      </c>
      <c r="X32" s="769">
        <v>5.2532234340017334E-3</v>
      </c>
      <c r="Y32" s="769">
        <v>9.5006891985507918E-3</v>
      </c>
      <c r="Z32" s="769">
        <v>3.4348736724090466E-3</v>
      </c>
      <c r="AA32" s="769">
        <v>7.6930773537801419E-3</v>
      </c>
      <c r="AB32" s="769">
        <v>9.1531395961522259E-3</v>
      </c>
      <c r="AC32" s="769">
        <v>9.2172198442857685E-3</v>
      </c>
      <c r="AD32" s="769">
        <v>1.1941424114080796E-2</v>
      </c>
      <c r="AE32" s="769">
        <v>7.9336014740042076E-3</v>
      </c>
      <c r="AF32" s="769">
        <v>1.1886844341687415E-2</v>
      </c>
      <c r="AG32" s="769">
        <v>1.7804747051499085E-2</v>
      </c>
      <c r="AH32" s="769">
        <v>6.5623815416736104E-3</v>
      </c>
      <c r="AI32" s="769">
        <v>5.5188448766483799E-3</v>
      </c>
      <c r="AJ32" s="769">
        <v>7.2007538031025669E-3</v>
      </c>
      <c r="AK32" s="769">
        <v>1.1900462140457306E-2</v>
      </c>
      <c r="AL32" s="769">
        <v>1.0185317397603935E-2</v>
      </c>
      <c r="AM32" s="769">
        <v>4.4617585121132522E-2</v>
      </c>
      <c r="AN32" s="769">
        <v>1.5065558560460476E-2</v>
      </c>
      <c r="AO32" s="769">
        <v>3.5486539195436886E-2</v>
      </c>
      <c r="AP32" s="769">
        <v>3.894525595089697E-2</v>
      </c>
      <c r="AQ32" s="769">
        <v>5.8276156350674365E-3</v>
      </c>
      <c r="AR32" s="769">
        <v>1.5075676942182906E-2</v>
      </c>
      <c r="AS32" s="769">
        <v>1.1263815036658049</v>
      </c>
      <c r="AT32" s="769">
        <v>2.1089813186095832E-2</v>
      </c>
      <c r="AU32" s="769">
        <v>2.54999511697095E-2</v>
      </c>
      <c r="AV32" s="769">
        <v>1.4886749728252364E-2</v>
      </c>
      <c r="AW32" s="769">
        <v>5.6543987922055165E-2</v>
      </c>
      <c r="AX32" s="769">
        <v>4.1069283858648081E-2</v>
      </c>
      <c r="AY32" s="770">
        <v>1.9303348572504826E-2</v>
      </c>
      <c r="AZ32" s="770">
        <v>8.2177255398454951E-3</v>
      </c>
      <c r="BA32" s="771">
        <v>3.6207470484797562E-2</v>
      </c>
      <c r="BC32" s="734" t="s">
        <v>99</v>
      </c>
      <c r="BD32" s="736" t="s">
        <v>152</v>
      </c>
      <c r="BE32" s="737">
        <v>9.9276356723260392E-3</v>
      </c>
      <c r="BF32" s="738">
        <v>3.9586489061011601E-2</v>
      </c>
      <c r="BG32" s="738">
        <v>7.1360004944910599E-2</v>
      </c>
      <c r="BH32" s="738">
        <v>6.5804777668426226E-2</v>
      </c>
      <c r="BI32" s="738">
        <v>5.0106707039016471E-2</v>
      </c>
      <c r="BJ32" s="738">
        <v>4.76763204973032E-2</v>
      </c>
      <c r="BK32" s="738">
        <v>7.1652650564279982E-2</v>
      </c>
      <c r="BL32" s="738">
        <v>4.4361961160271149E-2</v>
      </c>
      <c r="BM32" s="738">
        <v>5.6601791479616491E-2</v>
      </c>
      <c r="BN32" s="738">
        <v>5.8964027745102586E-2</v>
      </c>
      <c r="BO32" s="738">
        <v>8.7240833676872451E-2</v>
      </c>
      <c r="BP32" s="738">
        <v>0.14582581297823888</v>
      </c>
      <c r="BQ32" s="738">
        <v>5.2031841984559173E-2</v>
      </c>
      <c r="BR32" s="738">
        <v>5.0829785677024411E-2</v>
      </c>
      <c r="BS32" s="738">
        <v>7.5956845376732682E-2</v>
      </c>
      <c r="BT32" s="738">
        <v>0.10320972673305019</v>
      </c>
      <c r="BU32" s="738">
        <v>0.11387120043184783</v>
      </c>
      <c r="BV32" s="738">
        <v>0.14477051998116539</v>
      </c>
      <c r="BW32" s="738">
        <v>5.3427900217303405E-2</v>
      </c>
      <c r="BX32" s="738">
        <v>6.9282058004859648E-2</v>
      </c>
      <c r="BY32" s="738">
        <v>8.2997091971045142E-2</v>
      </c>
      <c r="BZ32" s="738">
        <v>2.1229592331177917E-2</v>
      </c>
      <c r="CA32" s="738">
        <v>0</v>
      </c>
      <c r="CB32" s="738">
        <v>9.8198466539648629E-2</v>
      </c>
      <c r="CC32" s="738">
        <v>0.28858226641843465</v>
      </c>
      <c r="CD32" s="738">
        <v>0.73421361428201415</v>
      </c>
      <c r="CE32" s="738">
        <v>7.3612434146451411E-2</v>
      </c>
      <c r="CF32" s="738">
        <v>7.5587850647754806E-2</v>
      </c>
      <c r="CG32" s="738">
        <v>0.26040959294203414</v>
      </c>
      <c r="CH32" s="738">
        <v>0</v>
      </c>
      <c r="CI32" s="738">
        <v>0.11481292830815933</v>
      </c>
      <c r="CJ32" s="738">
        <v>3.9032086260086619E-2</v>
      </c>
      <c r="CK32" s="738">
        <v>0.30491666666666667</v>
      </c>
      <c r="CL32" s="738">
        <v>6.8081122606499261E-2</v>
      </c>
      <c r="CM32" s="738">
        <v>7.1772162651861579E-2</v>
      </c>
      <c r="CN32" s="738">
        <v>0</v>
      </c>
      <c r="CO32" s="739">
        <v>0</v>
      </c>
      <c r="CQ32" s="734" t="s">
        <v>48</v>
      </c>
      <c r="CR32" s="735" t="s">
        <v>152</v>
      </c>
      <c r="CS32" s="768">
        <v>3.0088273160738714E-3</v>
      </c>
      <c r="CT32" s="769">
        <v>2.437880918893577E-3</v>
      </c>
      <c r="CU32" s="769">
        <v>3.7736455021357227E-3</v>
      </c>
      <c r="CV32" s="769">
        <v>5.4977934026479167E-3</v>
      </c>
      <c r="CW32" s="769">
        <v>2.9593656334180674E-3</v>
      </c>
      <c r="CX32" s="769">
        <v>1.5674995324291945E-2</v>
      </c>
      <c r="CY32" s="769">
        <v>3.2080200501253134E-3</v>
      </c>
      <c r="CZ32" s="769">
        <v>2.8138498644174038E-3</v>
      </c>
      <c r="DA32" s="769">
        <v>6.1245015984769564E-3</v>
      </c>
      <c r="DB32" s="769">
        <v>2.1991555242786768E-3</v>
      </c>
      <c r="DC32" s="769">
        <v>4.673023419140488E-3</v>
      </c>
      <c r="DD32" s="769">
        <v>7.9802138517981631E-3</v>
      </c>
      <c r="DE32" s="769">
        <v>8.2196763047826873E-3</v>
      </c>
      <c r="DF32" s="769">
        <v>1.2524655117146099E-2</v>
      </c>
      <c r="DG32" s="769">
        <v>6.3872255489021952E-3</v>
      </c>
      <c r="DH32" s="769">
        <v>1.0264391885389254E-2</v>
      </c>
      <c r="DI32" s="769">
        <v>1.9746649379103774E-2</v>
      </c>
      <c r="DJ32" s="769">
        <v>6.0206422018348627E-3</v>
      </c>
      <c r="DK32" s="769">
        <v>3.4946722051652519E-3</v>
      </c>
      <c r="DL32" s="769">
        <v>4.0338195430489219E-3</v>
      </c>
      <c r="DM32" s="769">
        <v>7.6508499473952373E-3</v>
      </c>
      <c r="DN32" s="769">
        <v>8.154592304879648E-3</v>
      </c>
      <c r="DO32" s="769">
        <v>4.9243206054351563E-2</v>
      </c>
      <c r="DP32" s="769">
        <v>1.4772803096016548E-2</v>
      </c>
      <c r="DQ32" s="769">
        <v>4.565134299315473E-2</v>
      </c>
      <c r="DR32" s="769">
        <v>4.9774283226274231E-2</v>
      </c>
      <c r="DS32" s="769">
        <v>3.7773387947731604E-3</v>
      </c>
      <c r="DT32" s="769">
        <v>1.0477297087938318E-2</v>
      </c>
      <c r="DU32" s="769">
        <v>0.18155129218300742</v>
      </c>
      <c r="DV32" s="769">
        <v>2.4093929552835375E-2</v>
      </c>
      <c r="DW32" s="769">
        <v>3.2236975862141491E-2</v>
      </c>
      <c r="DX32" s="769">
        <v>1.5046067814982179E-2</v>
      </c>
      <c r="DY32" s="769">
        <v>7.496400904915336E-2</v>
      </c>
      <c r="DZ32" s="769">
        <v>5.3626406058207621E-2</v>
      </c>
      <c r="EA32" s="770">
        <v>2.0128206088852588E-2</v>
      </c>
      <c r="EB32" s="770">
        <v>0</v>
      </c>
      <c r="EC32" s="771">
        <v>4.0367846564901305E-2</v>
      </c>
    </row>
    <row r="33" spans="2:133" ht="20.100000000000001" customHeight="1">
      <c r="B33" s="699" t="s">
        <v>50</v>
      </c>
      <c r="C33" s="388" t="s">
        <v>43</v>
      </c>
      <c r="D33" s="700">
        <v>1</v>
      </c>
      <c r="E33" s="700">
        <v>0.70350037471896076</v>
      </c>
      <c r="F33" s="700">
        <v>0.35488183862103423</v>
      </c>
      <c r="G33" s="701">
        <v>4.1297915692071353E-3</v>
      </c>
      <c r="H33" s="700">
        <v>4.59375468398701E-2</v>
      </c>
      <c r="I33" s="702">
        <v>4.59375468398701E-2</v>
      </c>
      <c r="K33" s="724" t="s">
        <v>186</v>
      </c>
      <c r="L33" s="793">
        <v>447539</v>
      </c>
      <c r="M33" s="725">
        <v>399074</v>
      </c>
      <c r="O33" s="740" t="s">
        <v>100</v>
      </c>
      <c r="P33" s="741" t="s">
        <v>43</v>
      </c>
      <c r="Q33" s="772">
        <v>2.3228460001073815E-3</v>
      </c>
      <c r="R33" s="773">
        <v>1.1467321361658038E-3</v>
      </c>
      <c r="S33" s="773">
        <v>1.0824533347573878E-3</v>
      </c>
      <c r="T33" s="773">
        <v>5.6847687413784647E-4</v>
      </c>
      <c r="U33" s="773">
        <v>5.4467705565526081E-4</v>
      </c>
      <c r="V33" s="773">
        <v>4.1494189371901237E-4</v>
      </c>
      <c r="W33" s="773">
        <v>1.5895517055550311E-3</v>
      </c>
      <c r="X33" s="773">
        <v>3.2010870573008309E-4</v>
      </c>
      <c r="Y33" s="773">
        <v>1.1337467521789321E-3</v>
      </c>
      <c r="Z33" s="773">
        <v>4.4175670475074373E-4</v>
      </c>
      <c r="AA33" s="773">
        <v>6.1289865841264413E-4</v>
      </c>
      <c r="AB33" s="773">
        <v>3.9908075913295724E-4</v>
      </c>
      <c r="AC33" s="773">
        <v>1.2076361875629268E-3</v>
      </c>
      <c r="AD33" s="773">
        <v>7.5489241388461078E-4</v>
      </c>
      <c r="AE33" s="773">
        <v>5.6695941884738995E-4</v>
      </c>
      <c r="AF33" s="773">
        <v>4.2089142526704533E-4</v>
      </c>
      <c r="AG33" s="773">
        <v>5.4652997719078101E-4</v>
      </c>
      <c r="AH33" s="773">
        <v>2.167783562648655E-4</v>
      </c>
      <c r="AI33" s="773">
        <v>8.4180340911770458E-4</v>
      </c>
      <c r="AJ33" s="773">
        <v>4.8976741277067842E-4</v>
      </c>
      <c r="AK33" s="773">
        <v>2.6620335607495621E-3</v>
      </c>
      <c r="AL33" s="773">
        <v>1.0450448757016028E-3</v>
      </c>
      <c r="AM33" s="773">
        <v>2.65002332473321E-3</v>
      </c>
      <c r="AN33" s="773">
        <v>7.0227317876353013E-4</v>
      </c>
      <c r="AO33" s="773">
        <v>1.5405080065650067E-3</v>
      </c>
      <c r="AP33" s="773">
        <v>1.0849009328563494E-3</v>
      </c>
      <c r="AQ33" s="773">
        <v>1.0545242700552538E-3</v>
      </c>
      <c r="AR33" s="773">
        <v>1.4508690375819335E-3</v>
      </c>
      <c r="AS33" s="773">
        <v>1.5622258068937827E-3</v>
      </c>
      <c r="AT33" s="773">
        <v>1.0004271508461522</v>
      </c>
      <c r="AU33" s="773">
        <v>1.5520797699630927E-3</v>
      </c>
      <c r="AV33" s="773">
        <v>9.7761622022610379E-4</v>
      </c>
      <c r="AW33" s="773">
        <v>1.0379232665552497E-3</v>
      </c>
      <c r="AX33" s="773">
        <v>1.8428870942882624E-3</v>
      </c>
      <c r="AY33" s="774">
        <v>7.4320389294584878E-4</v>
      </c>
      <c r="AZ33" s="774">
        <v>4.4360864325432059E-4</v>
      </c>
      <c r="BA33" s="775">
        <v>0.24701927653234873</v>
      </c>
      <c r="BC33" s="740" t="s">
        <v>100</v>
      </c>
      <c r="BD33" s="742" t="s">
        <v>43</v>
      </c>
      <c r="BE33" s="743">
        <v>0</v>
      </c>
      <c r="BF33" s="744">
        <v>0</v>
      </c>
      <c r="BG33" s="744">
        <v>0</v>
      </c>
      <c r="BH33" s="744">
        <v>0</v>
      </c>
      <c r="BI33" s="744">
        <v>0</v>
      </c>
      <c r="BJ33" s="744">
        <v>0</v>
      </c>
      <c r="BK33" s="744">
        <v>0</v>
      </c>
      <c r="BL33" s="744">
        <v>0</v>
      </c>
      <c r="BM33" s="744">
        <v>0</v>
      </c>
      <c r="BN33" s="744">
        <v>0</v>
      </c>
      <c r="BO33" s="744">
        <v>0</v>
      </c>
      <c r="BP33" s="744">
        <v>0</v>
      </c>
      <c r="BQ33" s="744">
        <v>0</v>
      </c>
      <c r="BR33" s="744">
        <v>0</v>
      </c>
      <c r="BS33" s="744">
        <v>0</v>
      </c>
      <c r="BT33" s="744">
        <v>0</v>
      </c>
      <c r="BU33" s="744">
        <v>0</v>
      </c>
      <c r="BV33" s="744">
        <v>0</v>
      </c>
      <c r="BW33" s="744">
        <v>0</v>
      </c>
      <c r="BX33" s="744">
        <v>0</v>
      </c>
      <c r="BY33" s="744">
        <v>0</v>
      </c>
      <c r="BZ33" s="744">
        <v>0</v>
      </c>
      <c r="CA33" s="744">
        <v>0</v>
      </c>
      <c r="CB33" s="744">
        <v>0</v>
      </c>
      <c r="CC33" s="744">
        <v>0</v>
      </c>
      <c r="CD33" s="744">
        <v>0</v>
      </c>
      <c r="CE33" s="744">
        <v>0</v>
      </c>
      <c r="CF33" s="744">
        <v>0</v>
      </c>
      <c r="CG33" s="744">
        <v>0</v>
      </c>
      <c r="CH33" s="744">
        <v>0</v>
      </c>
      <c r="CI33" s="744">
        <v>0</v>
      </c>
      <c r="CJ33" s="744">
        <v>0</v>
      </c>
      <c r="CK33" s="744">
        <v>0</v>
      </c>
      <c r="CL33" s="744">
        <v>0</v>
      </c>
      <c r="CM33" s="744">
        <v>0</v>
      </c>
      <c r="CN33" s="744">
        <v>0</v>
      </c>
      <c r="CO33" s="745">
        <v>0</v>
      </c>
      <c r="CQ33" s="740" t="s">
        <v>50</v>
      </c>
      <c r="CR33" s="741" t="s">
        <v>43</v>
      </c>
      <c r="CS33" s="772">
        <v>0</v>
      </c>
      <c r="CT33" s="773">
        <v>0</v>
      </c>
      <c r="CU33" s="773">
        <v>0</v>
      </c>
      <c r="CV33" s="773">
        <v>0</v>
      </c>
      <c r="CW33" s="773">
        <v>0</v>
      </c>
      <c r="CX33" s="773">
        <v>0</v>
      </c>
      <c r="CY33" s="773">
        <v>0</v>
      </c>
      <c r="CZ33" s="773">
        <v>0</v>
      </c>
      <c r="DA33" s="773">
        <v>0</v>
      </c>
      <c r="DB33" s="773">
        <v>0</v>
      </c>
      <c r="DC33" s="773">
        <v>0</v>
      </c>
      <c r="DD33" s="773">
        <v>0</v>
      </c>
      <c r="DE33" s="773">
        <v>0</v>
      </c>
      <c r="DF33" s="773">
        <v>0</v>
      </c>
      <c r="DG33" s="773">
        <v>0</v>
      </c>
      <c r="DH33" s="773">
        <v>0</v>
      </c>
      <c r="DI33" s="773">
        <v>0</v>
      </c>
      <c r="DJ33" s="773">
        <v>0</v>
      </c>
      <c r="DK33" s="773">
        <v>0</v>
      </c>
      <c r="DL33" s="773">
        <v>0</v>
      </c>
      <c r="DM33" s="773">
        <v>0</v>
      </c>
      <c r="DN33" s="773">
        <v>0</v>
      </c>
      <c r="DO33" s="773">
        <v>0</v>
      </c>
      <c r="DP33" s="773">
        <v>0</v>
      </c>
      <c r="DQ33" s="773">
        <v>0</v>
      </c>
      <c r="DR33" s="773">
        <v>0</v>
      </c>
      <c r="DS33" s="773">
        <v>0</v>
      </c>
      <c r="DT33" s="773">
        <v>0</v>
      </c>
      <c r="DU33" s="773">
        <v>0</v>
      </c>
      <c r="DV33" s="773">
        <v>0</v>
      </c>
      <c r="DW33" s="773">
        <v>0</v>
      </c>
      <c r="DX33" s="773">
        <v>0</v>
      </c>
      <c r="DY33" s="773">
        <v>0</v>
      </c>
      <c r="DZ33" s="773">
        <v>0</v>
      </c>
      <c r="EA33" s="774">
        <v>0</v>
      </c>
      <c r="EB33" s="774">
        <v>0</v>
      </c>
      <c r="EC33" s="775">
        <v>0.24659804063710361</v>
      </c>
    </row>
    <row r="34" spans="2:133" ht="20.100000000000001" customHeight="1">
      <c r="B34" s="703" t="s">
        <v>52</v>
      </c>
      <c r="C34" s="401" t="s">
        <v>45</v>
      </c>
      <c r="D34" s="704">
        <v>0.92197093867568003</v>
      </c>
      <c r="E34" s="704">
        <v>0.72337859912085756</v>
      </c>
      <c r="F34" s="704">
        <v>0.49534489164954887</v>
      </c>
      <c r="G34" s="705">
        <v>2.7162943563004822E-2</v>
      </c>
      <c r="H34" s="704">
        <v>8.2966439753503596E-2</v>
      </c>
      <c r="I34" s="706">
        <v>8.2691269568631307E-2</v>
      </c>
      <c r="K34" s="724" t="s">
        <v>187</v>
      </c>
      <c r="L34" s="793">
        <v>438034</v>
      </c>
      <c r="M34" s="725">
        <v>485561</v>
      </c>
      <c r="O34" s="746" t="s">
        <v>101</v>
      </c>
      <c r="P34" s="747" t="s">
        <v>45</v>
      </c>
      <c r="Q34" s="776">
        <v>1.1318002369761001E-4</v>
      </c>
      <c r="R34" s="777">
        <v>2.6763971515759673E-4</v>
      </c>
      <c r="S34" s="777">
        <v>1.8327577997064349E-4</v>
      </c>
      <c r="T34" s="777">
        <v>1.0062510290522508E-4</v>
      </c>
      <c r="U34" s="777">
        <v>1.5185508460192814E-4</v>
      </c>
      <c r="V34" s="777">
        <v>3.2503253918056093E-4</v>
      </c>
      <c r="W34" s="777">
        <v>1.320277339709066E-4</v>
      </c>
      <c r="X34" s="777">
        <v>1.1000613507426222E-4</v>
      </c>
      <c r="Y34" s="777">
        <v>3.2152366873036545E-4</v>
      </c>
      <c r="Z34" s="777">
        <v>1.1036999111701649E-4</v>
      </c>
      <c r="AA34" s="777">
        <v>1.7146595708427152E-4</v>
      </c>
      <c r="AB34" s="777">
        <v>6.3192137741203535E-4</v>
      </c>
      <c r="AC34" s="777">
        <v>4.3856308067101229E-4</v>
      </c>
      <c r="AD34" s="777">
        <v>4.9821625607200909E-4</v>
      </c>
      <c r="AE34" s="777">
        <v>1.4483994975646343E-4</v>
      </c>
      <c r="AF34" s="777">
        <v>1.2333727179538068E-3</v>
      </c>
      <c r="AG34" s="777">
        <v>1.1174949676517291E-3</v>
      </c>
      <c r="AH34" s="777">
        <v>3.9879754769438214E-4</v>
      </c>
      <c r="AI34" s="777">
        <v>2.7478368192381837E-4</v>
      </c>
      <c r="AJ34" s="777">
        <v>1.480149374361137E-4</v>
      </c>
      <c r="AK34" s="777">
        <v>3.0786376736386615E-4</v>
      </c>
      <c r="AL34" s="777">
        <v>5.3646896828357421E-4</v>
      </c>
      <c r="AM34" s="777">
        <v>4.4917821634252273E-4</v>
      </c>
      <c r="AN34" s="777">
        <v>3.0226118769776782E-4</v>
      </c>
      <c r="AO34" s="777">
        <v>3.9685037736005339E-4</v>
      </c>
      <c r="AP34" s="777">
        <v>3.7889030871779129E-4</v>
      </c>
      <c r="AQ34" s="777">
        <v>5.9152507804575853E-5</v>
      </c>
      <c r="AR34" s="777">
        <v>5.604119610572606E-4</v>
      </c>
      <c r="AS34" s="777">
        <v>2.8700457169539427E-3</v>
      </c>
      <c r="AT34" s="777">
        <v>1.8047197421468248E-4</v>
      </c>
      <c r="AU34" s="777">
        <v>1.0001524935051085</v>
      </c>
      <c r="AV34" s="777">
        <v>2.146990867767061E-4</v>
      </c>
      <c r="AW34" s="777">
        <v>2.618831249308818E-4</v>
      </c>
      <c r="AX34" s="777">
        <v>1.1604445452528859E-3</v>
      </c>
      <c r="AY34" s="778">
        <v>4.6052875070127228E-4</v>
      </c>
      <c r="AZ34" s="778">
        <v>1.2738765828241661E-4</v>
      </c>
      <c r="BA34" s="779">
        <v>4.6719900480210219E-4</v>
      </c>
      <c r="BC34" s="746" t="s">
        <v>101</v>
      </c>
      <c r="BD34" s="748" t="s">
        <v>45</v>
      </c>
      <c r="BE34" s="749">
        <v>2.7720174528039119E-3</v>
      </c>
      <c r="BF34" s="750">
        <v>7.5956087886690504E-2</v>
      </c>
      <c r="BG34" s="750">
        <v>0.12449863242316073</v>
      </c>
      <c r="BH34" s="750">
        <v>0.18487234336746727</v>
      </c>
      <c r="BI34" s="750">
        <v>9.2476117356185938E-2</v>
      </c>
      <c r="BJ34" s="750">
        <v>0.581467426387825</v>
      </c>
      <c r="BK34" s="750">
        <v>0.14168297696484042</v>
      </c>
      <c r="BL34" s="750">
        <v>0.29944599513018688</v>
      </c>
      <c r="BM34" s="750">
        <v>0.27707704482901102</v>
      </c>
      <c r="BN34" s="750">
        <v>0.1350855205792503</v>
      </c>
      <c r="BO34" s="750">
        <v>0.41658911322473385</v>
      </c>
      <c r="BP34" s="750">
        <v>0.11824746387629925</v>
      </c>
      <c r="BQ34" s="750">
        <v>0.22916640423137086</v>
      </c>
      <c r="BR34" s="750">
        <v>0.34537802093480885</v>
      </c>
      <c r="BS34" s="750">
        <v>0.63952813089424954</v>
      </c>
      <c r="BT34" s="750">
        <v>0.23440956381838934</v>
      </c>
      <c r="BU34" s="750">
        <v>0.4846178099009712</v>
      </c>
      <c r="BV34" s="750">
        <v>0.63078580971667664</v>
      </c>
      <c r="BW34" s="750">
        <v>0.49654035128587631</v>
      </c>
      <c r="BX34" s="750">
        <v>0.12964662339523242</v>
      </c>
      <c r="BY34" s="750">
        <v>7.3622661392150346E-2</v>
      </c>
      <c r="BZ34" s="750">
        <v>4.0692671180831322E-2</v>
      </c>
      <c r="CA34" s="750">
        <v>0</v>
      </c>
      <c r="CB34" s="750">
        <v>0</v>
      </c>
      <c r="CC34" s="750">
        <v>1.6944600942833215E-2</v>
      </c>
      <c r="CD34" s="750">
        <v>3.3078643309727915E-3</v>
      </c>
      <c r="CE34" s="750">
        <v>0</v>
      </c>
      <c r="CF34" s="750">
        <v>1.7801188428185233E-2</v>
      </c>
      <c r="CG34" s="750">
        <v>0.18279514431786012</v>
      </c>
      <c r="CH34" s="750">
        <v>1</v>
      </c>
      <c r="CI34" s="750">
        <v>0.52918213540255887</v>
      </c>
      <c r="CJ34" s="750">
        <v>0.10105493754584828</v>
      </c>
      <c r="CK34" s="750">
        <v>0</v>
      </c>
      <c r="CL34" s="750">
        <v>9.9585016027467377E-3</v>
      </c>
      <c r="CM34" s="750">
        <v>4.41235481703957E-4</v>
      </c>
      <c r="CN34" s="750">
        <v>0</v>
      </c>
      <c r="CO34" s="751">
        <v>1.1581399437412095E-2</v>
      </c>
      <c r="CQ34" s="746" t="s">
        <v>52</v>
      </c>
      <c r="CR34" s="747" t="s">
        <v>45</v>
      </c>
      <c r="CS34" s="776">
        <v>9.484089254763976E-6</v>
      </c>
      <c r="CT34" s="777">
        <v>0</v>
      </c>
      <c r="CU34" s="777">
        <v>8.7172358104047092E-5</v>
      </c>
      <c r="CV34" s="777">
        <v>0</v>
      </c>
      <c r="CW34" s="777">
        <v>6.8293053078878483E-5</v>
      </c>
      <c r="CX34" s="777">
        <v>2.0219278070676485E-4</v>
      </c>
      <c r="CY34" s="777">
        <v>0</v>
      </c>
      <c r="CZ34" s="777">
        <v>2.0439587392862495E-5</v>
      </c>
      <c r="DA34" s="777">
        <v>1.7960415244800459E-4</v>
      </c>
      <c r="DB34" s="777">
        <v>5.864414731409805E-5</v>
      </c>
      <c r="DC34" s="777">
        <v>8.1035088193187656E-5</v>
      </c>
      <c r="DD34" s="777">
        <v>5.7535249680567278E-4</v>
      </c>
      <c r="DE34" s="777">
        <v>3.6370249136206582E-4</v>
      </c>
      <c r="DF34" s="777">
        <v>4.2162777198601119E-4</v>
      </c>
      <c r="DG34" s="777">
        <v>0</v>
      </c>
      <c r="DH34" s="777">
        <v>1.1050897180195996E-3</v>
      </c>
      <c r="DI34" s="777">
        <v>9.8455906314351676E-4</v>
      </c>
      <c r="DJ34" s="777">
        <v>2.1502293577981653E-4</v>
      </c>
      <c r="DK34" s="777">
        <v>2.0167358978989827E-4</v>
      </c>
      <c r="DL34" s="777">
        <v>3.2270556344391374E-5</v>
      </c>
      <c r="DM34" s="777">
        <v>1.3068478829064296E-4</v>
      </c>
      <c r="DN34" s="777">
        <v>4.277366522018089E-4</v>
      </c>
      <c r="DO34" s="777">
        <v>1.3759889920880633E-4</v>
      </c>
      <c r="DP34" s="777">
        <v>1.4679388803629813E-4</v>
      </c>
      <c r="DQ34" s="777">
        <v>2.0501059800549011E-4</v>
      </c>
      <c r="DR34" s="777">
        <v>1.7853304136501263E-4</v>
      </c>
      <c r="DS34" s="777">
        <v>1.2852462724644984E-6</v>
      </c>
      <c r="DT34" s="777">
        <v>3.711009628808964E-4</v>
      </c>
      <c r="DU34" s="777">
        <v>2.636490508297883E-3</v>
      </c>
      <c r="DV34" s="777">
        <v>2.598051461403947E-5</v>
      </c>
      <c r="DW34" s="777">
        <v>0</v>
      </c>
      <c r="DX34" s="777">
        <v>9.6909310831230644E-5</v>
      </c>
      <c r="DY34" s="777">
        <v>0</v>
      </c>
      <c r="DZ34" s="777">
        <v>1.0161851804650975E-3</v>
      </c>
      <c r="EA34" s="778">
        <v>3.3344073371947521E-4</v>
      </c>
      <c r="EB34" s="778">
        <v>0</v>
      </c>
      <c r="EC34" s="779">
        <v>2.6925705764172241E-4</v>
      </c>
    </row>
    <row r="35" spans="2:133" ht="20.100000000000001" customHeight="1">
      <c r="B35" s="695" t="s">
        <v>54</v>
      </c>
      <c r="C35" s="375" t="s">
        <v>153</v>
      </c>
      <c r="D35" s="696">
        <v>0.9679010243550934</v>
      </c>
      <c r="E35" s="696">
        <v>0.62669725890219696</v>
      </c>
      <c r="F35" s="696">
        <v>0.57934001170090199</v>
      </c>
      <c r="G35" s="697">
        <v>6.5400081596808865E-2</v>
      </c>
      <c r="H35" s="696">
        <v>0.12236415647623389</v>
      </c>
      <c r="I35" s="698">
        <v>0.11983195207655117</v>
      </c>
      <c r="K35" s="724" t="s">
        <v>188</v>
      </c>
      <c r="L35" s="793">
        <v>452812</v>
      </c>
      <c r="M35" s="725">
        <v>446952</v>
      </c>
      <c r="O35" s="734" t="s">
        <v>102</v>
      </c>
      <c r="P35" s="735" t="s">
        <v>279</v>
      </c>
      <c r="Q35" s="768">
        <v>6.2186031777234122E-4</v>
      </c>
      <c r="R35" s="769">
        <v>5.9087281218073336E-4</v>
      </c>
      <c r="S35" s="769">
        <v>1.8498747194586215E-4</v>
      </c>
      <c r="T35" s="769">
        <v>8.1939918774324514E-5</v>
      </c>
      <c r="U35" s="769">
        <v>1.0058011773717307E-4</v>
      </c>
      <c r="V35" s="769">
        <v>1.0016290805985656E-4</v>
      </c>
      <c r="W35" s="769">
        <v>1.2477266792141955E-4</v>
      </c>
      <c r="X35" s="769">
        <v>4.7088739253130811E-5</v>
      </c>
      <c r="Y35" s="769">
        <v>1.2467611574190597E-4</v>
      </c>
      <c r="Z35" s="769">
        <v>4.1406583348715879E-5</v>
      </c>
      <c r="AA35" s="769">
        <v>8.390554978503769E-5</v>
      </c>
      <c r="AB35" s="769">
        <v>7.2827968257074073E-5</v>
      </c>
      <c r="AC35" s="769">
        <v>7.2462356205330516E-5</v>
      </c>
      <c r="AD35" s="769">
        <v>6.149823487971507E-5</v>
      </c>
      <c r="AE35" s="769">
        <v>5.4761165934146469E-5</v>
      </c>
      <c r="AF35" s="769">
        <v>7.0564084918122824E-5</v>
      </c>
      <c r="AG35" s="769">
        <v>7.3062294516909612E-5</v>
      </c>
      <c r="AH35" s="769">
        <v>2.859607204356434E-5</v>
      </c>
      <c r="AI35" s="769">
        <v>5.5343838449349766E-5</v>
      </c>
      <c r="AJ35" s="769">
        <v>1.5057518420297255E-4</v>
      </c>
      <c r="AK35" s="769">
        <v>1.4133748031796694E-4</v>
      </c>
      <c r="AL35" s="769">
        <v>1.191514020800342E-4</v>
      </c>
      <c r="AM35" s="769">
        <v>6.5556042175694774E-4</v>
      </c>
      <c r="AN35" s="769">
        <v>1.6050895826228933E-4</v>
      </c>
      <c r="AO35" s="769">
        <v>2.0971960243525709E-4</v>
      </c>
      <c r="AP35" s="769">
        <v>4.1897664395363948E-4</v>
      </c>
      <c r="AQ35" s="769">
        <v>6.2881053355849317E-5</v>
      </c>
      <c r="AR35" s="769">
        <v>1.3993948445881351E-3</v>
      </c>
      <c r="AS35" s="769">
        <v>1.5006445614470598E-3</v>
      </c>
      <c r="AT35" s="769">
        <v>1.5499470892542578E-4</v>
      </c>
      <c r="AU35" s="769">
        <v>1.5370349605916059E-4</v>
      </c>
      <c r="AV35" s="769">
        <v>1.0155683187756477</v>
      </c>
      <c r="AW35" s="769">
        <v>2.0870068915035305E-4</v>
      </c>
      <c r="AX35" s="769">
        <v>1.5051343677714317E-4</v>
      </c>
      <c r="AY35" s="770">
        <v>1.9784703481675312E-4</v>
      </c>
      <c r="AZ35" s="770">
        <v>1.1378418096500631E-4</v>
      </c>
      <c r="BA35" s="771">
        <v>4.5889628389000495E-3</v>
      </c>
      <c r="BC35" s="734" t="s">
        <v>102</v>
      </c>
      <c r="BD35" s="736" t="s">
        <v>279</v>
      </c>
      <c r="BE35" s="737">
        <v>0</v>
      </c>
      <c r="BF35" s="738">
        <v>0</v>
      </c>
      <c r="BG35" s="738">
        <v>0</v>
      </c>
      <c r="BH35" s="738">
        <v>0</v>
      </c>
      <c r="BI35" s="738">
        <v>0</v>
      </c>
      <c r="BJ35" s="738">
        <v>0</v>
      </c>
      <c r="BK35" s="738">
        <v>0</v>
      </c>
      <c r="BL35" s="738">
        <v>0</v>
      </c>
      <c r="BM35" s="738">
        <v>0</v>
      </c>
      <c r="BN35" s="738">
        <v>0</v>
      </c>
      <c r="BO35" s="738">
        <v>0</v>
      </c>
      <c r="BP35" s="738">
        <v>0</v>
      </c>
      <c r="BQ35" s="738">
        <v>0</v>
      </c>
      <c r="BR35" s="738">
        <v>0</v>
      </c>
      <c r="BS35" s="738">
        <v>0</v>
      </c>
      <c r="BT35" s="738">
        <v>0</v>
      </c>
      <c r="BU35" s="738">
        <v>0</v>
      </c>
      <c r="BV35" s="738">
        <v>0</v>
      </c>
      <c r="BW35" s="738">
        <v>0</v>
      </c>
      <c r="BX35" s="738">
        <v>0</v>
      </c>
      <c r="BY35" s="738">
        <v>0</v>
      </c>
      <c r="BZ35" s="738">
        <v>0</v>
      </c>
      <c r="CA35" s="738">
        <v>0</v>
      </c>
      <c r="CB35" s="738">
        <v>0</v>
      </c>
      <c r="CC35" s="738">
        <v>0</v>
      </c>
      <c r="CD35" s="738">
        <v>0</v>
      </c>
      <c r="CE35" s="738">
        <v>0</v>
      </c>
      <c r="CF35" s="738">
        <v>0</v>
      </c>
      <c r="CG35" s="738">
        <v>0</v>
      </c>
      <c r="CH35" s="738">
        <v>0</v>
      </c>
      <c r="CI35" s="738">
        <v>0</v>
      </c>
      <c r="CJ35" s="738">
        <v>0</v>
      </c>
      <c r="CK35" s="738">
        <v>0</v>
      </c>
      <c r="CL35" s="738">
        <v>0</v>
      </c>
      <c r="CM35" s="738">
        <v>0</v>
      </c>
      <c r="CN35" s="738">
        <v>0</v>
      </c>
      <c r="CO35" s="739">
        <v>0</v>
      </c>
      <c r="CQ35" s="734" t="s">
        <v>54</v>
      </c>
      <c r="CR35" s="735" t="s">
        <v>153</v>
      </c>
      <c r="CS35" s="768">
        <v>4.1492890489592399E-4</v>
      </c>
      <c r="CT35" s="769">
        <v>0</v>
      </c>
      <c r="CU35" s="769">
        <v>0</v>
      </c>
      <c r="CV35" s="769">
        <v>0</v>
      </c>
      <c r="CW35" s="769">
        <v>0</v>
      </c>
      <c r="CX35" s="769">
        <v>2.5274097588345607E-5</v>
      </c>
      <c r="CY35" s="769">
        <v>0</v>
      </c>
      <c r="CZ35" s="769">
        <v>0</v>
      </c>
      <c r="DA35" s="769">
        <v>0</v>
      </c>
      <c r="DB35" s="769">
        <v>0</v>
      </c>
      <c r="DC35" s="769">
        <v>0</v>
      </c>
      <c r="DD35" s="769">
        <v>0</v>
      </c>
      <c r="DE35" s="769">
        <v>0</v>
      </c>
      <c r="DF35" s="769">
        <v>0</v>
      </c>
      <c r="DG35" s="769">
        <v>0</v>
      </c>
      <c r="DH35" s="769">
        <v>0</v>
      </c>
      <c r="DI35" s="769">
        <v>0</v>
      </c>
      <c r="DJ35" s="769">
        <v>0</v>
      </c>
      <c r="DK35" s="769">
        <v>0</v>
      </c>
      <c r="DL35" s="769">
        <v>1.6135278172195687E-5</v>
      </c>
      <c r="DM35" s="769">
        <v>0</v>
      </c>
      <c r="DN35" s="769">
        <v>0</v>
      </c>
      <c r="DO35" s="769">
        <v>4.6439628482972134E-4</v>
      </c>
      <c r="DP35" s="769">
        <v>0</v>
      </c>
      <c r="DQ35" s="769">
        <v>4.1697070780777653E-5</v>
      </c>
      <c r="DR35" s="769">
        <v>2.878389850578775E-4</v>
      </c>
      <c r="DS35" s="769">
        <v>1.0281970179715987E-5</v>
      </c>
      <c r="DT35" s="769">
        <v>1.2394051575827997E-3</v>
      </c>
      <c r="DU35" s="769">
        <v>1.2812536781396601E-3</v>
      </c>
      <c r="DV35" s="769">
        <v>4.9962528103922057E-5</v>
      </c>
      <c r="DW35" s="769">
        <v>3.6806203072091084E-5</v>
      </c>
      <c r="DX35" s="769">
        <v>1.5760325328145693E-2</v>
      </c>
      <c r="DY35" s="769">
        <v>3.4277096044423117E-5</v>
      </c>
      <c r="DZ35" s="769">
        <v>2.850684499654564E-5</v>
      </c>
      <c r="EA35" s="770">
        <v>6.7437451763489368E-5</v>
      </c>
      <c r="EB35" s="770">
        <v>0</v>
      </c>
      <c r="EC35" s="771">
        <v>4.4738095731240036E-3</v>
      </c>
    </row>
    <row r="36" spans="2:133" ht="20.100000000000001" customHeight="1">
      <c r="B36" s="695" t="s">
        <v>80</v>
      </c>
      <c r="C36" s="375" t="s">
        <v>154</v>
      </c>
      <c r="D36" s="696">
        <v>0.89518678043268207</v>
      </c>
      <c r="E36" s="696">
        <v>0.53840748611777611</v>
      </c>
      <c r="F36" s="696">
        <v>0.45057242750394189</v>
      </c>
      <c r="G36" s="697">
        <v>1.3692889711503835E-2</v>
      </c>
      <c r="H36" s="696">
        <v>0.16701515047645163</v>
      </c>
      <c r="I36" s="698">
        <v>0.14883115102488517</v>
      </c>
      <c r="K36" s="724" t="s">
        <v>189</v>
      </c>
      <c r="L36" s="793">
        <v>463838</v>
      </c>
      <c r="M36" s="725">
        <v>479770</v>
      </c>
      <c r="O36" s="734" t="s">
        <v>103</v>
      </c>
      <c r="P36" s="735" t="s">
        <v>249</v>
      </c>
      <c r="Q36" s="768">
        <v>1.6698449680993255E-3</v>
      </c>
      <c r="R36" s="769">
        <v>2.0612260158775265E-3</v>
      </c>
      <c r="S36" s="769">
        <v>1.3865581568049659E-3</v>
      </c>
      <c r="T36" s="769">
        <v>1.090070575756157E-3</v>
      </c>
      <c r="U36" s="769">
        <v>7.2177417309456462E-4</v>
      </c>
      <c r="V36" s="769">
        <v>2.0770679871522811E-3</v>
      </c>
      <c r="W36" s="769">
        <v>1.3957581057339502E-3</v>
      </c>
      <c r="X36" s="769">
        <v>5.6300117263638147E-4</v>
      </c>
      <c r="Y36" s="769">
        <v>1.5388443556798199E-3</v>
      </c>
      <c r="Z36" s="769">
        <v>7.9331785514891618E-4</v>
      </c>
      <c r="AA36" s="769">
        <v>6.5080040195065146E-4</v>
      </c>
      <c r="AB36" s="769">
        <v>1.1690651645470819E-3</v>
      </c>
      <c r="AC36" s="769">
        <v>1.0119131055196556E-3</v>
      </c>
      <c r="AD36" s="769">
        <v>1.7220860851758664E-3</v>
      </c>
      <c r="AE36" s="769">
        <v>1.1823126471146366E-3</v>
      </c>
      <c r="AF36" s="769">
        <v>1.5777067065038172E-3</v>
      </c>
      <c r="AG36" s="769">
        <v>1.0098738547884168E-3</v>
      </c>
      <c r="AH36" s="769">
        <v>3.5262892278537216E-4</v>
      </c>
      <c r="AI36" s="769">
        <v>6.2440050272808377E-4</v>
      </c>
      <c r="AJ36" s="769">
        <v>9.04208356991918E-4</v>
      </c>
      <c r="AK36" s="769">
        <v>1.4700861759380413E-3</v>
      </c>
      <c r="AL36" s="769">
        <v>2.7157649144037193E-3</v>
      </c>
      <c r="AM36" s="769">
        <v>1.1589360492378284E-2</v>
      </c>
      <c r="AN36" s="769">
        <v>3.7849239948366583E-3</v>
      </c>
      <c r="AO36" s="769">
        <v>1.0550783129433046E-3</v>
      </c>
      <c r="AP36" s="769">
        <v>3.4294032481521431E-3</v>
      </c>
      <c r="AQ36" s="769">
        <v>6.4396513648229663E-4</v>
      </c>
      <c r="AR36" s="769">
        <v>1.7663747531287259E-3</v>
      </c>
      <c r="AS36" s="769">
        <v>2.3467259238965665E-3</v>
      </c>
      <c r="AT36" s="769">
        <v>5.3520747167261947E-4</v>
      </c>
      <c r="AU36" s="769">
        <v>2.7536591620191584E-3</v>
      </c>
      <c r="AV36" s="769">
        <v>1.2997840724656713E-3</v>
      </c>
      <c r="AW36" s="769">
        <v>1.0006077328084173</v>
      </c>
      <c r="AX36" s="769">
        <v>2.7161470869404214E-3</v>
      </c>
      <c r="AY36" s="770">
        <v>5.8613342907032386E-3</v>
      </c>
      <c r="AZ36" s="770">
        <v>3.851880176688261E-4</v>
      </c>
      <c r="BA36" s="771">
        <v>2.1534372206609706E-3</v>
      </c>
      <c r="BC36" s="734" t="s">
        <v>103</v>
      </c>
      <c r="BD36" s="736" t="s">
        <v>249</v>
      </c>
      <c r="BE36" s="737">
        <v>0</v>
      </c>
      <c r="BF36" s="738">
        <v>0</v>
      </c>
      <c r="BG36" s="738">
        <v>0</v>
      </c>
      <c r="BH36" s="738">
        <v>0</v>
      </c>
      <c r="BI36" s="738">
        <v>0</v>
      </c>
      <c r="BJ36" s="738">
        <v>0</v>
      </c>
      <c r="BK36" s="738">
        <v>0</v>
      </c>
      <c r="BL36" s="738">
        <v>0</v>
      </c>
      <c r="BM36" s="738">
        <v>0</v>
      </c>
      <c r="BN36" s="738">
        <v>0</v>
      </c>
      <c r="BO36" s="738">
        <v>0</v>
      </c>
      <c r="BP36" s="738">
        <v>0</v>
      </c>
      <c r="BQ36" s="738">
        <v>0</v>
      </c>
      <c r="BR36" s="738">
        <v>0</v>
      </c>
      <c r="BS36" s="738">
        <v>0</v>
      </c>
      <c r="BT36" s="738">
        <v>0</v>
      </c>
      <c r="BU36" s="738">
        <v>0</v>
      </c>
      <c r="BV36" s="738">
        <v>0</v>
      </c>
      <c r="BW36" s="738">
        <v>0</v>
      </c>
      <c r="BX36" s="738">
        <v>0</v>
      </c>
      <c r="BY36" s="738">
        <v>0</v>
      </c>
      <c r="BZ36" s="738">
        <v>0</v>
      </c>
      <c r="CA36" s="738">
        <v>0</v>
      </c>
      <c r="CB36" s="738">
        <v>0</v>
      </c>
      <c r="CC36" s="738">
        <v>0</v>
      </c>
      <c r="CD36" s="738">
        <v>0</v>
      </c>
      <c r="CE36" s="738">
        <v>0</v>
      </c>
      <c r="CF36" s="738">
        <v>0</v>
      </c>
      <c r="CG36" s="738">
        <v>0</v>
      </c>
      <c r="CH36" s="738">
        <v>0</v>
      </c>
      <c r="CI36" s="738">
        <v>0</v>
      </c>
      <c r="CJ36" s="738">
        <v>0</v>
      </c>
      <c r="CK36" s="738">
        <v>0</v>
      </c>
      <c r="CL36" s="738">
        <v>0</v>
      </c>
      <c r="CM36" s="738">
        <v>0</v>
      </c>
      <c r="CN36" s="738">
        <v>0</v>
      </c>
      <c r="CO36" s="739">
        <v>0</v>
      </c>
      <c r="CQ36" s="734" t="s">
        <v>80</v>
      </c>
      <c r="CR36" s="735" t="s">
        <v>154</v>
      </c>
      <c r="CS36" s="768">
        <v>1.2969492055889737E-3</v>
      </c>
      <c r="CT36" s="769">
        <v>1.3127051101734647E-3</v>
      </c>
      <c r="CU36" s="769">
        <v>8.556655150739359E-4</v>
      </c>
      <c r="CV36" s="769">
        <v>7.8539905752113097E-4</v>
      </c>
      <c r="CW36" s="769">
        <v>3.1870091436809957E-4</v>
      </c>
      <c r="CX36" s="769">
        <v>1.7388579140781779E-3</v>
      </c>
      <c r="CY36" s="769">
        <v>8.0200501253132835E-4</v>
      </c>
      <c r="CZ36" s="769">
        <v>1.8395628653576247E-4</v>
      </c>
      <c r="DA36" s="769">
        <v>1.0955853299328281E-3</v>
      </c>
      <c r="DB36" s="769">
        <v>6.1576354679802956E-4</v>
      </c>
      <c r="DC36" s="769">
        <v>3.7816374490154235E-4</v>
      </c>
      <c r="DD36" s="769">
        <v>9.4895801421195384E-4</v>
      </c>
      <c r="DE36" s="769">
        <v>8.3651573013275137E-4</v>
      </c>
      <c r="DF36" s="769">
        <v>1.6143145516450703E-3</v>
      </c>
      <c r="DG36" s="769">
        <v>9.6948959224408323E-4</v>
      </c>
      <c r="DH36" s="769">
        <v>1.2212402889826206E-3</v>
      </c>
      <c r="DI36" s="769">
        <v>6.9335145291796955E-4</v>
      </c>
      <c r="DJ36" s="769">
        <v>7.1674311926605509E-5</v>
      </c>
      <c r="DK36" s="769">
        <v>4.2140750105351877E-4</v>
      </c>
      <c r="DL36" s="769">
        <v>5.8087001419904476E-4</v>
      </c>
      <c r="DM36" s="769">
        <v>1.0669833980691736E-3</v>
      </c>
      <c r="DN36" s="769">
        <v>2.4353393262457829E-3</v>
      </c>
      <c r="DO36" s="769">
        <v>1.1059511523907809E-2</v>
      </c>
      <c r="DP36" s="769">
        <v>3.5363982117835456E-3</v>
      </c>
      <c r="DQ36" s="769">
        <v>5.9997451845674506E-4</v>
      </c>
      <c r="DR36" s="769">
        <v>3.2573171220473731E-3</v>
      </c>
      <c r="DS36" s="769">
        <v>3.9328535937413646E-4</v>
      </c>
      <c r="DT36" s="769">
        <v>1.2394051575827997E-3</v>
      </c>
      <c r="DU36" s="769">
        <v>1.8596674121029711E-3</v>
      </c>
      <c r="DV36" s="769">
        <v>1.9985011241568822E-6</v>
      </c>
      <c r="DW36" s="769">
        <v>2.5904556257405056E-3</v>
      </c>
      <c r="DX36" s="769">
        <v>9.2333037819755865E-4</v>
      </c>
      <c r="DY36" s="769">
        <v>0</v>
      </c>
      <c r="DZ36" s="769">
        <v>2.5354323314574711E-3</v>
      </c>
      <c r="EA36" s="770">
        <v>5.8370861026398012E-3</v>
      </c>
      <c r="EB36" s="770">
        <v>0</v>
      </c>
      <c r="EC36" s="771">
        <v>1.7605269153497234E-3</v>
      </c>
    </row>
    <row r="37" spans="2:133" ht="20.100000000000001" customHeight="1">
      <c r="B37" s="695" t="s">
        <v>86</v>
      </c>
      <c r="C37" s="375" t="s">
        <v>49</v>
      </c>
      <c r="D37" s="696">
        <v>0.68029765449198465</v>
      </c>
      <c r="E37" s="696">
        <v>0.61209562201935785</v>
      </c>
      <c r="F37" s="696">
        <v>0.35566816690925435</v>
      </c>
      <c r="G37" s="697">
        <v>2.0864615101152523E-2</v>
      </c>
      <c r="H37" s="696">
        <v>0.12091597523593606</v>
      </c>
      <c r="I37" s="698">
        <v>9.9052901996820653E-2</v>
      </c>
      <c r="K37" s="724" t="s">
        <v>421</v>
      </c>
      <c r="L37" s="793">
        <v>486915</v>
      </c>
      <c r="M37" s="725">
        <v>519088</v>
      </c>
      <c r="O37" s="734" t="s">
        <v>104</v>
      </c>
      <c r="P37" s="735" t="s">
        <v>49</v>
      </c>
      <c r="Q37" s="768">
        <v>3.0399073564343598E-2</v>
      </c>
      <c r="R37" s="769">
        <v>7.2696725412859584E-2</v>
      </c>
      <c r="S37" s="769">
        <v>3.6380381680064973E-2</v>
      </c>
      <c r="T37" s="769">
        <v>3.0489827209980527E-2</v>
      </c>
      <c r="U37" s="769">
        <v>2.1929968751205516E-2</v>
      </c>
      <c r="V37" s="769">
        <v>4.6545329231317364E-2</v>
      </c>
      <c r="W37" s="769">
        <v>4.871873890641451E-2</v>
      </c>
      <c r="X37" s="769">
        <v>2.4981401915977596E-2</v>
      </c>
      <c r="Y37" s="769">
        <v>6.4130141167883209E-2</v>
      </c>
      <c r="Z37" s="769">
        <v>1.4104958168931798E-2</v>
      </c>
      <c r="AA37" s="769">
        <v>3.1509743820012315E-2</v>
      </c>
      <c r="AB37" s="769">
        <v>3.0447555764475859E-2</v>
      </c>
      <c r="AC37" s="769">
        <v>3.3490173554169264E-2</v>
      </c>
      <c r="AD37" s="769">
        <v>3.9699095314879342E-2</v>
      </c>
      <c r="AE37" s="769">
        <v>3.0103210835571291E-2</v>
      </c>
      <c r="AF37" s="769">
        <v>5.7023461379834259E-2</v>
      </c>
      <c r="AG37" s="769">
        <v>5.1435458092679132E-2</v>
      </c>
      <c r="AH37" s="769">
        <v>1.7814746643708659E-2</v>
      </c>
      <c r="AI37" s="769">
        <v>2.6783424155450521E-2</v>
      </c>
      <c r="AJ37" s="769">
        <v>4.5677249663452116E-2</v>
      </c>
      <c r="AK37" s="769">
        <v>0.1076378911394784</v>
      </c>
      <c r="AL37" s="769">
        <v>6.5883135566137507E-2</v>
      </c>
      <c r="AM37" s="769">
        <v>0.16188720981520158</v>
      </c>
      <c r="AN37" s="769">
        <v>6.7326992225681198E-2</v>
      </c>
      <c r="AO37" s="769">
        <v>8.0079658227218367E-2</v>
      </c>
      <c r="AP37" s="769">
        <v>9.7481499762207421E-2</v>
      </c>
      <c r="AQ37" s="769">
        <v>2.8344798309846177E-2</v>
      </c>
      <c r="AR37" s="769">
        <v>0.13505096396494476</v>
      </c>
      <c r="AS37" s="769">
        <v>0.10606882087244075</v>
      </c>
      <c r="AT37" s="769">
        <v>7.2082000928054502E-2</v>
      </c>
      <c r="AU37" s="769">
        <v>5.9827946314574922E-2</v>
      </c>
      <c r="AV37" s="769">
        <v>5.4046655537825505E-2</v>
      </c>
      <c r="AW37" s="769">
        <v>8.9304981161764163E-2</v>
      </c>
      <c r="AX37" s="769">
        <v>1.1013210007569338</v>
      </c>
      <c r="AY37" s="770">
        <v>4.8570129829719269E-2</v>
      </c>
      <c r="AZ37" s="770">
        <v>2.4918378525435995E-2</v>
      </c>
      <c r="BA37" s="771">
        <v>7.6070718237209095E-2</v>
      </c>
      <c r="BC37" s="734" t="s">
        <v>104</v>
      </c>
      <c r="BD37" s="736" t="s">
        <v>49</v>
      </c>
      <c r="BE37" s="737">
        <v>0</v>
      </c>
      <c r="BF37" s="738">
        <v>8.7293283570435837E-3</v>
      </c>
      <c r="BG37" s="738">
        <v>0.12132461792839151</v>
      </c>
      <c r="BH37" s="738">
        <v>0</v>
      </c>
      <c r="BI37" s="738">
        <v>0.12012211198684029</v>
      </c>
      <c r="BJ37" s="738">
        <v>6.2603417316508606E-2</v>
      </c>
      <c r="BK37" s="738">
        <v>5.9061202793593046E-2</v>
      </c>
      <c r="BL37" s="738">
        <v>1.8495957376409404E-2</v>
      </c>
      <c r="BM37" s="738">
        <v>5.0634861717103095E-2</v>
      </c>
      <c r="BN37" s="738">
        <v>0.11939734600654708</v>
      </c>
      <c r="BO37" s="738">
        <v>1.9494096475658917E-2</v>
      </c>
      <c r="BP37" s="738">
        <v>2.7088133362449179E-2</v>
      </c>
      <c r="BQ37" s="738">
        <v>2.1153890328475131E-2</v>
      </c>
      <c r="BR37" s="738">
        <v>1.7832385911602765E-2</v>
      </c>
      <c r="BS37" s="738">
        <v>8.9560515271423485E-3</v>
      </c>
      <c r="BT37" s="738">
        <v>1.1533490229669083E-2</v>
      </c>
      <c r="BU37" s="738">
        <v>1.4640946880488663E-2</v>
      </c>
      <c r="BV37" s="738">
        <v>1.4089219473166398E-2</v>
      </c>
      <c r="BW37" s="738">
        <v>1.5501761473302808E-2</v>
      </c>
      <c r="BX37" s="738">
        <v>2.0677404242389136E-2</v>
      </c>
      <c r="BY37" s="738">
        <v>0</v>
      </c>
      <c r="BZ37" s="738">
        <v>0.16206495240162891</v>
      </c>
      <c r="CA37" s="738">
        <v>0.20686958221990484</v>
      </c>
      <c r="CB37" s="738">
        <v>4.4031778475064579E-2</v>
      </c>
      <c r="CC37" s="738">
        <v>8.7382142988670121E-3</v>
      </c>
      <c r="CD37" s="738">
        <v>0</v>
      </c>
      <c r="CE37" s="738">
        <v>0</v>
      </c>
      <c r="CF37" s="738">
        <v>2.3391968454867816E-2</v>
      </c>
      <c r="CG37" s="738">
        <v>1.3021358562205911E-2</v>
      </c>
      <c r="CH37" s="738">
        <v>0</v>
      </c>
      <c r="CI37" s="738">
        <v>0</v>
      </c>
      <c r="CJ37" s="738">
        <v>0</v>
      </c>
      <c r="CK37" s="738">
        <v>0</v>
      </c>
      <c r="CL37" s="738">
        <v>0</v>
      </c>
      <c r="CM37" s="738">
        <v>0</v>
      </c>
      <c r="CN37" s="738">
        <v>0</v>
      </c>
      <c r="CO37" s="739">
        <v>0</v>
      </c>
      <c r="CQ37" s="734" t="s">
        <v>86</v>
      </c>
      <c r="CR37" s="735" t="s">
        <v>49</v>
      </c>
      <c r="CS37" s="768">
        <v>1.4456123046573991E-2</v>
      </c>
      <c r="CT37" s="769">
        <v>1.8284106891701828E-2</v>
      </c>
      <c r="CU37" s="769">
        <v>2.6332934175693594E-2</v>
      </c>
      <c r="CV37" s="769">
        <v>2.1056174732590322E-2</v>
      </c>
      <c r="CW37" s="769">
        <v>1.0805478620480327E-2</v>
      </c>
      <c r="CX37" s="769">
        <v>4.2799156856104456E-2</v>
      </c>
      <c r="CY37" s="769">
        <v>3.9598997493734335E-2</v>
      </c>
      <c r="CZ37" s="769">
        <v>1.8123100821671415E-2</v>
      </c>
      <c r="DA37" s="769">
        <v>5.9179568231617512E-2</v>
      </c>
      <c r="DB37" s="769">
        <v>8.2688247712878263E-3</v>
      </c>
      <c r="DC37" s="769">
        <v>2.2203614164933418E-2</v>
      </c>
      <c r="DD37" s="769">
        <v>2.3828559900172606E-2</v>
      </c>
      <c r="DE37" s="769">
        <v>3.1060192762320422E-2</v>
      </c>
      <c r="DF37" s="769">
        <v>4.0900781744095047E-2</v>
      </c>
      <c r="DG37" s="769">
        <v>2.45794126033647E-2</v>
      </c>
      <c r="DH37" s="769">
        <v>5.5592981850643639E-2</v>
      </c>
      <c r="DI37" s="769">
        <v>5.0781060411712091E-2</v>
      </c>
      <c r="DJ37" s="769">
        <v>9.8910550458715593E-3</v>
      </c>
      <c r="DK37" s="769">
        <v>2.3219553308048882E-2</v>
      </c>
      <c r="DL37" s="769">
        <v>3.7853362591971085E-2</v>
      </c>
      <c r="DM37" s="769">
        <v>0.12456576257055324</v>
      </c>
      <c r="DN37" s="769">
        <v>6.7006326363065624E-2</v>
      </c>
      <c r="DO37" s="769">
        <v>0.1759717922256622</v>
      </c>
      <c r="DP37" s="769">
        <v>6.3014612664309064E-2</v>
      </c>
      <c r="DQ37" s="769">
        <v>8.4450467354668338E-2</v>
      </c>
      <c r="DR37" s="769">
        <v>0.1125705478778251</v>
      </c>
      <c r="DS37" s="769">
        <v>2.67716798554355E-2</v>
      </c>
      <c r="DT37" s="769">
        <v>0.15464461678421199</v>
      </c>
      <c r="DU37" s="769">
        <v>0.11565584382829183</v>
      </c>
      <c r="DV37" s="769">
        <v>7.771371471396453E-2</v>
      </c>
      <c r="DW37" s="769">
        <v>6.3580086792532201E-2</v>
      </c>
      <c r="DX37" s="769">
        <v>5.6248676470060405E-2</v>
      </c>
      <c r="DY37" s="769">
        <v>9.3987797353808189E-2</v>
      </c>
      <c r="DZ37" s="769">
        <v>0.12182819427582553</v>
      </c>
      <c r="EA37" s="770">
        <v>3.8385022891268349E-2</v>
      </c>
      <c r="EB37" s="770">
        <v>0</v>
      </c>
      <c r="EC37" s="771">
        <v>5.4990576002982537E-2</v>
      </c>
    </row>
    <row r="38" spans="2:133" ht="19.5" customHeight="1">
      <c r="B38" s="699" t="s">
        <v>87</v>
      </c>
      <c r="C38" s="388" t="s">
        <v>51</v>
      </c>
      <c r="D38" s="707">
        <v>0.80751512480835785</v>
      </c>
      <c r="E38" s="700">
        <v>0.53452422877780859</v>
      </c>
      <c r="F38" s="700">
        <v>0.28791108746637495</v>
      </c>
      <c r="G38" s="700">
        <v>0.12502736843112786</v>
      </c>
      <c r="H38" s="700">
        <v>0.18605430962782019</v>
      </c>
      <c r="I38" s="702">
        <v>0.15123785189236982</v>
      </c>
      <c r="K38" s="724" t="s">
        <v>425</v>
      </c>
      <c r="L38" s="793">
        <v>472503</v>
      </c>
      <c r="M38" s="725">
        <v>444231</v>
      </c>
      <c r="O38" s="752" t="s">
        <v>105</v>
      </c>
      <c r="P38" s="753" t="s">
        <v>51</v>
      </c>
      <c r="Q38" s="780">
        <v>2.6437902230248237E-4</v>
      </c>
      <c r="R38" s="774">
        <v>3.0877950827234703E-4</v>
      </c>
      <c r="S38" s="774">
        <v>3.3115581310771047E-4</v>
      </c>
      <c r="T38" s="774">
        <v>1.7175242602728184E-4</v>
      </c>
      <c r="U38" s="774">
        <v>1.5906268149228257E-4</v>
      </c>
      <c r="V38" s="774">
        <v>2.3866796024531791E-4</v>
      </c>
      <c r="W38" s="774">
        <v>1.6979621240575162E-4</v>
      </c>
      <c r="X38" s="774">
        <v>1.3434863866643485E-4</v>
      </c>
      <c r="Y38" s="774">
        <v>1.989014270475887E-4</v>
      </c>
      <c r="Z38" s="774">
        <v>7.1063420181942985E-5</v>
      </c>
      <c r="AA38" s="774">
        <v>2.8323067760706338E-4</v>
      </c>
      <c r="AB38" s="774">
        <v>1.9835169960878986E-4</v>
      </c>
      <c r="AC38" s="774">
        <v>2.2521940077515511E-4</v>
      </c>
      <c r="AD38" s="774">
        <v>2.2622271300356617E-4</v>
      </c>
      <c r="AE38" s="774">
        <v>1.4993924480472538E-4</v>
      </c>
      <c r="AF38" s="774">
        <v>4.0307528589493091E-4</v>
      </c>
      <c r="AG38" s="774">
        <v>3.686808470107992E-4</v>
      </c>
      <c r="AH38" s="774">
        <v>1.1568900721583914E-4</v>
      </c>
      <c r="AI38" s="774">
        <v>1.8857024770932556E-4</v>
      </c>
      <c r="AJ38" s="774">
        <v>2.4797567332147865E-4</v>
      </c>
      <c r="AK38" s="774">
        <v>3.9806423109442555E-4</v>
      </c>
      <c r="AL38" s="774">
        <v>2.3942329374226074E-4</v>
      </c>
      <c r="AM38" s="774">
        <v>7.4997526996612644E-4</v>
      </c>
      <c r="AN38" s="774">
        <v>3.1064655954034389E-4</v>
      </c>
      <c r="AO38" s="774">
        <v>1.1165966370918533E-3</v>
      </c>
      <c r="AP38" s="774">
        <v>5.5777393945436458E-4</v>
      </c>
      <c r="AQ38" s="774">
        <v>3.1473473971643762E-4</v>
      </c>
      <c r="AR38" s="774">
        <v>5.9962585512580969E-4</v>
      </c>
      <c r="AS38" s="774">
        <v>9.2643769290964521E-3</v>
      </c>
      <c r="AT38" s="774">
        <v>6.1111234874008545E-4</v>
      </c>
      <c r="AU38" s="774">
        <v>1.4470243416635793E-3</v>
      </c>
      <c r="AV38" s="774">
        <v>1.2372376385517058E-2</v>
      </c>
      <c r="AW38" s="774">
        <v>3.0417395433231312E-3</v>
      </c>
      <c r="AX38" s="774">
        <v>1.3169165084039875E-3</v>
      </c>
      <c r="AY38" s="774">
        <v>1.0089013571280003</v>
      </c>
      <c r="AZ38" s="774">
        <v>2.6205390466961509E-4</v>
      </c>
      <c r="BA38" s="775">
        <v>2.6192593558345429E-3</v>
      </c>
      <c r="BC38" s="752" t="s">
        <v>105</v>
      </c>
      <c r="BD38" s="754" t="s">
        <v>51</v>
      </c>
      <c r="BE38" s="743">
        <v>0</v>
      </c>
      <c r="BF38" s="744">
        <v>0</v>
      </c>
      <c r="BG38" s="744">
        <v>0</v>
      </c>
      <c r="BH38" s="744">
        <v>0</v>
      </c>
      <c r="BI38" s="744">
        <v>0</v>
      </c>
      <c r="BJ38" s="744">
        <v>0</v>
      </c>
      <c r="BK38" s="744">
        <v>0</v>
      </c>
      <c r="BL38" s="744">
        <v>0</v>
      </c>
      <c r="BM38" s="744">
        <v>0</v>
      </c>
      <c r="BN38" s="744">
        <v>0</v>
      </c>
      <c r="BO38" s="744">
        <v>0</v>
      </c>
      <c r="BP38" s="744">
        <v>0</v>
      </c>
      <c r="BQ38" s="744">
        <v>0</v>
      </c>
      <c r="BR38" s="744">
        <v>0</v>
      </c>
      <c r="BS38" s="744">
        <v>0</v>
      </c>
      <c r="BT38" s="744">
        <v>0</v>
      </c>
      <c r="BU38" s="744">
        <v>0</v>
      </c>
      <c r="BV38" s="744">
        <v>0</v>
      </c>
      <c r="BW38" s="744">
        <v>0</v>
      </c>
      <c r="BX38" s="744">
        <v>0</v>
      </c>
      <c r="BY38" s="744">
        <v>0</v>
      </c>
      <c r="BZ38" s="744">
        <v>0</v>
      </c>
      <c r="CA38" s="744">
        <v>0</v>
      </c>
      <c r="CB38" s="744">
        <v>0</v>
      </c>
      <c r="CC38" s="744">
        <v>0</v>
      </c>
      <c r="CD38" s="744">
        <v>0</v>
      </c>
      <c r="CE38" s="744">
        <v>0</v>
      </c>
      <c r="CF38" s="744">
        <v>0</v>
      </c>
      <c r="CG38" s="744">
        <v>0</v>
      </c>
      <c r="CH38" s="744">
        <v>0</v>
      </c>
      <c r="CI38" s="744">
        <v>0</v>
      </c>
      <c r="CJ38" s="744">
        <v>0</v>
      </c>
      <c r="CK38" s="744">
        <v>0</v>
      </c>
      <c r="CL38" s="744">
        <v>0</v>
      </c>
      <c r="CM38" s="744">
        <v>0</v>
      </c>
      <c r="CN38" s="744">
        <v>0</v>
      </c>
      <c r="CO38" s="745">
        <v>0</v>
      </c>
      <c r="CQ38" s="752" t="s">
        <v>87</v>
      </c>
      <c r="CR38" s="753" t="s">
        <v>51</v>
      </c>
      <c r="CS38" s="780">
        <v>9.246987023394877E-5</v>
      </c>
      <c r="CT38" s="774">
        <v>0</v>
      </c>
      <c r="CU38" s="774">
        <v>1.7663872563188489E-4</v>
      </c>
      <c r="CV38" s="774">
        <v>0</v>
      </c>
      <c r="CW38" s="774">
        <v>3.7940585043821378E-5</v>
      </c>
      <c r="CX38" s="774">
        <v>2.5274097588345607E-5</v>
      </c>
      <c r="CY38" s="774">
        <v>0</v>
      </c>
      <c r="CZ38" s="774">
        <v>3.4065978988104159E-5</v>
      </c>
      <c r="DA38" s="774">
        <v>0</v>
      </c>
      <c r="DB38" s="774">
        <v>0</v>
      </c>
      <c r="DC38" s="774">
        <v>1.3505848032197942E-4</v>
      </c>
      <c r="DD38" s="774">
        <v>4.483266208875373E-5</v>
      </c>
      <c r="DE38" s="774">
        <v>7.2740498272413169E-5</v>
      </c>
      <c r="DF38" s="774">
        <v>5.4869367587220637E-5</v>
      </c>
      <c r="DG38" s="774">
        <v>0</v>
      </c>
      <c r="DH38" s="774">
        <v>2.3230114192604196E-4</v>
      </c>
      <c r="DI38" s="774">
        <v>1.3867029058359392E-4</v>
      </c>
      <c r="DJ38" s="774">
        <v>0</v>
      </c>
      <c r="DK38" s="774">
        <v>8.4281500210703751E-5</v>
      </c>
      <c r="DL38" s="774">
        <v>9.6811669033174135E-5</v>
      </c>
      <c r="DM38" s="774">
        <v>1.6211530699345583E-4</v>
      </c>
      <c r="DN38" s="774">
        <v>6.2090804351875494E-5</v>
      </c>
      <c r="DO38" s="774">
        <v>1.7199862401100791E-4</v>
      </c>
      <c r="DP38" s="774">
        <v>8.0069393474344438E-5</v>
      </c>
      <c r="DQ38" s="774">
        <v>8.5826470690433994E-4</v>
      </c>
      <c r="DR38" s="774">
        <v>1.3481066388786668E-4</v>
      </c>
      <c r="DS38" s="774">
        <v>2.6347548585522215E-4</v>
      </c>
      <c r="DT38" s="774">
        <v>3.2606443825942841E-4</v>
      </c>
      <c r="DU38" s="774">
        <v>9.9238309821263436E-3</v>
      </c>
      <c r="DV38" s="774">
        <v>4.1968523607294531E-4</v>
      </c>
      <c r="DW38" s="774">
        <v>1.3951303640659287E-3</v>
      </c>
      <c r="DX38" s="774">
        <v>1.4688041749966799E-2</v>
      </c>
      <c r="DY38" s="774">
        <v>2.9992459038870227E-3</v>
      </c>
      <c r="DZ38" s="774">
        <v>1.0379845325212795E-3</v>
      </c>
      <c r="EA38" s="774">
        <v>1.0561454251182028E-2</v>
      </c>
      <c r="EB38" s="774">
        <v>0</v>
      </c>
      <c r="EC38" s="775">
        <v>2.5268739255607797E-3</v>
      </c>
    </row>
    <row r="39" spans="2:133" ht="19.5" customHeight="1">
      <c r="B39" s="703" t="s">
        <v>88</v>
      </c>
      <c r="C39" s="401" t="s">
        <v>53</v>
      </c>
      <c r="D39" s="708">
        <v>1</v>
      </c>
      <c r="E39" s="704">
        <v>0</v>
      </c>
      <c r="F39" s="704">
        <v>0</v>
      </c>
      <c r="G39" s="704">
        <v>0</v>
      </c>
      <c r="H39" s="704">
        <v>0</v>
      </c>
      <c r="I39" s="706">
        <v>0</v>
      </c>
      <c r="K39" s="724" t="s">
        <v>431</v>
      </c>
      <c r="L39" s="793">
        <v>476667</v>
      </c>
      <c r="M39" s="725">
        <v>441141</v>
      </c>
      <c r="O39" s="755" t="s">
        <v>106</v>
      </c>
      <c r="P39" s="756" t="s">
        <v>53</v>
      </c>
      <c r="Q39" s="781">
        <v>9.0456280022081022E-4</v>
      </c>
      <c r="R39" s="778">
        <v>1.4912071734863675E-3</v>
      </c>
      <c r="S39" s="778">
        <v>7.8340051281432764E-4</v>
      </c>
      <c r="T39" s="778">
        <v>1.1695915927090071E-3</v>
      </c>
      <c r="U39" s="778">
        <v>6.437297857914251E-4</v>
      </c>
      <c r="V39" s="778">
        <v>5.1231638096734769E-4</v>
      </c>
      <c r="W39" s="778">
        <v>5.6839662438091555E-4</v>
      </c>
      <c r="X39" s="778">
        <v>2.7678753265378855E-4</v>
      </c>
      <c r="Y39" s="778">
        <v>1.0161184403995273E-3</v>
      </c>
      <c r="Z39" s="778">
        <v>3.0324316669922292E-4</v>
      </c>
      <c r="AA39" s="778">
        <v>6.0001696796589405E-4</v>
      </c>
      <c r="AB39" s="778">
        <v>6.0419689715238947E-4</v>
      </c>
      <c r="AC39" s="778">
        <v>5.4594864472040812E-4</v>
      </c>
      <c r="AD39" s="778">
        <v>1.0348141262904083E-3</v>
      </c>
      <c r="AE39" s="778">
        <v>1.3860333889076841E-3</v>
      </c>
      <c r="AF39" s="778">
        <v>1.0998893828532425E-3</v>
      </c>
      <c r="AG39" s="778">
        <v>1.0621199581531023E-3</v>
      </c>
      <c r="AH39" s="778">
        <v>3.695827071765894E-4</v>
      </c>
      <c r="AI39" s="778">
        <v>5.5459853799179142E-4</v>
      </c>
      <c r="AJ39" s="778">
        <v>9.9731713978361736E-4</v>
      </c>
      <c r="AK39" s="778">
        <v>1.2763756467610173E-3</v>
      </c>
      <c r="AL39" s="778">
        <v>4.5689189424706432E-4</v>
      </c>
      <c r="AM39" s="778">
        <v>1.3733851509688494E-3</v>
      </c>
      <c r="AN39" s="778">
        <v>4.484389967262678E-3</v>
      </c>
      <c r="AO39" s="778">
        <v>2.7516978070868288E-3</v>
      </c>
      <c r="AP39" s="778">
        <v>3.421675632875596E-3</v>
      </c>
      <c r="AQ39" s="778">
        <v>5.098183153480479E-4</v>
      </c>
      <c r="AR39" s="778">
        <v>2.4076187231117951E-3</v>
      </c>
      <c r="AS39" s="778">
        <v>2.7919638831260681E-3</v>
      </c>
      <c r="AT39" s="778">
        <v>3.3601394460912827E-3</v>
      </c>
      <c r="AU39" s="778">
        <v>5.4100772365051081E-3</v>
      </c>
      <c r="AV39" s="778">
        <v>2.4473877012297527E-3</v>
      </c>
      <c r="AW39" s="778">
        <v>5.7608853721255512E-3</v>
      </c>
      <c r="AX39" s="778">
        <v>2.0719898472057836E-3</v>
      </c>
      <c r="AY39" s="778">
        <v>2.4813111632753376E-3</v>
      </c>
      <c r="AZ39" s="778">
        <v>1.0007194751468034</v>
      </c>
      <c r="BA39" s="779">
        <v>1.3779323995561118E-3</v>
      </c>
      <c r="BC39" s="755" t="s">
        <v>106</v>
      </c>
      <c r="BD39" s="757" t="s">
        <v>53</v>
      </c>
      <c r="BE39" s="749">
        <v>0</v>
      </c>
      <c r="BF39" s="750">
        <v>0</v>
      </c>
      <c r="BG39" s="750">
        <v>0</v>
      </c>
      <c r="BH39" s="750">
        <v>0</v>
      </c>
      <c r="BI39" s="750">
        <v>0</v>
      </c>
      <c r="BJ39" s="750">
        <v>0</v>
      </c>
      <c r="BK39" s="750">
        <v>0</v>
      </c>
      <c r="BL39" s="750">
        <v>0</v>
      </c>
      <c r="BM39" s="750">
        <v>0</v>
      </c>
      <c r="BN39" s="750">
        <v>0</v>
      </c>
      <c r="BO39" s="750">
        <v>0</v>
      </c>
      <c r="BP39" s="750">
        <v>0</v>
      </c>
      <c r="BQ39" s="750">
        <v>0</v>
      </c>
      <c r="BR39" s="750">
        <v>0</v>
      </c>
      <c r="BS39" s="750">
        <v>0</v>
      </c>
      <c r="BT39" s="750">
        <v>0</v>
      </c>
      <c r="BU39" s="750">
        <v>0</v>
      </c>
      <c r="BV39" s="750">
        <v>0</v>
      </c>
      <c r="BW39" s="750">
        <v>0</v>
      </c>
      <c r="BX39" s="750">
        <v>0</v>
      </c>
      <c r="BY39" s="750">
        <v>0</v>
      </c>
      <c r="BZ39" s="750">
        <v>0</v>
      </c>
      <c r="CA39" s="750">
        <v>0</v>
      </c>
      <c r="CB39" s="750">
        <v>0</v>
      </c>
      <c r="CC39" s="750">
        <v>0</v>
      </c>
      <c r="CD39" s="750">
        <v>0</v>
      </c>
      <c r="CE39" s="750">
        <v>0</v>
      </c>
      <c r="CF39" s="750">
        <v>0</v>
      </c>
      <c r="CG39" s="750">
        <v>0</v>
      </c>
      <c r="CH39" s="750">
        <v>0</v>
      </c>
      <c r="CI39" s="750">
        <v>0</v>
      </c>
      <c r="CJ39" s="750">
        <v>0</v>
      </c>
      <c r="CK39" s="750">
        <v>0</v>
      </c>
      <c r="CL39" s="750">
        <v>0</v>
      </c>
      <c r="CM39" s="750">
        <v>0</v>
      </c>
      <c r="CN39" s="750">
        <v>0</v>
      </c>
      <c r="CO39" s="751">
        <v>0</v>
      </c>
      <c r="CQ39" s="755" t="s">
        <v>88</v>
      </c>
      <c r="CR39" s="756" t="s">
        <v>53</v>
      </c>
      <c r="CS39" s="781">
        <v>4.4101015034652492E-4</v>
      </c>
      <c r="CT39" s="778">
        <v>3.7505860290670416E-4</v>
      </c>
      <c r="CU39" s="778">
        <v>3.2345532875449054E-4</v>
      </c>
      <c r="CV39" s="778">
        <v>7.8539905752113097E-4</v>
      </c>
      <c r="CW39" s="778">
        <v>3.2628903137686384E-4</v>
      </c>
      <c r="CX39" s="778">
        <v>1.7691868311841926E-4</v>
      </c>
      <c r="CY39" s="778">
        <v>2.0050125313283209E-4</v>
      </c>
      <c r="CZ39" s="778">
        <v>6.1318762178587494E-5</v>
      </c>
      <c r="DA39" s="778">
        <v>5.5677287258881422E-4</v>
      </c>
      <c r="DB39" s="778">
        <v>1.4661036828524514E-4</v>
      </c>
      <c r="DC39" s="778">
        <v>2.1609356851516706E-4</v>
      </c>
      <c r="DD39" s="778">
        <v>2.8394019322877358E-4</v>
      </c>
      <c r="DE39" s="778">
        <v>2.5459174395344608E-4</v>
      </c>
      <c r="DF39" s="778">
        <v>7.5084397750933504E-4</v>
      </c>
      <c r="DG39" s="778">
        <v>1.0835471913316224E-3</v>
      </c>
      <c r="DH39" s="778">
        <v>7.0022201351992641E-4</v>
      </c>
      <c r="DI39" s="778">
        <v>6.7948442385961023E-4</v>
      </c>
      <c r="DJ39" s="778">
        <v>1.4334862385321102E-4</v>
      </c>
      <c r="DK39" s="778">
        <v>3.0100535789537053E-4</v>
      </c>
      <c r="DL39" s="778">
        <v>5.8087001419904476E-4</v>
      </c>
      <c r="DM39" s="778">
        <v>7.7749177843800248E-4</v>
      </c>
      <c r="DN39" s="778">
        <v>4.1393869567916989E-5</v>
      </c>
      <c r="DO39" s="778">
        <v>6.7079463364293082E-4</v>
      </c>
      <c r="DP39" s="778">
        <v>4.0435043704543936E-3</v>
      </c>
      <c r="DQ39" s="778">
        <v>2.2863893811459744E-3</v>
      </c>
      <c r="DR39" s="778">
        <v>2.9221122280559211E-3</v>
      </c>
      <c r="DS39" s="778">
        <v>2.4419679176825466E-4</v>
      </c>
      <c r="DT39" s="778">
        <v>1.7726376091009809E-3</v>
      </c>
      <c r="DU39" s="778">
        <v>2.1286970558068367E-3</v>
      </c>
      <c r="DV39" s="778">
        <v>2.8498626030477141E-3</v>
      </c>
      <c r="DW39" s="778">
        <v>5.0582239079073749E-3</v>
      </c>
      <c r="DX39" s="778">
        <v>2.0584255467300284E-3</v>
      </c>
      <c r="DY39" s="778">
        <v>5.1415644066634672E-3</v>
      </c>
      <c r="DZ39" s="778">
        <v>1.6483663900943744E-3</v>
      </c>
      <c r="EA39" s="778">
        <v>1.9107277999655321E-3</v>
      </c>
      <c r="EB39" s="778">
        <v>0</v>
      </c>
      <c r="EC39" s="779">
        <v>1.0356040678527786E-4</v>
      </c>
    </row>
    <row r="40" spans="2:133" ht="19.5" customHeight="1" thickBot="1">
      <c r="B40" s="709" t="s">
        <v>89</v>
      </c>
      <c r="C40" s="710" t="s">
        <v>55</v>
      </c>
      <c r="D40" s="711">
        <v>0.75417077580539116</v>
      </c>
      <c r="E40" s="712">
        <v>0.39721629626561172</v>
      </c>
      <c r="F40" s="712">
        <v>1.219941591930573E-2</v>
      </c>
      <c r="G40" s="712">
        <v>3.9781435409904323E-5</v>
      </c>
      <c r="H40" s="712">
        <v>2.1954806238478905E-3</v>
      </c>
      <c r="I40" s="713">
        <v>2.1954806238478905E-3</v>
      </c>
      <c r="K40" s="726" t="s">
        <v>435</v>
      </c>
      <c r="L40" s="803">
        <v>476691</v>
      </c>
      <c r="M40" s="727">
        <v>429369</v>
      </c>
      <c r="O40" s="758" t="s">
        <v>107</v>
      </c>
      <c r="P40" s="759" t="s">
        <v>55</v>
      </c>
      <c r="Q40" s="782">
        <v>9.4195638947744409E-3</v>
      </c>
      <c r="R40" s="783">
        <v>4.6502078167496366E-3</v>
      </c>
      <c r="S40" s="783">
        <v>4.3895455615170029E-3</v>
      </c>
      <c r="T40" s="783">
        <v>2.3052773358180219E-3</v>
      </c>
      <c r="U40" s="783">
        <v>2.208764734091353E-3</v>
      </c>
      <c r="V40" s="783">
        <v>1.6826650067736971E-3</v>
      </c>
      <c r="W40" s="783">
        <v>6.4459218793803509E-3</v>
      </c>
      <c r="X40" s="783">
        <v>1.2980991450826595E-3</v>
      </c>
      <c r="Y40" s="783">
        <v>4.5975497179532188E-3</v>
      </c>
      <c r="Z40" s="783">
        <v>1.7914039528028438E-3</v>
      </c>
      <c r="AA40" s="783">
        <v>2.4854157674131425E-3</v>
      </c>
      <c r="AB40" s="783">
        <v>1.6183452151602813E-3</v>
      </c>
      <c r="AC40" s="783">
        <v>4.8971848456010134E-3</v>
      </c>
      <c r="AD40" s="783">
        <v>3.0612263257822018E-3</v>
      </c>
      <c r="AE40" s="783">
        <v>2.2991237780422336E-3</v>
      </c>
      <c r="AF40" s="783">
        <v>1.7067914415688069E-3</v>
      </c>
      <c r="AG40" s="783">
        <v>2.2162786686333023E-3</v>
      </c>
      <c r="AH40" s="783">
        <v>8.7907574490374361E-4</v>
      </c>
      <c r="AI40" s="783">
        <v>3.4136662519411976E-3</v>
      </c>
      <c r="AJ40" s="783">
        <v>1.986096124305487E-3</v>
      </c>
      <c r="AK40" s="783">
        <v>1.0795031273857687E-2</v>
      </c>
      <c r="AL40" s="783">
        <v>4.2378474419409616E-3</v>
      </c>
      <c r="AM40" s="783">
        <v>1.0746327577813214E-2</v>
      </c>
      <c r="AN40" s="783">
        <v>2.8478457369294475E-3</v>
      </c>
      <c r="AO40" s="783">
        <v>6.2470407412199809E-3</v>
      </c>
      <c r="AP40" s="783">
        <v>4.39947101791008E-3</v>
      </c>
      <c r="AQ40" s="783">
        <v>4.2762881137693356E-3</v>
      </c>
      <c r="AR40" s="783">
        <v>5.8835383843014724E-3</v>
      </c>
      <c r="AS40" s="783">
        <v>6.3351103798621475E-3</v>
      </c>
      <c r="AT40" s="783">
        <v>1.7321745341065886E-3</v>
      </c>
      <c r="AU40" s="783">
        <v>6.2939663508809075E-3</v>
      </c>
      <c r="AV40" s="783">
        <v>3.9644119543706131E-3</v>
      </c>
      <c r="AW40" s="783">
        <v>4.2089680188605759E-3</v>
      </c>
      <c r="AX40" s="783">
        <v>7.4732430538662527E-3</v>
      </c>
      <c r="AY40" s="783">
        <v>3.0138272430134828E-3</v>
      </c>
      <c r="AZ40" s="783">
        <v>1.7989139009710947E-3</v>
      </c>
      <c r="BA40" s="784">
        <v>1.0017081883301133</v>
      </c>
      <c r="BC40" s="758" t="s">
        <v>107</v>
      </c>
      <c r="BD40" s="760" t="s">
        <v>55</v>
      </c>
      <c r="BE40" s="761">
        <v>0</v>
      </c>
      <c r="BF40" s="762">
        <v>0</v>
      </c>
      <c r="BG40" s="762">
        <v>0</v>
      </c>
      <c r="BH40" s="762">
        <v>0</v>
      </c>
      <c r="BI40" s="762">
        <v>0</v>
      </c>
      <c r="BJ40" s="762">
        <v>0</v>
      </c>
      <c r="BK40" s="762">
        <v>0</v>
      </c>
      <c r="BL40" s="762">
        <v>0</v>
      </c>
      <c r="BM40" s="762">
        <v>0</v>
      </c>
      <c r="BN40" s="762">
        <v>0</v>
      </c>
      <c r="BO40" s="762">
        <v>0</v>
      </c>
      <c r="BP40" s="762">
        <v>0</v>
      </c>
      <c r="BQ40" s="762">
        <v>0</v>
      </c>
      <c r="BR40" s="762">
        <v>0</v>
      </c>
      <c r="BS40" s="762">
        <v>0</v>
      </c>
      <c r="BT40" s="762">
        <v>0</v>
      </c>
      <c r="BU40" s="762">
        <v>0</v>
      </c>
      <c r="BV40" s="762">
        <v>0</v>
      </c>
      <c r="BW40" s="762">
        <v>0</v>
      </c>
      <c r="BX40" s="762">
        <v>0</v>
      </c>
      <c r="BY40" s="762">
        <v>0</v>
      </c>
      <c r="BZ40" s="762">
        <v>0</v>
      </c>
      <c r="CA40" s="762">
        <v>0</v>
      </c>
      <c r="CB40" s="762">
        <v>0</v>
      </c>
      <c r="CC40" s="762">
        <v>0</v>
      </c>
      <c r="CD40" s="762">
        <v>0</v>
      </c>
      <c r="CE40" s="762">
        <v>0</v>
      </c>
      <c r="CF40" s="762">
        <v>0</v>
      </c>
      <c r="CG40" s="762">
        <v>0</v>
      </c>
      <c r="CH40" s="762">
        <v>0</v>
      </c>
      <c r="CI40" s="762">
        <v>0</v>
      </c>
      <c r="CJ40" s="762">
        <v>0</v>
      </c>
      <c r="CK40" s="762">
        <v>0</v>
      </c>
      <c r="CL40" s="762">
        <v>0</v>
      </c>
      <c r="CM40" s="762">
        <v>0</v>
      </c>
      <c r="CN40" s="762">
        <v>0</v>
      </c>
      <c r="CO40" s="763">
        <v>0</v>
      </c>
      <c r="CQ40" s="758" t="s">
        <v>89</v>
      </c>
      <c r="CR40" s="759" t="s">
        <v>55</v>
      </c>
      <c r="CS40" s="782">
        <v>9.877678958836681E-3</v>
      </c>
      <c r="CT40" s="783">
        <v>2.5316455696202532E-3</v>
      </c>
      <c r="CU40" s="783">
        <v>2.3215375368762013E-3</v>
      </c>
      <c r="CV40" s="783">
        <v>1.5707981150422619E-3</v>
      </c>
      <c r="CW40" s="783">
        <v>9.7886709413059158E-4</v>
      </c>
      <c r="CX40" s="783">
        <v>8.3910003993307417E-4</v>
      </c>
      <c r="CY40" s="783">
        <v>6.8170426065162909E-3</v>
      </c>
      <c r="CZ40" s="783">
        <v>5.5868205540490822E-4</v>
      </c>
      <c r="DA40" s="783">
        <v>4.1129350910593049E-3</v>
      </c>
      <c r="DB40" s="783">
        <v>1.6127140511376964E-3</v>
      </c>
      <c r="DC40" s="783">
        <v>1.8638070284433159E-3</v>
      </c>
      <c r="DD40" s="783">
        <v>9.1906957281945138E-4</v>
      </c>
      <c r="DE40" s="783">
        <v>5.4191671212947806E-3</v>
      </c>
      <c r="DF40" s="783">
        <v>3.0235909402010529E-3</v>
      </c>
      <c r="DG40" s="783">
        <v>2.0530367835757059E-3</v>
      </c>
      <c r="DH40" s="783">
        <v>8.1305399674114686E-4</v>
      </c>
      <c r="DI40" s="783">
        <v>1.6640434870031271E-3</v>
      </c>
      <c r="DJ40" s="783">
        <v>5.7339449541284407E-4</v>
      </c>
      <c r="DK40" s="783">
        <v>3.4796219372704835E-3</v>
      </c>
      <c r="DL40" s="783">
        <v>1.0971989157093067E-3</v>
      </c>
      <c r="DM40" s="783">
        <v>1.2391895558040588E-2</v>
      </c>
      <c r="DN40" s="783">
        <v>4.0152053480879482E-3</v>
      </c>
      <c r="DO40" s="783">
        <v>1.0405916752665979E-2</v>
      </c>
      <c r="DP40" s="783">
        <v>1.9216654433842663E-3</v>
      </c>
      <c r="DQ40" s="783">
        <v>6.4259819081042887E-3</v>
      </c>
      <c r="DR40" s="783">
        <v>4.1426952659595791E-3</v>
      </c>
      <c r="DS40" s="783">
        <v>4.8003948276549007E-3</v>
      </c>
      <c r="DT40" s="783">
        <v>5.3431332810909647E-3</v>
      </c>
      <c r="DU40" s="783">
        <v>6.0935214298925566E-3</v>
      </c>
      <c r="DV40" s="783">
        <v>8.1938546090432171E-4</v>
      </c>
      <c r="DW40" s="783">
        <v>6.9633830859722797E-3</v>
      </c>
      <c r="DX40" s="783">
        <v>3.8485558718069279E-3</v>
      </c>
      <c r="DY40" s="783">
        <v>3.4962637965311578E-3</v>
      </c>
      <c r="DZ40" s="783">
        <v>8.2820769081140538E-3</v>
      </c>
      <c r="EA40" s="783">
        <v>1.8788823366327732E-3</v>
      </c>
      <c r="EB40" s="783">
        <v>1.2839442768183861E-4</v>
      </c>
      <c r="EC40" s="784">
        <v>0</v>
      </c>
    </row>
    <row r="41" spans="2:133" ht="19.5" customHeight="1"/>
    <row r="42" spans="2:133" ht="19.5" customHeight="1">
      <c r="J42" s="7"/>
    </row>
    <row r="43" spans="2:133" ht="19.5" customHeight="1">
      <c r="J43" s="7"/>
    </row>
  </sheetData>
  <customSheetViews>
    <customSheetView guid="{2653BBE6-F91C-4430-938D-D5344182049A}" fitToPage="1">
      <pageMargins left="0.78740157480314965" right="0.78740157480314965" top="0.98425196850393704" bottom="0.98425196850393704" header="0.51181102362204722" footer="0.51181102362204722"/>
      <pageSetup paperSize="9" scale="57" orientation="portrait" r:id="rId1"/>
      <headerFooter alignWithMargins="0"/>
    </customSheetView>
  </customSheetViews>
  <mergeCells count="11">
    <mergeCell ref="CQ2:CR3"/>
    <mergeCell ref="BC2:BD3"/>
    <mergeCell ref="O2:P3"/>
    <mergeCell ref="B2:B3"/>
    <mergeCell ref="C2:C3"/>
    <mergeCell ref="D2:D3"/>
    <mergeCell ref="F2:F3"/>
    <mergeCell ref="E2:E3"/>
    <mergeCell ref="G2:G3"/>
    <mergeCell ref="H2:H3"/>
    <mergeCell ref="I2:I3"/>
  </mergeCells>
  <phoneticPr fontId="2"/>
  <pageMargins left="0.78740157480314965" right="0.78740157480314965" top="0.98425196850393704" bottom="0.98425196850393704" header="0.51181102362204722" footer="0.51181102362204722"/>
  <pageSetup paperSize="9" scale="61" fitToWidth="0" orientation="landscape" r:id="rId2"/>
  <headerFooter alignWithMargins="0"/>
  <ignoredErrors>
    <ignoredError sqref="B4:B40" numberStoredAsText="1"/>
  </ignoredErrors>
  <drawing r:id="rId3"/>
  <legacyDrawing r:id="rId4"/>
  <oleObjects>
    <mc:AlternateContent xmlns:mc="http://schemas.openxmlformats.org/markup-compatibility/2006">
      <mc:Choice Requires="x14">
        <oleObject progId="Equation.3" shapeId="21505" r:id="rId5">
          <objectPr defaultSize="0" autoPict="0" r:id="rId6">
            <anchor moveWithCells="1" sizeWithCells="1">
              <from>
                <xdr:col>14</xdr:col>
                <xdr:colOff>289560</xdr:colOff>
                <xdr:row>1</xdr:row>
                <xdr:rowOff>228600</xdr:rowOff>
              </from>
              <to>
                <xdr:col>15</xdr:col>
                <xdr:colOff>1005840</xdr:colOff>
                <xdr:row>2</xdr:row>
                <xdr:rowOff>251460</xdr:rowOff>
              </to>
            </anchor>
          </objectPr>
        </oleObject>
      </mc:Choice>
      <mc:Fallback>
        <oleObject progId="Equation.3" shapeId="21505" r:id="rId5"/>
      </mc:Fallback>
    </mc:AlternateContent>
    <mc:AlternateContent xmlns:mc="http://schemas.openxmlformats.org/markup-compatibility/2006">
      <mc:Choice Requires="x14">
        <oleObject progId="Equation.3" shapeId="21506" r:id="rId7">
          <objectPr defaultSize="0" autoPict="0" r:id="rId6">
            <anchor moveWithCells="1" sizeWithCells="1">
              <from>
                <xdr:col>14</xdr:col>
                <xdr:colOff>289560</xdr:colOff>
                <xdr:row>1</xdr:row>
                <xdr:rowOff>228600</xdr:rowOff>
              </from>
              <to>
                <xdr:col>15</xdr:col>
                <xdr:colOff>1005840</xdr:colOff>
                <xdr:row>2</xdr:row>
                <xdr:rowOff>251460</xdr:rowOff>
              </to>
            </anchor>
          </objectPr>
        </oleObject>
      </mc:Choice>
      <mc:Fallback>
        <oleObject progId="Equation.3" shapeId="21506" r:id="rId7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1:B5"/>
  <sheetViews>
    <sheetView showGridLines="0" zoomScaleNormal="100" workbookViewId="0"/>
  </sheetViews>
  <sheetFormatPr defaultRowHeight="13.2"/>
  <cols>
    <col min="1" max="1" width="3.21875" customWidth="1"/>
  </cols>
  <sheetData>
    <row r="1" spans="2:2" ht="14.4">
      <c r="B1" s="343" t="s">
        <v>412</v>
      </c>
    </row>
    <row r="3" spans="2:2" ht="14.4">
      <c r="B3" s="343" t="s">
        <v>413</v>
      </c>
    </row>
    <row r="4" spans="2:2" ht="14.4">
      <c r="B4" s="343" t="s">
        <v>414</v>
      </c>
    </row>
    <row r="5" spans="2:2" ht="14.4">
      <c r="B5" s="343" t="s">
        <v>415</v>
      </c>
    </row>
  </sheetData>
  <phoneticPr fontId="2"/>
  <pageMargins left="0.7" right="0.7" top="0.75" bottom="0.75" header="0.3" footer="0.3"/>
  <pageSetup paperSize="9" scale="81"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2"/>
  <sheetViews>
    <sheetView showGridLines="0" workbookViewId="0"/>
  </sheetViews>
  <sheetFormatPr defaultColWidth="9" defaultRowHeight="15" customHeight="1"/>
  <cols>
    <col min="1" max="1" width="2.6640625" style="25" customWidth="1"/>
    <col min="2" max="2" width="25.44140625" style="25" bestFit="1" customWidth="1"/>
    <col min="3" max="3" width="84.44140625" style="25" bestFit="1" customWidth="1"/>
    <col min="4" max="16384" width="9" style="25"/>
  </cols>
  <sheetData>
    <row r="1" spans="2:3" ht="15" customHeight="1" thickBot="1"/>
    <row r="2" spans="2:3" ht="15" customHeight="1" thickBot="1">
      <c r="B2" s="801" t="s">
        <v>422</v>
      </c>
      <c r="C2" s="802" t="s">
        <v>423</v>
      </c>
    </row>
    <row r="3" spans="2:3" ht="15" customHeight="1">
      <c r="B3" s="795" t="s">
        <v>424</v>
      </c>
      <c r="C3" s="796" t="s">
        <v>426</v>
      </c>
    </row>
    <row r="4" spans="2:3" ht="15" customHeight="1">
      <c r="B4" s="797" t="s">
        <v>427</v>
      </c>
      <c r="C4" s="798" t="s">
        <v>428</v>
      </c>
    </row>
    <row r="5" spans="2:3" ht="15" customHeight="1">
      <c r="B5" s="797" t="s">
        <v>429</v>
      </c>
      <c r="C5" s="798" t="s">
        <v>430</v>
      </c>
    </row>
    <row r="6" spans="2:3" ht="15" customHeight="1">
      <c r="B6" s="797" t="s">
        <v>433</v>
      </c>
      <c r="C6" s="798" t="s">
        <v>432</v>
      </c>
    </row>
    <row r="7" spans="2:3" ht="15" customHeight="1">
      <c r="B7" s="797" t="s">
        <v>436</v>
      </c>
      <c r="C7" s="798" t="s">
        <v>437</v>
      </c>
    </row>
    <row r="8" spans="2:3" ht="15" customHeight="1">
      <c r="B8" s="797"/>
      <c r="C8" s="798"/>
    </row>
    <row r="9" spans="2:3" ht="15" customHeight="1">
      <c r="B9" s="797"/>
      <c r="C9" s="798"/>
    </row>
    <row r="10" spans="2:3" ht="15" customHeight="1">
      <c r="B10" s="797"/>
      <c r="C10" s="798"/>
    </row>
    <row r="11" spans="2:3" ht="15" customHeight="1">
      <c r="B11" s="797"/>
      <c r="C11" s="798"/>
    </row>
    <row r="12" spans="2:3" ht="15" customHeight="1">
      <c r="B12" s="797"/>
      <c r="C12" s="798"/>
    </row>
    <row r="13" spans="2:3" ht="15" customHeight="1">
      <c r="B13" s="797"/>
      <c r="C13" s="798"/>
    </row>
    <row r="14" spans="2:3" ht="15" customHeight="1">
      <c r="B14" s="797"/>
      <c r="C14" s="798"/>
    </row>
    <row r="15" spans="2:3" ht="15" customHeight="1">
      <c r="B15" s="797"/>
      <c r="C15" s="798"/>
    </row>
    <row r="16" spans="2:3" ht="15" customHeight="1">
      <c r="B16" s="797"/>
      <c r="C16" s="798"/>
    </row>
    <row r="17" spans="2:3" ht="15" customHeight="1">
      <c r="B17" s="797"/>
      <c r="C17" s="798"/>
    </row>
    <row r="18" spans="2:3" ht="15" customHeight="1">
      <c r="B18" s="797"/>
      <c r="C18" s="798"/>
    </row>
    <row r="19" spans="2:3" ht="15" customHeight="1">
      <c r="B19" s="797"/>
      <c r="C19" s="798"/>
    </row>
    <row r="20" spans="2:3" ht="15" customHeight="1">
      <c r="B20" s="797"/>
      <c r="C20" s="798"/>
    </row>
    <row r="21" spans="2:3" ht="15" customHeight="1">
      <c r="B21" s="797"/>
      <c r="C21" s="798"/>
    </row>
    <row r="22" spans="2:3" ht="15" customHeight="1" thickBot="1">
      <c r="B22" s="799"/>
      <c r="C22" s="800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25</vt:i4>
      </vt:variant>
    </vt:vector>
  </HeadingPairs>
  <TitlesOfParts>
    <vt:vector size="42" baseType="lpstr">
      <vt:lpstr>説明シート</vt:lpstr>
      <vt:lpstr>入力シート </vt:lpstr>
      <vt:lpstr>出力シート(合計)</vt:lpstr>
      <vt:lpstr>出力シート (土地造成)</vt:lpstr>
      <vt:lpstr>出力シート (建設投資)</vt:lpstr>
      <vt:lpstr>出力シート (設備投資分)</vt:lpstr>
      <vt:lpstr>フローチャート図（土地造成）</vt:lpstr>
      <vt:lpstr>フローチャート図（建設投資）</vt:lpstr>
      <vt:lpstr>フローチャート図（設備投資分）</vt:lpstr>
      <vt:lpstr>計算シート(合計) </vt:lpstr>
      <vt:lpstr>計算シート(土地造成)</vt:lpstr>
      <vt:lpstr>計算シート(建設投資)</vt:lpstr>
      <vt:lpstr>計算シート（設備投資）</vt:lpstr>
      <vt:lpstr>建設部門投入係数シート</vt:lpstr>
      <vt:lpstr>関係係数シート</vt:lpstr>
      <vt:lpstr>参考資料</vt:lpstr>
      <vt:lpstr>更新履歴</vt:lpstr>
      <vt:lpstr>説明シート!OLE_LINK10</vt:lpstr>
      <vt:lpstr>説明シート!OLE_LINK11</vt:lpstr>
      <vt:lpstr>説明シート!OLE_LINK12</vt:lpstr>
      <vt:lpstr>説明シート!OLE_LINK4</vt:lpstr>
      <vt:lpstr>説明シート!OLE_LINK5</vt:lpstr>
      <vt:lpstr>説明シート!OLE_LINK6</vt:lpstr>
      <vt:lpstr>説明シート!OLE_LINK7</vt:lpstr>
      <vt:lpstr>説明シート!OLE_LINK9</vt:lpstr>
      <vt:lpstr>'フローチャート図（建設投資）'!Print_Area</vt:lpstr>
      <vt:lpstr>'フローチャート図（設備投資分）'!Print_Area</vt:lpstr>
      <vt:lpstr>'フローチャート図（土地造成）'!Print_Area</vt:lpstr>
      <vt:lpstr>関係係数シート!Print_Area</vt:lpstr>
      <vt:lpstr>'計算シート（設備投資）'!Print_Area</vt:lpstr>
      <vt:lpstr>建設部門投入係数シート!Print_Area</vt:lpstr>
      <vt:lpstr>'出力シート (建設投資)'!Print_Area</vt:lpstr>
      <vt:lpstr>'出力シート (設備投資分)'!Print_Area</vt:lpstr>
      <vt:lpstr>'出力シート (土地造成)'!Print_Area</vt:lpstr>
      <vt:lpstr>'出力シート(合計)'!Print_Area</vt:lpstr>
      <vt:lpstr>説明シート!Print_Area</vt:lpstr>
      <vt:lpstr>'入力シート '!Print_Area</vt:lpstr>
      <vt:lpstr>'計算シート(建設投資)'!Print_Titles</vt:lpstr>
      <vt:lpstr>'計算シート(合計) '!Print_Titles</vt:lpstr>
      <vt:lpstr>'計算シート（設備投資）'!Print_Titles</vt:lpstr>
      <vt:lpstr>'計算シート(土地造成)'!Print_Titles</vt:lpstr>
      <vt:lpstr>建設部門投入係数シート!Print_Titles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cp:lastPrinted>2021-02-10T01:37:42Z</cp:lastPrinted>
  <dcterms:created xsi:type="dcterms:W3CDTF">1997-01-08T22:48:59Z</dcterms:created>
  <dcterms:modified xsi:type="dcterms:W3CDTF">2025-01-10T01:57:03Z</dcterms:modified>
</cp:coreProperties>
</file>