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課\【①水道関連業務】\★公営企業関係(熊本県市町村課）\R5\【県市町村課：1月31〆】公営企業に係る経営比較分析表（令和４年度決算）の分析等について（依頼）\県からの文書\41 五木村\下水道\"/>
    </mc:Choice>
  </mc:AlternateContent>
  <workbookProtection workbookAlgorithmName="SHA-512" workbookHashValue="DRI5D5nKanCIF6HwGH8AuH5o51JyG9T+7aOyEKRNXNKajDkTY2DzQngzGsbC3qtnmY1eveJ5ZffEbM1Wb/F4iw==" workbookSaltValue="ynNe4qZDvykpQ7qv3lFm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<sst xmlns="http://schemas.openxmlformats.org/spreadsheetml/2006/main" count="236" uniqueCount="119">
  <si>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</si>
  <si>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</si>
  <si>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</si>
  <si>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</si>
  <si>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</si>
  <si>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</si>
  <si>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</si>
  <si>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</si>
  <si>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</si>
  <si>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</si>
  <si>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</si>
  <si>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</si>
  <si>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</si>
  <si>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</si>
  <si>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</si>
  <si>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</si>
  <si>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</si>
  <si>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</si>
  <si>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</si>
  <si>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</si>
  <si>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</si>
  <si>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</si>
  <si>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</si>
  <si>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</si>
  <si>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</si>
  <si>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</si>
  <si>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</si>
  <si>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</si>
  <si>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</si>
  <si>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</si>
  <si>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</si>
  <si>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</si>
  <si>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</si>
  <si>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</si>
  <si>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</si>
  <si>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</si>
  <si>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</si>
  <si>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</si>
  <si>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</si>
  <si>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</si>
  <si>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</si>
  <si>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</si>
  <si>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</si>
  <si>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</si>
  <si>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</si>
  <si>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</si>
  <si>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</si>
  <si>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</si>
  <si>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</si>
  <si>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</si>
  <si>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</si>
  <si>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</si>
  <si>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</si>
  <si>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</si>
  <si>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</si>
  <si>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</si>
  <si>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</si>
  <si>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</si>
  <si>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</si>
  <si>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</si>
  <si>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</si>
  <si>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</si>
  <si>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</si>
  <si>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</si>
  <si>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</si>
  <si>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</si>
  <si>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</si>
  <si>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</si>
  <si>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</si>
  <si>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</si>
  <si>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</si>
  <si>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</si>
  <si>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</si>
  <si>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</si>
  <si>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</si>
  <si>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</si>
  <si>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</si>
  <si>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</si>
  <si>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</si>
  <si>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</si>
  <si>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</si>
  <si>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</si>
  <si>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</si>
  <si>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</si>
  <si>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</si>
  <si>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</si>
  <si>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</si>
  <si>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</si>
  <si>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</si>
  <si>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</si>
  <si>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</si>
  <si>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</si>
  <si>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</si>
  <si>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</si>
  <si>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</si>
  <si>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</si>
  <si>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</si>
  <si>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</si>
  <si>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</si>
  <si>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</si>
  <si>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</si>
  <si>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</si>
  <si>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</si>
  <si>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</si>
  <si>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</si>
  <si>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</si>
  <si>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</si>
  <si>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</si>
  <si>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</si>
  <si>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</si>
  <si>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</si>
  <si>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</si>
  <si>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</si>
  <si>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</si>
  <si>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</si>
  <si>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</si>
  <si>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施設・機器の老朽化により、修繕費や更新についてその都度予算の対応が必要になっている。
　その他、適正使用に関する認識不足も見られるため、正しい使用についての定期的な注意喚起や再定着を図っていく。また、突然の災害等でも故障が発生するおそれもあり、設備の防災・減災対策も講じていく必要がある。</t>
    <phoneticPr fontId="4"/>
  </si>
  <si>
    <t>収益的収支比率が右肩下がりで推移しており、安定した黒字経営を検討していかなければならないが、高齢化世帯が多く、自然減も増加している状況で今後も世帯所得や利用者戸数の増加は見込まれない。
　このような状況下では料金を値上げすることは厳しい状況であり、今後とも住民生活に影響を与えない範囲で運営経費の削減を継続していく必要がある。
　汚水処理原価について、小幅に増減が見られるが、老朽化した機器の修繕費を見込むと、今後も増加傾向が予想される。
 施設利用率について、平成30年度・令和元年分・令和2年度について、晴天時一日平均処理水量について、未記入となっている。算定したところ、平成30年度が38.55、令和元年度が34.93、令和2年度35.62であり数値上あまり大きな差はなく推移している。</t>
    <rPh sb="8" eb="10">
      <t>ミギカタ</t>
    </rPh>
    <rPh sb="10" eb="11">
      <t>サ</t>
    </rPh>
    <rPh sb="55" eb="58">
      <t>シゼンゲン</t>
    </rPh>
    <rPh sb="59" eb="61">
      <t>ゾウカ</t>
    </rPh>
    <rPh sb="65" eb="67">
      <t>ジョウキョウ</t>
    </rPh>
    <phoneticPr fontId="4"/>
  </si>
  <si>
    <t>平成28年度に経営戦略策定、機能診断業務実施、平成31年度に最適整備構想策定を行った。それらに基づき、また実態に沿った投資により、経営の平準化を図りながら、今後の運営・検討を行っていく必要がある。また、令和6年度より公営企業法適用化がスタートすることから、より一層の経営実態の把握、コストバランス・ストックマネジメントの健全化等を図るとともに、高資本費対策として地方交付税措置を用い今後の経営基盤強化等に取り組んでいく。</t>
    <rPh sb="189" eb="190">
      <t>モチ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</si>
</sst>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F-4E0E-BA05-4191FEB72B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B2F-4E0E-BA05-4191FEB72B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formatCode="#,##0.00;&quot;△&quot;#,##0.00;&quot;-&quot;">
                  <c:v>33.729999999999997</c:v>
                </c:pt>
                <c:pt idx="4" formatCode="#,##0.00;&quot;△&quot;#,##0.00;&quot;-&quot;">
                  <c:v>33.729999999999997</c:v>
                </c:pt>
              </c:numCache>
            </c:numRef>
          </c:val>
          <c:extLst>
            <c:ext xmlns:c16="http://schemas.microsoft.com/office/drawing/2014/chart" uri="{C3380CC4-5D6E-409C-BE32-E72D297353CC}">
              <c16:uniqueId val="{00000000-A075-4BB2-92E2-2E7286DE7C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075-4BB2-92E2-2E7286DE7C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93.98</c:v>
                </c:pt>
                <c:pt idx="1">
                  <c:v>88.57</c:v>
                </c:pt>
                <c:pt idx="2">
                  <c:v>85.85</c:v>
                </c:pt>
                <c:pt idx="3">
                  <c:v>94.29</c:v>
                </c:pt>
                <c:pt idx="4">
                  <c:v>73.95</c:v>
                </c:pt>
              </c:numCache>
            </c:numRef>
          </c:val>
          <c:extLst>
            <c:ext xmlns:c16="http://schemas.microsoft.com/office/drawing/2014/chart" uri="{C3380CC4-5D6E-409C-BE32-E72D297353CC}">
              <c16:uniqueId val="{00000000-E0CC-4D3F-822A-64CE1FFE89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0CC-4D3F-822A-64CE1FFE89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99.85</c:v>
                </c:pt>
                <c:pt idx="1">
                  <c:v>81.53</c:v>
                </c:pt>
                <c:pt idx="2">
                  <c:v>71.150000000000006</c:v>
                </c:pt>
                <c:pt idx="3">
                  <c:v>70.86</c:v>
                </c:pt>
                <c:pt idx="4">
                  <c:v>57.27</c:v>
                </c:pt>
              </c:numCache>
            </c:numRef>
          </c:val>
          <c:extLst>
            <c:ext xmlns:c16="http://schemas.microsoft.com/office/drawing/2014/chart" uri="{C3380CC4-5D6E-409C-BE32-E72D297353CC}">
              <c16:uniqueId val="{00000000-484E-49AE-A73A-6A16A0CE9D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E-49AE-A73A-6A16A0CE9D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AD-4669-A5A0-578C34C169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D-4669-A5A0-578C34C169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CC-4DF1-90D7-350F52BD4F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C-4DF1-90D7-350F52BD4F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AC-4EF8-ABB0-1B6715826E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C-4EF8-ABB0-1B6715826E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99-44D3-A6D9-08AEF3B64E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99-44D3-A6D9-08AEF3B64E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1550.5</c:v>
                </c:pt>
                <c:pt idx="1">
                  <c:v>1439.64</c:v>
                </c:pt>
                <c:pt idx="2">
                  <c:v>1376.28</c:v>
                </c:pt>
                <c:pt idx="3">
                  <c:v>1237.42</c:v>
                </c:pt>
                <c:pt idx="4">
                  <c:v>1319.73</c:v>
                </c:pt>
              </c:numCache>
            </c:numRef>
          </c:val>
          <c:extLst>
            <c:ext xmlns:c16="http://schemas.microsoft.com/office/drawing/2014/chart" uri="{C3380CC4-5D6E-409C-BE32-E72D297353CC}">
              <c16:uniqueId val="{00000000-2396-45B3-A370-2450A4B598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396-45B3-A370-2450A4B598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54.92</c:v>
                </c:pt>
                <c:pt idx="1">
                  <c:v>31.64</c:v>
                </c:pt>
                <c:pt idx="2">
                  <c:v>28.42</c:v>
                </c:pt>
                <c:pt idx="3">
                  <c:v>34.93</c:v>
                </c:pt>
                <c:pt idx="4">
                  <c:v>38.909999999999997</c:v>
                </c:pt>
              </c:numCache>
            </c:numRef>
          </c:val>
          <c:extLst>
            <c:ext xmlns:c16="http://schemas.microsoft.com/office/drawing/2014/chart" uri="{C3380CC4-5D6E-409C-BE32-E72D297353CC}">
              <c16:uniqueId val="{00000000-62E5-4E35-9B1F-65188B0C66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2E5-4E35-9B1F-65188B0C66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485.49</c:v>
                </c:pt>
                <c:pt idx="1">
                  <c:v>893.1</c:v>
                </c:pt>
                <c:pt idx="2">
                  <c:v>945.86</c:v>
                </c:pt>
                <c:pt idx="3">
                  <c:v>805.36</c:v>
                </c:pt>
                <c:pt idx="4">
                  <c:v>755.71</c:v>
                </c:pt>
              </c:numCache>
            </c:numRef>
          </c:val>
          <c:extLst>
            <c:ext xmlns:c16="http://schemas.microsoft.com/office/drawing/2014/chart" uri="{C3380CC4-5D6E-409C-BE32-E72D297353CC}">
              <c16:uniqueId val="{00000000-8DC6-4005-8A49-D18C1357DF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DC6-4005-8A49-D18C1357DF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3" zoomScaleNormal="83" workbookViewId="0">
      <selection activeCell="BN90" sqref="BN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熊本県　五木村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974</v>
      </c>
      <c r="AM8" s="55"/>
      <c r="AN8" s="55"/>
      <c r="AO8" s="55"/>
      <c r="AP8" s="55"/>
      <c r="AQ8" s="55"/>
      <c r="AR8" s="55"/>
      <c r="AS8" s="55"/>
      <c r="AT8" s="54">
        <f>データ!T6</f>
        <v>252.92</v>
      </c>
      <c r="AU8" s="54"/>
      <c r="AV8" s="54"/>
      <c r="AW8" s="54"/>
      <c r="AX8" s="54"/>
      <c r="AY8" s="54"/>
      <c r="AZ8" s="54"/>
      <c r="BA8" s="54"/>
      <c r="BB8" s="54">
        <f>データ!U6</f>
        <v>3.85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12.32</v>
      </c>
      <c r="Q10" s="54"/>
      <c r="R10" s="54"/>
      <c r="S10" s="54"/>
      <c r="T10" s="54"/>
      <c r="U10" s="54"/>
      <c r="V10" s="54"/>
      <c r="W10" s="54">
        <f>データ!Q6</f>
        <v>100</v>
      </c>
      <c r="X10" s="54"/>
      <c r="Y10" s="54"/>
      <c r="Z10" s="54"/>
      <c r="AA10" s="54"/>
      <c r="AB10" s="54"/>
      <c r="AC10" s="54"/>
      <c r="AD10" s="55">
        <f>データ!R6</f>
        <v>5000</v>
      </c>
      <c r="AE10" s="55"/>
      <c r="AF10" s="55"/>
      <c r="AG10" s="55"/>
      <c r="AH10" s="55"/>
      <c r="AI10" s="55"/>
      <c r="AJ10" s="55"/>
      <c r="AK10" s="2"/>
      <c r="AL10" s="55">
        <f>データ!V6</f>
        <v>119</v>
      </c>
      <c r="AM10" s="55"/>
      <c r="AN10" s="55"/>
      <c r="AO10" s="55"/>
      <c r="AP10" s="55"/>
      <c r="AQ10" s="55"/>
      <c r="AR10" s="55"/>
      <c r="AS10" s="55"/>
      <c r="AT10" s="54">
        <f>データ!W6</f>
        <v>0.08</v>
      </c>
      <c r="AU10" s="54"/>
      <c r="AV10" s="54"/>
      <c r="AW10" s="54"/>
      <c r="AX10" s="54"/>
      <c r="AY10" s="54"/>
      <c r="AZ10" s="54"/>
      <c r="BA10" s="54"/>
      <c r="BB10" s="54">
        <f>データ!X6</f>
        <v>1487.5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AjH8VFjWry+0dFd9aKjDFXmnHP6G75ffp3cC/2h3b6Ienv+I7oEMEms3N2ttu4dbIDpdjBHbCKVqmhRF8QTgtA==" saltValue="RL8vASzdiFkoZ/yuiu6r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435112</v>
      </c>
      <c r="D6" s="19">
        <f t="shared" si="3"/>
        <v>47</v>
      </c>
      <c r="E6" s="19">
        <f t="shared" si="3"/>
        <v>17</v>
      </c>
      <c r="F6" s="19">
        <f t="shared" si="3"/>
        <v>5</v>
      </c>
      <c r="G6" s="19">
        <f t="shared" si="3"/>
        <v>0</v>
      </c>
      <c r="H6" s="19" t="str">
        <f t="shared" si="3"/>
        <v>熊本県　五木村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12.32</v>
      </c>
      <c r="Q6" s="20">
        <f t="shared" si="3"/>
        <v>100</v>
      </c>
      <c r="R6" s="20">
        <f t="shared" si="3"/>
        <v>5000</v>
      </c>
      <c r="S6" s="20">
        <f t="shared" si="3"/>
        <v>974</v>
      </c>
      <c r="T6" s="20">
        <f t="shared" si="3"/>
        <v>252.92</v>
      </c>
      <c r="U6" s="20">
        <f t="shared" si="3"/>
        <v>3.85</v>
      </c>
      <c r="V6" s="20">
        <f t="shared" si="3"/>
        <v>119</v>
      </c>
      <c r="W6" s="20">
        <f t="shared" si="3"/>
        <v>0.08</v>
      </c>
      <c r="X6" s="20">
        <f t="shared" si="3"/>
        <v>1487.5</v>
      </c>
      <c r="Y6" s="21">
        <f>IF(Y7="",NA(),Y7)</f>
        <v>99.85</v>
      </c>
      <c r="Z6" s="21">
        <f t="shared" ref="Z6:AH6" si="4">IF(Z7="",NA(),Z7)</f>
        <v>81.53</v>
      </c>
      <c r="AA6" s="21">
        <f t="shared" si="4"/>
        <v>71.150000000000006</v>
      </c>
      <c r="AB6" s="21">
        <f t="shared" si="4"/>
        <v>70.86</v>
      </c>
      <c r="AC6" s="21">
        <f t="shared" si="4"/>
        <v>57.27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1550.5</v>
      </c>
      <c r="BG6" s="21">
        <f t="shared" ref="BG6:BO6" si="7">IF(BG7="",NA(),BG7)</f>
        <v>1439.64</v>
      </c>
      <c r="BH6" s="21">
        <f t="shared" si="7"/>
        <v>1376.28</v>
      </c>
      <c r="BI6" s="21">
        <f t="shared" si="7"/>
        <v>1237.42</v>
      </c>
      <c r="BJ6" s="21">
        <f t="shared" si="7"/>
        <v>1319.73</v>
      </c>
      <c r="BK6" s="21">
        <f t="shared" si="7"/>
        <v>789.46</v>
      </c>
      <c r="BL6" s="21">
        <f t="shared" si="7"/>
        <v>826.83</v>
      </c>
      <c r="BM6" s="21">
        <f t="shared" si="7"/>
        <v>867.83</v>
      </c>
      <c r="BN6" s="21">
        <f t="shared" si="7"/>
        <v>791.76</v>
      </c>
      <c r="BO6" s="21">
        <f t="shared" si="7"/>
        <v>900.82</v>
      </c>
      <c r="BP6" s="20" t="str">
        <f>IF(BP7="","",IF(BP7="-","【-】","【"&amp;SUBSTITUTE(TEXT(BP7,"#,##0.00"),"-","△")&amp;"】"))</f>
        <v>【809.19】</v>
      </c>
      <c r="BQ6" s="21">
        <f>IF(BQ7="",NA(),BQ7)</f>
        <v>54.92</v>
      </c>
      <c r="BR6" s="21">
        <f t="shared" ref="BR6:BZ6" si="8">IF(BR7="",NA(),BR7)</f>
        <v>31.64</v>
      </c>
      <c r="BS6" s="21">
        <f t="shared" si="8"/>
        <v>28.42</v>
      </c>
      <c r="BT6" s="21">
        <f t="shared" si="8"/>
        <v>34.93</v>
      </c>
      <c r="BU6" s="21">
        <f t="shared" si="8"/>
        <v>38.909999999999997</v>
      </c>
      <c r="BV6" s="21">
        <f t="shared" si="8"/>
        <v>57.77</v>
      </c>
      <c r="BW6" s="21">
        <f t="shared" si="8"/>
        <v>57.31</v>
      </c>
      <c r="BX6" s="21">
        <f t="shared" si="8"/>
        <v>57.08</v>
      </c>
      <c r="BY6" s="21">
        <f t="shared" si="8"/>
        <v>56.26</v>
      </c>
      <c r="BZ6" s="21">
        <f t="shared" si="8"/>
        <v>52.94</v>
      </c>
      <c r="CA6" s="20" t="str">
        <f>IF(CA7="","",IF(CA7="-","【-】","【"&amp;SUBSTITUTE(TEXT(CA7,"#,##0.00"),"-","△")&amp;"】"))</f>
        <v>【57.02】</v>
      </c>
      <c r="CB6" s="21">
        <f>IF(CB7="",NA(),CB7)</f>
        <v>485.49</v>
      </c>
      <c r="CC6" s="21">
        <f t="shared" ref="CC6:CK6" si="9">IF(CC7="",NA(),CC7)</f>
        <v>893.1</v>
      </c>
      <c r="CD6" s="21">
        <f t="shared" si="9"/>
        <v>945.86</v>
      </c>
      <c r="CE6" s="21">
        <f t="shared" si="9"/>
        <v>805.36</v>
      </c>
      <c r="CF6" s="21">
        <f t="shared" si="9"/>
        <v>755.71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0">
        <f>IF(CM7="",NA(),CM7)</f>
        <v>0</v>
      </c>
      <c r="CN6" s="20">
        <f t="shared" ref="CN6:CV6" si="10">IF(CN7="",NA(),CN7)</f>
        <v>0</v>
      </c>
      <c r="CO6" s="20">
        <f t="shared" si="10"/>
        <v>0</v>
      </c>
      <c r="CP6" s="21">
        <f t="shared" si="10"/>
        <v>33.729999999999997</v>
      </c>
      <c r="CQ6" s="21">
        <f t="shared" si="10"/>
        <v>33.729999999999997</v>
      </c>
      <c r="CR6" s="21">
        <f t="shared" si="10"/>
        <v>50.68</v>
      </c>
      <c r="CS6" s="21">
        <f t="shared" si="10"/>
        <v>50.14</v>
      </c>
      <c r="CT6" s="21">
        <f t="shared" si="10"/>
        <v>54.83</v>
      </c>
      <c r="CU6" s="21">
        <f t="shared" si="10"/>
        <v>66.53</v>
      </c>
      <c r="CV6" s="21">
        <f t="shared" si="10"/>
        <v>52.35</v>
      </c>
      <c r="CW6" s="20" t="str">
        <f>IF(CW7="","",IF(CW7="-","【-】","【"&amp;SUBSTITUTE(TEXT(CW7,"#,##0.00"),"-","△")&amp;"】"))</f>
        <v>【52.55】</v>
      </c>
      <c r="CX6" s="21">
        <f>IF(CX7="",NA(),CX7)</f>
        <v>93.98</v>
      </c>
      <c r="CY6" s="21">
        <f t="shared" ref="CY6:DG6" si="11">IF(CY7="",NA(),CY7)</f>
        <v>88.57</v>
      </c>
      <c r="CZ6" s="21">
        <f t="shared" si="11"/>
        <v>85.85</v>
      </c>
      <c r="DA6" s="21">
        <f t="shared" si="11"/>
        <v>94.29</v>
      </c>
      <c r="DB6" s="21">
        <f t="shared" si="11"/>
        <v>73.95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435112</v>
      </c>
      <c r="D7" s="23">
        <v>47</v>
      </c>
      <c r="E7" s="23">
        <v>17</v>
      </c>
      <c r="F7" s="23">
        <v>5</v>
      </c>
      <c r="G7" s="23">
        <v>0</v>
      </c>
      <c r="H7" s="23" t="s">
        <v>98</v>
      </c>
      <c r="I7" s="23" t="s">
        <v>99</v>
      </c>
      <c r="J7" s="23" t="s">
        <v>100</v>
      </c>
      <c r="K7" s="23" t="s">
        <v>101</v>
      </c>
      <c r="L7" s="23" t="s">
        <v>102</v>
      </c>
      <c r="M7" s="23" t="s">
        <v>103</v>
      </c>
      <c r="N7" s="24" t="s">
        <v>104</v>
      </c>
      <c r="O7" s="24" t="s">
        <v>105</v>
      </c>
      <c r="P7" s="24">
        <v>12.32</v>
      </c>
      <c r="Q7" s="24">
        <v>100</v>
      </c>
      <c r="R7" s="24">
        <v>5000</v>
      </c>
      <c r="S7" s="24">
        <v>974</v>
      </c>
      <c r="T7" s="24">
        <v>252.92</v>
      </c>
      <c r="U7" s="24">
        <v>3.85</v>
      </c>
      <c r="V7" s="24">
        <v>119</v>
      </c>
      <c r="W7" s="24">
        <v>0.08</v>
      </c>
      <c r="X7" s="24">
        <v>1487.5</v>
      </c>
      <c r="Y7" s="24">
        <v>99.85</v>
      </c>
      <c r="Z7" s="24">
        <v>81.53</v>
      </c>
      <c r="AA7" s="24">
        <v>71.150000000000006</v>
      </c>
      <c r="AB7" s="24">
        <v>70.86</v>
      </c>
      <c r="AC7" s="24">
        <v>57.27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1550.5</v>
      </c>
      <c r="BG7" s="24">
        <v>1439.64</v>
      </c>
      <c r="BH7" s="24">
        <v>1376.28</v>
      </c>
      <c r="BI7" s="24">
        <v>1237.42</v>
      </c>
      <c r="BJ7" s="24">
        <v>1319.73</v>
      </c>
      <c r="BK7" s="24">
        <v>789.46</v>
      </c>
      <c r="BL7" s="24">
        <v>826.83</v>
      </c>
      <c r="BM7" s="24">
        <v>867.83</v>
      </c>
      <c r="BN7" s="24">
        <v>791.76</v>
      </c>
      <c r="BO7" s="24">
        <v>900.82</v>
      </c>
      <c r="BP7" s="24">
        <v>809.19</v>
      </c>
      <c r="BQ7" s="24">
        <v>54.92</v>
      </c>
      <c r="BR7" s="24">
        <v>31.64</v>
      </c>
      <c r="BS7" s="24">
        <v>28.42</v>
      </c>
      <c r="BT7" s="24">
        <v>34.93</v>
      </c>
      <c r="BU7" s="24">
        <v>38.909999999999997</v>
      </c>
      <c r="BV7" s="24">
        <v>57.77</v>
      </c>
      <c r="BW7" s="24">
        <v>57.31</v>
      </c>
      <c r="BX7" s="24">
        <v>57.08</v>
      </c>
      <c r="BY7" s="24">
        <v>56.26</v>
      </c>
      <c r="BZ7" s="24">
        <v>52.94</v>
      </c>
      <c r="CA7" s="24">
        <v>57.02</v>
      </c>
      <c r="CB7" s="24">
        <v>485.49</v>
      </c>
      <c r="CC7" s="24">
        <v>893.1</v>
      </c>
      <c r="CD7" s="24">
        <v>945.86</v>
      </c>
      <c r="CE7" s="24">
        <v>805.36</v>
      </c>
      <c r="CF7" s="24">
        <v>755.71</v>
      </c>
      <c r="CG7" s="24">
        <v>274.35000000000002</v>
      </c>
      <c r="CH7" s="24">
        <v>273.52</v>
      </c>
      <c r="CI7" s="24">
        <v>274.99</v>
      </c>
      <c r="CJ7" s="24">
        <v>282.08999999999997</v>
      </c>
      <c r="CK7" s="24">
        <v>303.27999999999997</v>
      </c>
      <c r="CL7" s="24">
        <v>273.68</v>
      </c>
      <c r="CM7" s="24">
        <v>0</v>
      </c>
      <c r="CN7" s="24">
        <v>0</v>
      </c>
      <c r="CO7" s="24">
        <v>0</v>
      </c>
      <c r="CP7" s="24">
        <v>33.729999999999997</v>
      </c>
      <c r="CQ7" s="24">
        <v>33.729999999999997</v>
      </c>
      <c r="CR7" s="24">
        <v>50.68</v>
      </c>
      <c r="CS7" s="24">
        <v>50.14</v>
      </c>
      <c r="CT7" s="24">
        <v>54.83</v>
      </c>
      <c r="CU7" s="24">
        <v>66.53</v>
      </c>
      <c r="CV7" s="24">
        <v>52.35</v>
      </c>
      <c r="CW7" s="24">
        <v>52.55</v>
      </c>
      <c r="CX7" s="24">
        <v>93.98</v>
      </c>
      <c r="CY7" s="24">
        <v>88.57</v>
      </c>
      <c r="CZ7" s="24">
        <v>85.85</v>
      </c>
      <c r="DA7" s="24">
        <v>94.29</v>
      </c>
      <c r="DB7" s="24">
        <v>73.95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黒木光重</cp:lastModifiedBy>
  <dcterms:created xsi:type="dcterms:W3CDTF">2023-12-12T02:56:26Z</dcterms:created>
  <dcterms:modified xsi:type="dcterms:W3CDTF">2024-01-30T07:32:26Z</dcterms:modified>
  <cp:category/>
</cp:coreProperties>
</file>