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/>
  <mc:AlternateContent xmlns:mc="http://schemas.openxmlformats.org/markup-compatibility/2006">
    <mc:Choice Requires="x15">
      <x15ac:absPath xmlns:x15ac="http://schemas.microsoft.com/office/spreadsheetml/2010/11/ac" url="\\sv-fl1\doc\上下水道課\03 下水道係\00集排・生排共通\公営企業経営比較分析表\R4年度決算\34 芦北町\下水道\"/>
    </mc:Choice>
  </mc:AlternateContent>
  <xr:revisionPtr revIDLastSave="0" documentId="13_ncr:1_{F9EC99E7-F61B-4178-8981-D921AA535871}" xr6:coauthVersionLast="36" xr6:coauthVersionMax="36" xr10:uidLastSave="{00000000-0000-0000-0000-000000000000}"/>
  <workbookProtection workbookAlgorithmName="SHA-512" workbookHashValue="D24/u3vyNGshPWPI3RnA0lGi2XFcruoyKu9NxARTeoDB6HXM9RzH/3kzGO/ughlGEsaQrMXHEra4UpzXncN7vg==" workbookSaltValue="nRRvsUDp1waF52E6DLWmYA==" workbookSpinCount="100000" lockStructure="1"/>
  <bookViews>
    <workbookView xWindow="0" yWindow="0" windowWidth="9720" windowHeight="765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6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I10" i="4" s="1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6" i="4"/>
  <c r="J86" i="4"/>
  <c r="E86" i="4"/>
  <c r="AT10" i="4"/>
  <c r="AL10" i="4"/>
  <c r="AD10" i="4"/>
  <c r="B10" i="4"/>
  <c r="AL8" i="4"/>
  <c r="P8" i="4"/>
  <c r="I8" i="4"/>
</calcChain>
</file>

<file path=xl/sharedStrings.xml><?xml version="1.0" encoding="utf-8"?>
<sst xmlns="http://schemas.openxmlformats.org/spreadsheetml/2006/main" count="236" uniqueCount="119">
  <si>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</si>
  <si>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</si>
  <si>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</si>
  <si>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</si>
  <si>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</si>
  <si>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</si>
  <si>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</si>
  <si>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</si>
  <si>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</si>
  <si>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</si>
  <si>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</si>
  <si>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</si>
  <si>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</si>
  <si>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</si>
  <si>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</si>
  <si>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</si>
  <si>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</si>
  <si>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</si>
  <si>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</si>
  <si>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</si>
  <si>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</si>
  <si>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</si>
  <si>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</si>
  <si>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</si>
  <si>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</si>
  <si>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</si>
  <si>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</si>
  <si>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</si>
  <si>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</si>
  <si>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</si>
  <si>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</si>
  <si>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</si>
  <si>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</si>
  <si>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</si>
  <si>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</si>
  <si>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</si>
  <si>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</si>
  <si>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</si>
  <si>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</si>
  <si>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</si>
  <si>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</si>
  <si>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</si>
  <si>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</si>
  <si>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</si>
  <si>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</si>
  <si>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</si>
  <si>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</si>
  <si>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</si>
  <si>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</si>
  <si>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</si>
  <si>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</si>
  <si>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</si>
  <si>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</si>
  <si>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</si>
  <si>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</si>
  <si>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</si>
  <si>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</si>
  <si>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</si>
  <si>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</si>
  <si>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</si>
  <si>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</si>
  <si>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</si>
  <si>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</si>
  <si>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</si>
  <si>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</si>
  <si>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</si>
  <si>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</si>
  <si>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</si>
  <si>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</si>
  <si>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</si>
  <si>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</si>
  <si>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</si>
  <si>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</si>
  <si>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</si>
  <si>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</si>
  <si>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</si>
  <si>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</si>
  <si>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</si>
  <si>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</si>
  <si>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</si>
  <si>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</si>
  <si>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</si>
  <si>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</si>
  <si>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</si>
  <si>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</si>
  <si>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</si>
  <si>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</si>
  <si>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</si>
  <si>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</si>
  <si>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</si>
  <si>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</si>
  <si>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</si>
  <si>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</si>
  <si>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</si>
  <si>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</si>
  <si>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</si>
  <si>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</si>
  <si>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</si>
  <si>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熊本県　芦北町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</si>
  <si>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</si>
  <si>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</si>
  <si>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</si>
  <si>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</si>
  <si>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</si>
  <si>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</si>
  <si>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</si>
  <si>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</si>
  <si>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</si>
  <si>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</si>
  <si>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</si>
  <si>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</si>
  <si>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</si>
  <si>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</si>
  <si>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</si>
  <si>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</si>
  <si>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</si>
  <si>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伏木氏処理区を除く５処理区（芦北・米田・花岡東・女島西・内野）については、供用開始後２０年以上を経過し、施設・管路等の老朽化が進行している。
　そのため、Ｒ３年度から順次、処理施設の更新工事を実施している。</t>
    <phoneticPr fontId="4"/>
  </si>
  <si>
    <t>　供用開始２０年を超え、老朽化した施設の維持管理経費等の増加や、人口減少による使用料の減少も今後避けられない状況である。
　Ｒ３年度から芦北処理場の更新工事を実施しているが、今後は、米田地区での更新も計画予定。
　また、Ｒ６年度から地方公営企業法を適用する予定であり、より正確な経営分析が可能になるので、使用料改定についても検討を進めていく予定。</t>
    <rPh sb="112" eb="114">
      <t>ネンド</t>
    </rPh>
    <rPh sb="116" eb="118">
      <t>チホウ</t>
    </rPh>
    <rPh sb="118" eb="120">
      <t>コウエイ</t>
    </rPh>
    <rPh sb="120" eb="122">
      <t>キギョウ</t>
    </rPh>
    <rPh sb="122" eb="123">
      <t>ホウ</t>
    </rPh>
    <rPh sb="124" eb="126">
      <t>テキヨウ</t>
    </rPh>
    <rPh sb="128" eb="130">
      <t>ヨテイ</t>
    </rPh>
    <rPh sb="136" eb="138">
      <t>セイカク</t>
    </rPh>
    <rPh sb="139" eb="143">
      <t>ケイエイブンセキ</t>
    </rPh>
    <rPh sb="144" eb="146">
      <t>カノウ</t>
    </rPh>
    <rPh sb="162" eb="164">
      <t>ケントウ</t>
    </rPh>
    <rPh sb="165" eb="166">
      <t>スス</t>
    </rPh>
    <rPh sb="170" eb="172">
      <t>ヨテイ</t>
    </rPh>
    <phoneticPr fontId="4"/>
  </si>
  <si>
    <t>　経営については一般会計からの繰入金に依る部分があり、また、処理施設の老朽化が進行している状況である。
　そのため、交付金を活用した施設更新や、施設統合、使用料の見直し等を今後も引き続き進めていく必要がある。</t>
    <rPh sb="19" eb="20">
      <t>ヨ</t>
    </rPh>
    <rPh sb="21" eb="23">
      <t>ブブン</t>
    </rPh>
    <rPh sb="86" eb="88">
      <t>コンゴ</t>
    </rPh>
    <rPh sb="89" eb="90">
      <t>ヒ</t>
    </rPh>
    <rPh sb="91" eb="92">
      <t>ツヅ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</si>
</sst>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7-473E-A4B9-7ADD4304A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0.02</c:v>
                </c:pt>
                <c:pt idx="2">
                  <c:v>0.25</c:v>
                </c:pt>
                <c:pt idx="3">
                  <c:v>0.05</c:v>
                </c:pt>
                <c:pt idx="4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B7-473E-A4B9-7ADD4304A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87.71</c:v>
                </c:pt>
                <c:pt idx="1">
                  <c:v>87.4</c:v>
                </c:pt>
                <c:pt idx="2">
                  <c:v>79.33</c:v>
                </c:pt>
                <c:pt idx="3">
                  <c:v>85.84</c:v>
                </c:pt>
                <c:pt idx="4">
                  <c:v>85.55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F9-4397-8C45-847FDA9CC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F9-4397-8C45-847FDA9CC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A7-4769-813D-66ACE256B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A7-4769-813D-66ACE256B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2E-4C9C-8C5C-D1D00E036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2E-4C9C-8C5C-D1D00E036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7B-4034-A9D6-E921DD1F6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7B-4034-A9D6-E921DD1F6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12-4A7F-9E9E-F3B2FA9B9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12-4A7F-9E9E-F3B2FA9B9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125.34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CF-4762-B11E-45ADCAC0B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789.46</c:v>
                </c:pt>
                <c:pt idx="1">
                  <c:v>826.83</c:v>
                </c:pt>
                <c:pt idx="2">
                  <c:v>867.83</c:v>
                </c:pt>
                <c:pt idx="3">
                  <c:v>791.76</c:v>
                </c:pt>
                <c:pt idx="4">
                  <c:v>900.82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CF-4762-B11E-45ADCAC0B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74.459999999999994</c:v>
                </c:pt>
                <c:pt idx="1">
                  <c:v>76</c:v>
                </c:pt>
                <c:pt idx="2">
                  <c:v>52.77</c:v>
                </c:pt>
                <c:pt idx="3">
                  <c:v>69.010000000000005</c:v>
                </c:pt>
                <c:pt idx="4">
                  <c:v>59.87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EB-4AA1-9A3B-0856951A1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57.77</c:v>
                </c:pt>
                <c:pt idx="1">
                  <c:v>57.31</c:v>
                </c:pt>
                <c:pt idx="2">
                  <c:v>57.08</c:v>
                </c:pt>
                <c:pt idx="3">
                  <c:v>56.26</c:v>
                </c:pt>
                <c:pt idx="4">
                  <c:v>52.94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EB-4AA1-9A3B-0856951A1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203.09</c:v>
                </c:pt>
                <c:pt idx="1">
                  <c:v>198.68</c:v>
                </c:pt>
                <c:pt idx="2">
                  <c:v>291.06</c:v>
                </c:pt>
                <c:pt idx="3">
                  <c:v>225.87</c:v>
                </c:pt>
                <c:pt idx="4">
                  <c:v>261.39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55-411B-BD0C-DCAF25F03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274.35000000000002</c:v>
                </c:pt>
                <c:pt idx="1">
                  <c:v>273.52</c:v>
                </c:pt>
                <c:pt idx="2">
                  <c:v>274.99</c:v>
                </c:pt>
                <c:pt idx="3">
                  <c:v>282.08999999999997</c:v>
                </c:pt>
                <c:pt idx="4">
                  <c:v>303.27999999999997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55-411B-BD0C-DCAF25F03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74.3</c:v>
                </c:pt>
                <c:pt idx="1">
                  <c:v>75.39</c:v>
                </c:pt>
                <c:pt idx="2">
                  <c:v>67.349999999999994</c:v>
                </c:pt>
                <c:pt idx="3">
                  <c:v>67.05</c:v>
                </c:pt>
                <c:pt idx="4">
                  <c:v>68.02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F7-4882-8173-C42ADDAE5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50.68</c:v>
                </c:pt>
                <c:pt idx="1">
                  <c:v>50.14</c:v>
                </c:pt>
                <c:pt idx="2">
                  <c:v>54.83</c:v>
                </c:pt>
                <c:pt idx="3">
                  <c:v>66.53</c:v>
                </c:pt>
                <c:pt idx="4">
                  <c:v>52.35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F7-4882-8173-C42ADDAE5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80.64</c:v>
                </c:pt>
                <c:pt idx="1">
                  <c:v>83.23</c:v>
                </c:pt>
                <c:pt idx="2">
                  <c:v>85.79</c:v>
                </c:pt>
                <c:pt idx="3">
                  <c:v>83.79</c:v>
                </c:pt>
                <c:pt idx="4">
                  <c:v>85.87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BA-4803-9F88-DC3F9C6E6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84.86</c:v>
                </c:pt>
                <c:pt idx="1">
                  <c:v>84.98</c:v>
                </c:pt>
                <c:pt idx="2">
                  <c:v>84.7</c:v>
                </c:pt>
                <c:pt idx="3">
                  <c:v>84.67</c:v>
                </c:pt>
                <c:pt idx="4">
                  <c:v>84.39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A-4803-9F88-DC3F9C6E6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【809.19】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【273.68】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AG52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熊本県　芦北町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35" t="str">
        <f>データ!I6</f>
        <v>法非適用</v>
      </c>
      <c r="C8" s="35"/>
      <c r="D8" s="35"/>
      <c r="E8" s="35"/>
      <c r="F8" s="35"/>
      <c r="G8" s="35"/>
      <c r="H8" s="35"/>
      <c r="I8" s="35" t="str">
        <f>データ!J6</f>
        <v>下水道事業</v>
      </c>
      <c r="J8" s="35"/>
      <c r="K8" s="35"/>
      <c r="L8" s="35"/>
      <c r="M8" s="35"/>
      <c r="N8" s="35"/>
      <c r="O8" s="35"/>
      <c r="P8" s="35" t="str">
        <f>データ!K6</f>
        <v>農業集落排水</v>
      </c>
      <c r="Q8" s="35"/>
      <c r="R8" s="35"/>
      <c r="S8" s="35"/>
      <c r="T8" s="35"/>
      <c r="U8" s="35"/>
      <c r="V8" s="35"/>
      <c r="W8" s="35" t="str">
        <f>データ!L6</f>
        <v>F2</v>
      </c>
      <c r="X8" s="35"/>
      <c r="Y8" s="35"/>
      <c r="Z8" s="35"/>
      <c r="AA8" s="35"/>
      <c r="AB8" s="35"/>
      <c r="AC8" s="35"/>
      <c r="AD8" s="36" t="str">
        <f>データ!$M$6</f>
        <v>非設置</v>
      </c>
      <c r="AE8" s="36"/>
      <c r="AF8" s="36"/>
      <c r="AG8" s="36"/>
      <c r="AH8" s="36"/>
      <c r="AI8" s="36"/>
      <c r="AJ8" s="36"/>
      <c r="AK8" s="3"/>
      <c r="AL8" s="37">
        <f>データ!S6</f>
        <v>15724</v>
      </c>
      <c r="AM8" s="37"/>
      <c r="AN8" s="37"/>
      <c r="AO8" s="37"/>
      <c r="AP8" s="37"/>
      <c r="AQ8" s="37"/>
      <c r="AR8" s="37"/>
      <c r="AS8" s="37"/>
      <c r="AT8" s="38">
        <f>データ!T6</f>
        <v>234.01</v>
      </c>
      <c r="AU8" s="38"/>
      <c r="AV8" s="38"/>
      <c r="AW8" s="38"/>
      <c r="AX8" s="38"/>
      <c r="AY8" s="38"/>
      <c r="AZ8" s="38"/>
      <c r="BA8" s="38"/>
      <c r="BB8" s="38">
        <f>データ!U6</f>
        <v>67.19</v>
      </c>
      <c r="BC8" s="38"/>
      <c r="BD8" s="38"/>
      <c r="BE8" s="38"/>
      <c r="BF8" s="38"/>
      <c r="BG8" s="38"/>
      <c r="BH8" s="38"/>
      <c r="BI8" s="38"/>
      <c r="BJ8" s="3"/>
      <c r="BK8" s="3"/>
      <c r="BL8" s="39" t="s">
        <v>10</v>
      </c>
      <c r="BM8" s="40"/>
      <c r="BN8" s="41" t="s">
        <v>11</v>
      </c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2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8" t="str">
        <f>データ!N6</f>
        <v>-</v>
      </c>
      <c r="C10" s="38"/>
      <c r="D10" s="38"/>
      <c r="E10" s="38"/>
      <c r="F10" s="38"/>
      <c r="G10" s="38"/>
      <c r="H10" s="38"/>
      <c r="I10" s="38" t="str">
        <f>データ!O6</f>
        <v>該当数値なし</v>
      </c>
      <c r="J10" s="38"/>
      <c r="K10" s="38"/>
      <c r="L10" s="38"/>
      <c r="M10" s="38"/>
      <c r="N10" s="38"/>
      <c r="O10" s="38"/>
      <c r="P10" s="38">
        <f>データ!P6</f>
        <v>22.45</v>
      </c>
      <c r="Q10" s="38"/>
      <c r="R10" s="38"/>
      <c r="S10" s="38"/>
      <c r="T10" s="38"/>
      <c r="U10" s="38"/>
      <c r="V10" s="38"/>
      <c r="W10" s="38">
        <f>データ!Q6</f>
        <v>91.88</v>
      </c>
      <c r="X10" s="38"/>
      <c r="Y10" s="38"/>
      <c r="Z10" s="38"/>
      <c r="AA10" s="38"/>
      <c r="AB10" s="38"/>
      <c r="AC10" s="38"/>
      <c r="AD10" s="37">
        <f>データ!R6</f>
        <v>3300</v>
      </c>
      <c r="AE10" s="37"/>
      <c r="AF10" s="37"/>
      <c r="AG10" s="37"/>
      <c r="AH10" s="37"/>
      <c r="AI10" s="37"/>
      <c r="AJ10" s="37"/>
      <c r="AK10" s="2"/>
      <c r="AL10" s="37">
        <f>データ!V6</f>
        <v>3495</v>
      </c>
      <c r="AM10" s="37"/>
      <c r="AN10" s="37"/>
      <c r="AO10" s="37"/>
      <c r="AP10" s="37"/>
      <c r="AQ10" s="37"/>
      <c r="AR10" s="37"/>
      <c r="AS10" s="37"/>
      <c r="AT10" s="38">
        <f>データ!W6</f>
        <v>1.89</v>
      </c>
      <c r="AU10" s="38"/>
      <c r="AV10" s="38"/>
      <c r="AW10" s="38"/>
      <c r="AX10" s="38"/>
      <c r="AY10" s="38"/>
      <c r="AZ10" s="38"/>
      <c r="BA10" s="38"/>
      <c r="BB10" s="38">
        <f>データ!X6</f>
        <v>1849.21</v>
      </c>
      <c r="BC10" s="38"/>
      <c r="BD10" s="38"/>
      <c r="BE10" s="38"/>
      <c r="BF10" s="38"/>
      <c r="BG10" s="38"/>
      <c r="BH10" s="38"/>
      <c r="BI10" s="38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118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116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117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【809.19】</v>
      </c>
      <c r="I86" s="12" t="str">
        <f>データ!CA6</f>
        <v>【57.02】</v>
      </c>
      <c r="J86" s="12" t="str">
        <f>データ!CL6</f>
        <v>【273.68】</v>
      </c>
      <c r="K86" s="12" t="str">
        <f>データ!CW6</f>
        <v>【52.55】</v>
      </c>
      <c r="L86" s="12" t="str">
        <f>データ!DH6</f>
        <v>【87.30】</v>
      </c>
      <c r="M86" s="12" t="s">
        <v>44</v>
      </c>
      <c r="N86" s="12" t="s">
        <v>44</v>
      </c>
      <c r="O86" s="12" t="str">
        <f>データ!EO6</f>
        <v>【0.02】</v>
      </c>
    </row>
  </sheetData>
  <sheetProtection algorithmName="SHA-512" hashValue="tdUp20zv7AO+MaXXqfBz3JIvM/Pk6Fhr0YgW4dtktuTyJLt/wfQkAfNd2rzVzy+tuNm6rrFmtc70pc+V3Uqz8A==" saltValue="royEfaRKbs7sSREyLnAqxg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3" t="s">
        <v>54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55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56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58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59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60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61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62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63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64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65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66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67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68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2022</v>
      </c>
      <c r="C6" s="19">
        <f t="shared" ref="C6:X6" si="3">C7</f>
        <v>434825</v>
      </c>
      <c r="D6" s="19">
        <f t="shared" si="3"/>
        <v>47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熊本県　芦北町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22.45</v>
      </c>
      <c r="Q6" s="20">
        <f t="shared" si="3"/>
        <v>91.88</v>
      </c>
      <c r="R6" s="20">
        <f t="shared" si="3"/>
        <v>3300</v>
      </c>
      <c r="S6" s="20">
        <f t="shared" si="3"/>
        <v>15724</v>
      </c>
      <c r="T6" s="20">
        <f t="shared" si="3"/>
        <v>234.01</v>
      </c>
      <c r="U6" s="20">
        <f t="shared" si="3"/>
        <v>67.19</v>
      </c>
      <c r="V6" s="20">
        <f t="shared" si="3"/>
        <v>3495</v>
      </c>
      <c r="W6" s="20">
        <f t="shared" si="3"/>
        <v>1.89</v>
      </c>
      <c r="X6" s="20">
        <f t="shared" si="3"/>
        <v>1849.21</v>
      </c>
      <c r="Y6" s="21">
        <f>IF(Y7="",NA(),Y7)</f>
        <v>87.71</v>
      </c>
      <c r="Z6" s="21">
        <f t="shared" ref="Z6:AH6" si="4">IF(Z7="",NA(),Z7)</f>
        <v>87.4</v>
      </c>
      <c r="AA6" s="21">
        <f t="shared" si="4"/>
        <v>79.33</v>
      </c>
      <c r="AB6" s="21">
        <f t="shared" si="4"/>
        <v>85.84</v>
      </c>
      <c r="AC6" s="21">
        <f t="shared" si="4"/>
        <v>85.55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1">
        <f t="shared" ref="BG6:BO6" si="7">IF(BG7="",NA(),BG7)</f>
        <v>125.34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789.46</v>
      </c>
      <c r="BL6" s="21">
        <f t="shared" si="7"/>
        <v>826.83</v>
      </c>
      <c r="BM6" s="21">
        <f t="shared" si="7"/>
        <v>867.83</v>
      </c>
      <c r="BN6" s="21">
        <f t="shared" si="7"/>
        <v>791.76</v>
      </c>
      <c r="BO6" s="21">
        <f t="shared" si="7"/>
        <v>900.82</v>
      </c>
      <c r="BP6" s="20" t="str">
        <f>IF(BP7="","",IF(BP7="-","【-】","【"&amp;SUBSTITUTE(TEXT(BP7,"#,##0.00"),"-","△")&amp;"】"))</f>
        <v>【809.19】</v>
      </c>
      <c r="BQ6" s="21">
        <f>IF(BQ7="",NA(),BQ7)</f>
        <v>74.459999999999994</v>
      </c>
      <c r="BR6" s="21">
        <f t="shared" ref="BR6:BZ6" si="8">IF(BR7="",NA(),BR7)</f>
        <v>76</v>
      </c>
      <c r="BS6" s="21">
        <f t="shared" si="8"/>
        <v>52.77</v>
      </c>
      <c r="BT6" s="21">
        <f t="shared" si="8"/>
        <v>69.010000000000005</v>
      </c>
      <c r="BU6" s="21">
        <f t="shared" si="8"/>
        <v>59.87</v>
      </c>
      <c r="BV6" s="21">
        <f t="shared" si="8"/>
        <v>57.77</v>
      </c>
      <c r="BW6" s="21">
        <f t="shared" si="8"/>
        <v>57.31</v>
      </c>
      <c r="BX6" s="21">
        <f t="shared" si="8"/>
        <v>57.08</v>
      </c>
      <c r="BY6" s="21">
        <f t="shared" si="8"/>
        <v>56.26</v>
      </c>
      <c r="BZ6" s="21">
        <f t="shared" si="8"/>
        <v>52.94</v>
      </c>
      <c r="CA6" s="20" t="str">
        <f>IF(CA7="","",IF(CA7="-","【-】","【"&amp;SUBSTITUTE(TEXT(CA7,"#,##0.00"),"-","△")&amp;"】"))</f>
        <v>【57.02】</v>
      </c>
      <c r="CB6" s="21">
        <f>IF(CB7="",NA(),CB7)</f>
        <v>203.09</v>
      </c>
      <c r="CC6" s="21">
        <f t="shared" ref="CC6:CK6" si="9">IF(CC7="",NA(),CC7)</f>
        <v>198.68</v>
      </c>
      <c r="CD6" s="21">
        <f t="shared" si="9"/>
        <v>291.06</v>
      </c>
      <c r="CE6" s="21">
        <f t="shared" si="9"/>
        <v>225.87</v>
      </c>
      <c r="CF6" s="21">
        <f t="shared" si="9"/>
        <v>261.39</v>
      </c>
      <c r="CG6" s="21">
        <f t="shared" si="9"/>
        <v>274.35000000000002</v>
      </c>
      <c r="CH6" s="21">
        <f t="shared" si="9"/>
        <v>273.52</v>
      </c>
      <c r="CI6" s="21">
        <f t="shared" si="9"/>
        <v>274.99</v>
      </c>
      <c r="CJ6" s="21">
        <f t="shared" si="9"/>
        <v>282.08999999999997</v>
      </c>
      <c r="CK6" s="21">
        <f t="shared" si="9"/>
        <v>303.27999999999997</v>
      </c>
      <c r="CL6" s="20" t="str">
        <f>IF(CL7="","",IF(CL7="-","【-】","【"&amp;SUBSTITUTE(TEXT(CL7,"#,##0.00"),"-","△")&amp;"】"))</f>
        <v>【273.68】</v>
      </c>
      <c r="CM6" s="21">
        <f>IF(CM7="",NA(),CM7)</f>
        <v>74.3</v>
      </c>
      <c r="CN6" s="21">
        <f t="shared" ref="CN6:CV6" si="10">IF(CN7="",NA(),CN7)</f>
        <v>75.39</v>
      </c>
      <c r="CO6" s="21">
        <f t="shared" si="10"/>
        <v>67.349999999999994</v>
      </c>
      <c r="CP6" s="21">
        <f t="shared" si="10"/>
        <v>67.05</v>
      </c>
      <c r="CQ6" s="21">
        <f t="shared" si="10"/>
        <v>68.02</v>
      </c>
      <c r="CR6" s="21">
        <f t="shared" si="10"/>
        <v>50.68</v>
      </c>
      <c r="CS6" s="21">
        <f t="shared" si="10"/>
        <v>50.14</v>
      </c>
      <c r="CT6" s="21">
        <f t="shared" si="10"/>
        <v>54.83</v>
      </c>
      <c r="CU6" s="21">
        <f t="shared" si="10"/>
        <v>66.53</v>
      </c>
      <c r="CV6" s="21">
        <f t="shared" si="10"/>
        <v>52.35</v>
      </c>
      <c r="CW6" s="20" t="str">
        <f>IF(CW7="","",IF(CW7="-","【-】","【"&amp;SUBSTITUTE(TEXT(CW7,"#,##0.00"),"-","△")&amp;"】"))</f>
        <v>【52.55】</v>
      </c>
      <c r="CX6" s="21">
        <f>IF(CX7="",NA(),CX7)</f>
        <v>80.64</v>
      </c>
      <c r="CY6" s="21">
        <f t="shared" ref="CY6:DG6" si="11">IF(CY7="",NA(),CY7)</f>
        <v>83.23</v>
      </c>
      <c r="CZ6" s="21">
        <f t="shared" si="11"/>
        <v>85.79</v>
      </c>
      <c r="DA6" s="21">
        <f t="shared" si="11"/>
        <v>83.79</v>
      </c>
      <c r="DB6" s="21">
        <f t="shared" si="11"/>
        <v>85.87</v>
      </c>
      <c r="DC6" s="21">
        <f t="shared" si="11"/>
        <v>84.86</v>
      </c>
      <c r="DD6" s="21">
        <f t="shared" si="11"/>
        <v>84.98</v>
      </c>
      <c r="DE6" s="21">
        <f t="shared" si="11"/>
        <v>84.7</v>
      </c>
      <c r="DF6" s="21">
        <f t="shared" si="11"/>
        <v>84.67</v>
      </c>
      <c r="DG6" s="21">
        <f t="shared" si="11"/>
        <v>84.39</v>
      </c>
      <c r="DH6" s="20" t="str">
        <f>IF(DH7="","",IF(DH7="-","【-】","【"&amp;SUBSTITUTE(TEXT(DH7,"#,##0.00"),"-","△")&amp;"】"))</f>
        <v>【87.30】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0.01</v>
      </c>
      <c r="EK6" s="21">
        <f t="shared" si="14"/>
        <v>0.02</v>
      </c>
      <c r="EL6" s="21">
        <f t="shared" si="14"/>
        <v>0.25</v>
      </c>
      <c r="EM6" s="21">
        <f t="shared" si="14"/>
        <v>0.05</v>
      </c>
      <c r="EN6" s="21">
        <f t="shared" si="14"/>
        <v>0.03</v>
      </c>
      <c r="EO6" s="20" t="str">
        <f>IF(EO7="","",IF(EO7="-","【-】","【"&amp;SUBSTITUTE(TEXT(EO7,"#,##0.00"),"-","△")&amp;"】"))</f>
        <v>【0.02】</v>
      </c>
    </row>
    <row r="7" spans="1:145" s="22" customFormat="1" x14ac:dyDescent="0.15">
      <c r="A7" s="14"/>
      <c r="B7" s="23">
        <v>2022</v>
      </c>
      <c r="C7" s="23">
        <v>434825</v>
      </c>
      <c r="D7" s="23">
        <v>47</v>
      </c>
      <c r="E7" s="23">
        <v>17</v>
      </c>
      <c r="F7" s="23">
        <v>5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22.45</v>
      </c>
      <c r="Q7" s="24">
        <v>91.88</v>
      </c>
      <c r="R7" s="24">
        <v>3300</v>
      </c>
      <c r="S7" s="24">
        <v>15724</v>
      </c>
      <c r="T7" s="24">
        <v>234.01</v>
      </c>
      <c r="U7" s="24">
        <v>67.19</v>
      </c>
      <c r="V7" s="24">
        <v>3495</v>
      </c>
      <c r="W7" s="24">
        <v>1.89</v>
      </c>
      <c r="X7" s="24">
        <v>1849.21</v>
      </c>
      <c r="Y7" s="24">
        <v>87.71</v>
      </c>
      <c r="Z7" s="24">
        <v>87.4</v>
      </c>
      <c r="AA7" s="24">
        <v>79.33</v>
      </c>
      <c r="AB7" s="24">
        <v>85.84</v>
      </c>
      <c r="AC7" s="24">
        <v>85.55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125.34</v>
      </c>
      <c r="BH7" s="24">
        <v>0</v>
      </c>
      <c r="BI7" s="24">
        <v>0</v>
      </c>
      <c r="BJ7" s="24">
        <v>0</v>
      </c>
      <c r="BK7" s="24">
        <v>789.46</v>
      </c>
      <c r="BL7" s="24">
        <v>826.83</v>
      </c>
      <c r="BM7" s="24">
        <v>867.83</v>
      </c>
      <c r="BN7" s="24">
        <v>791.76</v>
      </c>
      <c r="BO7" s="24">
        <v>900.82</v>
      </c>
      <c r="BP7" s="24">
        <v>809.19</v>
      </c>
      <c r="BQ7" s="24">
        <v>74.459999999999994</v>
      </c>
      <c r="BR7" s="24">
        <v>76</v>
      </c>
      <c r="BS7" s="24">
        <v>52.77</v>
      </c>
      <c r="BT7" s="24">
        <v>69.010000000000005</v>
      </c>
      <c r="BU7" s="24">
        <v>59.87</v>
      </c>
      <c r="BV7" s="24">
        <v>57.77</v>
      </c>
      <c r="BW7" s="24">
        <v>57.31</v>
      </c>
      <c r="BX7" s="24">
        <v>57.08</v>
      </c>
      <c r="BY7" s="24">
        <v>56.26</v>
      </c>
      <c r="BZ7" s="24">
        <v>52.94</v>
      </c>
      <c r="CA7" s="24">
        <v>57.02</v>
      </c>
      <c r="CB7" s="24">
        <v>203.09</v>
      </c>
      <c r="CC7" s="24">
        <v>198.68</v>
      </c>
      <c r="CD7" s="24">
        <v>291.06</v>
      </c>
      <c r="CE7" s="24">
        <v>225.87</v>
      </c>
      <c r="CF7" s="24">
        <v>261.39</v>
      </c>
      <c r="CG7" s="24">
        <v>274.35000000000002</v>
      </c>
      <c r="CH7" s="24">
        <v>273.52</v>
      </c>
      <c r="CI7" s="24">
        <v>274.99</v>
      </c>
      <c r="CJ7" s="24">
        <v>282.08999999999997</v>
      </c>
      <c r="CK7" s="24">
        <v>303.27999999999997</v>
      </c>
      <c r="CL7" s="24">
        <v>273.68</v>
      </c>
      <c r="CM7" s="24">
        <v>74.3</v>
      </c>
      <c r="CN7" s="24">
        <v>75.39</v>
      </c>
      <c r="CO7" s="24">
        <v>67.349999999999994</v>
      </c>
      <c r="CP7" s="24">
        <v>67.05</v>
      </c>
      <c r="CQ7" s="24">
        <v>68.02</v>
      </c>
      <c r="CR7" s="24">
        <v>50.68</v>
      </c>
      <c r="CS7" s="24">
        <v>50.14</v>
      </c>
      <c r="CT7" s="24">
        <v>54.83</v>
      </c>
      <c r="CU7" s="24">
        <v>66.53</v>
      </c>
      <c r="CV7" s="24">
        <v>52.35</v>
      </c>
      <c r="CW7" s="24">
        <v>52.55</v>
      </c>
      <c r="CX7" s="24">
        <v>80.64</v>
      </c>
      <c r="CY7" s="24">
        <v>83.23</v>
      </c>
      <c r="CZ7" s="24">
        <v>85.79</v>
      </c>
      <c r="DA7" s="24">
        <v>83.79</v>
      </c>
      <c r="DB7" s="24">
        <v>85.87</v>
      </c>
      <c r="DC7" s="24">
        <v>84.86</v>
      </c>
      <c r="DD7" s="24">
        <v>84.98</v>
      </c>
      <c r="DE7" s="24">
        <v>84.7</v>
      </c>
      <c r="DF7" s="24">
        <v>84.67</v>
      </c>
      <c r="DG7" s="24">
        <v>84.39</v>
      </c>
      <c r="DH7" s="24">
        <v>87.3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0.01</v>
      </c>
      <c r="EK7" s="24">
        <v>0.02</v>
      </c>
      <c r="EL7" s="24">
        <v>0.25</v>
      </c>
      <c r="EM7" s="24">
        <v>0.05</v>
      </c>
      <c r="EN7" s="24">
        <v>0.03</v>
      </c>
      <c r="EO7" s="24">
        <v>0.02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114</v>
      </c>
      <c r="E13" t="s">
        <v>114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dcterms:created xsi:type="dcterms:W3CDTF">2023-12-12T02:56:23Z</dcterms:created>
  <dcterms:modified xsi:type="dcterms:W3CDTF">2024-01-30T05:23:30Z</dcterms:modified>
  <cp:category/>
</cp:coreProperties>
</file>