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t-harada\Desktop\経営比較分析\06 玉名市\下水道\"/>
    </mc:Choice>
  </mc:AlternateContent>
  <workbookProtection workbookAlgorithmName="SHA-512" workbookHashValue="MS7SVH13fwuCvXNYN2ElHA3/GL424A+7Dmoh5G5Vs1G3uNltg3HjmF22QlU9VBBHfjSvkzsP3HVWhIk+FtkA4Q==" workbookSaltValue="R2T+RPoeaLv174AwSoZD5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<sst xmlns="http://schemas.openxmlformats.org/spreadsheetml/2006/main" count="231" uniqueCount="116">
  <si>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</si>
  <si>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</si>
  <si>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</si>
  <si>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</si>
  <si>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</si>
  <si>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</si>
  <si>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</si>
  <si>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</si>
  <si>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</si>
  <si>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</si>
  <si>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</si>
  <si>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</si>
  <si>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</si>
  <si>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</si>
  <si>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</si>
  <si>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</si>
  <si>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</si>
  <si>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</si>
  <si>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</si>
  <si>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</si>
  <si>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</si>
  <si>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</si>
  <si>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</si>
  <si>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</si>
  <si>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</si>
  <si>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</si>
  <si>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</si>
  <si>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</si>
  <si>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</si>
  <si>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</si>
  <si>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</si>
  <si>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</si>
  <si>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</si>
  <si>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</si>
  <si>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</si>
  <si>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</si>
  <si>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</si>
  <si>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</si>
  <si>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</si>
  <si>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</si>
  <si>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</si>
  <si>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</si>
  <si>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</si>
  <si>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</si>
  <si>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</si>
  <si>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</si>
  <si>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</si>
  <si>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</si>
  <si>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</si>
  <si>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</si>
  <si>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</si>
  <si>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</si>
  <si>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</si>
  <si>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</si>
  <si>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</si>
  <si>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</si>
  <si>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</si>
  <si>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</si>
  <si>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</si>
  <si>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</si>
  <si>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</si>
  <si>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</si>
  <si>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</si>
  <si>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</si>
  <si>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</si>
  <si>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</si>
  <si>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</si>
  <si>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</si>
  <si>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</si>
  <si>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</si>
  <si>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</si>
  <si>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</si>
  <si>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</si>
  <si>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</si>
  <si>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</si>
  <si>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</si>
  <si>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</si>
  <si>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</si>
  <si>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</si>
  <si>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</si>
  <si>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</si>
  <si>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</si>
  <si>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</si>
  <si>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</si>
  <si>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</si>
  <si>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</si>
  <si>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</si>
  <si>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</si>
  <si>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</si>
  <si>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</si>
  <si>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</si>
  <si>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</si>
  <si>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</si>
  <si>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</si>
  <si>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</si>
  <si>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</si>
  <si>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</si>
  <si>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</si>
  <si>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</si>
  <si>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</si>
  <si>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</si>
  <si>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</si>
  <si>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</si>
  <si>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</si>
  <si>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</si>
  <si>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</si>
  <si>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</si>
  <si>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</si>
  <si>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</si>
  <si>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</si>
  <si>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</si>
  <si>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</si>
  <si>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</si>
  <si>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・経常収支比率は100％を越えており、累積欠損金
は生じていないことから、現状は健全な経営状態と
いえます。ただし、類似団体及び全国平均値より低
く、また使用料収入も減少傾向にあることから今後厳しい経営状態が想定されます。
・流動比率は、全国平均及び類似団体平均値を大きく上回っており支払返済能力は確保されているが、毎年減少傾向にあるため、流動資産の値に注意する必要があります。
・企業債残高対事業規模比率は、全国平均及び類似団体平均値を下回って推移しているため、健全性は確保されていると考えています。今後も投資規模と料金水準のバランスに留意していきます。
・経費回収率は、近年100％を維持しており回収すべき経費については、使用料で賄えている状況です。今後も汚水処理原価を抑制するため、汚水処理経費の削減に努めるとともに使用料収入の確保に努めます。
・施設利用率は、全国平均及び類似団体平均値を上回っています。引き続き、未普及地域の解消と将来の汚水処理人口の減少等を踏まえ、処理場等の非効率性を検証していきます。
・水洗化率は、全国平均及び類似団体平均値を大きく下回り減少で推移しています。要因として人口減少が影響していると考えられ、今後も人口減少に伴い水洗化率が低下していくと思われるため、未接続世帯に対する接続勧奨を進め使用料収入の確保に努めます。</t>
    <rPh sb="83" eb="85">
      <t>ゲンショウ</t>
    </rPh>
    <rPh sb="85" eb="87">
      <t>ケイコウ</t>
    </rPh>
    <rPh sb="113" eb="115">
      <t>リュウドウ</t>
    </rPh>
    <rPh sb="115" eb="117">
      <t>ヒリツ</t>
    </rPh>
    <rPh sb="119" eb="121">
      <t>ゼンコク</t>
    </rPh>
    <rPh sb="420" eb="422">
      <t>ショウライ</t>
    </rPh>
    <rPh sb="423" eb="425">
      <t>オスイ</t>
    </rPh>
    <rPh sb="425" eb="427">
      <t>ショリ</t>
    </rPh>
    <rPh sb="427" eb="429">
      <t>ジンコウ</t>
    </rPh>
    <rPh sb="430" eb="432">
      <t>ゲンショウ</t>
    </rPh>
    <rPh sb="432" eb="433">
      <t>トウ</t>
    </rPh>
    <rPh sb="434" eb="435">
      <t>フ</t>
    </rPh>
    <rPh sb="496" eb="498">
      <t>ヨウイン</t>
    </rPh>
    <rPh sb="501" eb="503">
      <t>ジンコウ</t>
    </rPh>
    <rPh sb="503" eb="505">
      <t>ゲンショウ</t>
    </rPh>
    <rPh sb="506" eb="508">
      <t>エイキョウ</t>
    </rPh>
    <rPh sb="513" eb="514">
      <t>カンガ</t>
    </rPh>
    <rPh sb="528" eb="531">
      <t>スイセンカ</t>
    </rPh>
    <rPh sb="531" eb="532">
      <t>リツ</t>
    </rPh>
    <rPh sb="563" eb="566">
      <t>シヨウリョウ</t>
    </rPh>
    <rPh sb="566" eb="568">
      <t>シュウニュウ</t>
    </rPh>
    <phoneticPr fontId="4"/>
  </si>
  <si>
    <t>・有形固定資産減価償却率は、全国平均及び類似団体平均値を上回っており、増加傾向にあります。老朽化が進む施設や設備を適切に維持管理しながら下水道の機能を確保していく必要があります。
・管渠老朽化率は、法定耐用年数を経過した管渠がないことから、管路の健全性は確保できていると考えます。
・管渠改善率については、対象となる老朽管渠が発生していませんが、今後、管渠カメラ調査の結果で改善箇所が発見された場合は、速やかに更新を行っていきます。</t>
    <rPh sb="1" eb="3">
      <t>ユウケイ</t>
    </rPh>
    <rPh sb="3" eb="5">
      <t>コテイ</t>
    </rPh>
    <rPh sb="5" eb="7">
      <t>シサン</t>
    </rPh>
    <rPh sb="7" eb="9">
      <t>ゲンカ</t>
    </rPh>
    <rPh sb="9" eb="11">
      <t>ショウキャク</t>
    </rPh>
    <rPh sb="11" eb="12">
      <t>リツ</t>
    </rPh>
    <rPh sb="14" eb="16">
      <t>ゼンコク</t>
    </rPh>
    <rPh sb="16" eb="18">
      <t>ヘイキン</t>
    </rPh>
    <rPh sb="18" eb="19">
      <t>オヨ</t>
    </rPh>
    <rPh sb="20" eb="22">
      <t>ルイジ</t>
    </rPh>
    <rPh sb="22" eb="24">
      <t>ダンタイ</t>
    </rPh>
    <rPh sb="24" eb="27">
      <t>ヘイキンチ</t>
    </rPh>
    <rPh sb="28" eb="30">
      <t>ウワマワ</t>
    </rPh>
    <rPh sb="35" eb="37">
      <t>ゾウカ</t>
    </rPh>
    <rPh sb="37" eb="39">
      <t>ケイコウ</t>
    </rPh>
    <rPh sb="45" eb="48">
      <t>ロウキュウカ</t>
    </rPh>
    <rPh sb="49" eb="50">
      <t>スス</t>
    </rPh>
    <rPh sb="51" eb="53">
      <t>シセツ</t>
    </rPh>
    <rPh sb="54" eb="56">
      <t>セツビ</t>
    </rPh>
    <rPh sb="57" eb="59">
      <t>テキセツ</t>
    </rPh>
    <rPh sb="60" eb="62">
      <t>イジ</t>
    </rPh>
    <rPh sb="62" eb="64">
      <t>カンリ</t>
    </rPh>
    <rPh sb="68" eb="71">
      <t>ゲスイドウ</t>
    </rPh>
    <rPh sb="72" eb="74">
      <t>キノウ</t>
    </rPh>
    <rPh sb="75" eb="77">
      <t>カクホ</t>
    </rPh>
    <rPh sb="81" eb="83">
      <t>ヒツヨウ</t>
    </rPh>
    <rPh sb="91" eb="93">
      <t>カンキョ</t>
    </rPh>
    <rPh sb="93" eb="96">
      <t>ロウキュウカ</t>
    </rPh>
    <rPh sb="96" eb="97">
      <t>リツ</t>
    </rPh>
    <rPh sb="99" eb="101">
      <t>ホウテイ</t>
    </rPh>
    <rPh sb="101" eb="103">
      <t>タイヨウ</t>
    </rPh>
    <rPh sb="103" eb="105">
      <t>ネンスウ</t>
    </rPh>
    <rPh sb="106" eb="108">
      <t>ケイカ</t>
    </rPh>
    <rPh sb="110" eb="112">
      <t>カンキョ</t>
    </rPh>
    <rPh sb="120" eb="122">
      <t>カンロ</t>
    </rPh>
    <rPh sb="123" eb="126">
      <t>ケンゼンセイ</t>
    </rPh>
    <rPh sb="127" eb="129">
      <t>カクホ</t>
    </rPh>
    <rPh sb="135" eb="136">
      <t>カンガ</t>
    </rPh>
    <rPh sb="153" eb="155">
      <t>タイショウ</t>
    </rPh>
    <rPh sb="158" eb="160">
      <t>ロウキュウ</t>
    </rPh>
    <rPh sb="160" eb="162">
      <t>カンキョ</t>
    </rPh>
    <rPh sb="163" eb="165">
      <t>ハッセイ</t>
    </rPh>
    <rPh sb="173" eb="175">
      <t>コンゴ</t>
    </rPh>
    <rPh sb="189" eb="191">
      <t>カショ</t>
    </rPh>
    <rPh sb="192" eb="194">
      <t>ハッケン</t>
    </rPh>
    <rPh sb="197" eb="199">
      <t>バアイ</t>
    </rPh>
    <rPh sb="201" eb="202">
      <t>スミ</t>
    </rPh>
    <rPh sb="205" eb="207">
      <t>コウシン</t>
    </rPh>
    <rPh sb="208" eb="209">
      <t>オコナ</t>
    </rPh>
    <phoneticPr fontId="4"/>
  </si>
  <si>
    <t>・令和元年度にストックマネジメント計画を策定し、令和2年度には経営戦略の見直しを行い、計画に沿った事業運営を行っているところですが、今後は人口減少や節水型家電の普及に伴う使用料収入の減少、施設や設備の老朽化に伴う改築更新事業及び維持管理費の増加が予測され、経営を取り巻く環境は、より一層厳しくなるものになると考えられます。将来の安定経営に向け、使用料改定を視野に入れた経営改善に取り組んでいきたいと考えています。</t>
    <rPh sb="1" eb="3">
      <t>レイワ</t>
    </rPh>
    <rPh sb="3" eb="5">
      <t>ガンネン</t>
    </rPh>
    <rPh sb="5" eb="6">
      <t>ド</t>
    </rPh>
    <rPh sb="17" eb="19">
      <t>ケイカク</t>
    </rPh>
    <rPh sb="20" eb="22">
      <t>サクテイ</t>
    </rPh>
    <rPh sb="24" eb="26">
      <t>レイワ</t>
    </rPh>
    <rPh sb="27" eb="29">
      <t>ネンド</t>
    </rPh>
    <rPh sb="31" eb="33">
      <t>ケイエイ</t>
    </rPh>
    <rPh sb="33" eb="35">
      <t>センリャク</t>
    </rPh>
    <rPh sb="36" eb="38">
      <t>ミナオ</t>
    </rPh>
    <rPh sb="40" eb="41">
      <t>オコナ</t>
    </rPh>
    <rPh sb="43" eb="45">
      <t>ケイカク</t>
    </rPh>
    <rPh sb="46" eb="47">
      <t>ソ</t>
    </rPh>
    <rPh sb="49" eb="51">
      <t>ジギョウ</t>
    </rPh>
    <rPh sb="51" eb="53">
      <t>ウンエイ</t>
    </rPh>
    <rPh sb="54" eb="55">
      <t>オコナ</t>
    </rPh>
    <rPh sb="66" eb="68">
      <t>コンゴ</t>
    </rPh>
    <rPh sb="69" eb="71">
      <t>ジンコウ</t>
    </rPh>
    <rPh sb="71" eb="73">
      <t>ゲンショウ</t>
    </rPh>
    <rPh sb="74" eb="77">
      <t>セッスイガタ</t>
    </rPh>
    <rPh sb="77" eb="79">
      <t>カデン</t>
    </rPh>
    <rPh sb="80" eb="82">
      <t>フキュウ</t>
    </rPh>
    <rPh sb="83" eb="84">
      <t>トモナ</t>
    </rPh>
    <rPh sb="85" eb="88">
      <t>シヨウリョウ</t>
    </rPh>
    <rPh sb="88" eb="90">
      <t>シュウニュウ</t>
    </rPh>
    <rPh sb="91" eb="93">
      <t>ゲンショウ</t>
    </rPh>
    <rPh sb="94" eb="96">
      <t>シセツ</t>
    </rPh>
    <rPh sb="97" eb="99">
      <t>セツビ</t>
    </rPh>
    <rPh sb="100" eb="103">
      <t>ロウキュウカ</t>
    </rPh>
    <rPh sb="104" eb="105">
      <t>トモナ</t>
    </rPh>
    <rPh sb="106" eb="108">
      <t>カイチク</t>
    </rPh>
    <rPh sb="108" eb="110">
      <t>コウシン</t>
    </rPh>
    <rPh sb="110" eb="112">
      <t>ジギョウ</t>
    </rPh>
    <rPh sb="112" eb="113">
      <t>オヨ</t>
    </rPh>
    <rPh sb="114" eb="116">
      <t>イジ</t>
    </rPh>
    <rPh sb="116" eb="119">
      <t>カンリヒ</t>
    </rPh>
    <rPh sb="120" eb="122">
      <t>ゾウカ</t>
    </rPh>
    <rPh sb="123" eb="125">
      <t>ヨソク</t>
    </rPh>
    <rPh sb="128" eb="130">
      <t>ケイエイ</t>
    </rPh>
    <rPh sb="131" eb="132">
      <t>ト</t>
    </rPh>
    <rPh sb="133" eb="134">
      <t>マ</t>
    </rPh>
    <rPh sb="135" eb="137">
      <t>カンキョウ</t>
    </rPh>
    <rPh sb="141" eb="143">
      <t>イッソウ</t>
    </rPh>
    <rPh sb="143" eb="144">
      <t>キビ</t>
    </rPh>
    <rPh sb="154" eb="155">
      <t>カンガ</t>
    </rPh>
    <rPh sb="161" eb="163">
      <t>ショウライ</t>
    </rPh>
    <rPh sb="164" eb="166">
      <t>アンテイ</t>
    </rPh>
    <rPh sb="166" eb="168">
      <t>ケイエイ</t>
    </rPh>
    <rPh sb="169" eb="170">
      <t>ム</t>
    </rPh>
    <rPh sb="172" eb="175">
      <t>シヨウリョウ</t>
    </rPh>
    <rPh sb="175" eb="177">
      <t>カイテイ</t>
    </rPh>
    <rPh sb="178" eb="180">
      <t>シヤ</t>
    </rPh>
    <rPh sb="181" eb="182">
      <t>イ</t>
    </rPh>
    <rPh sb="184" eb="186">
      <t>ケイエイ</t>
    </rPh>
    <rPh sb="186" eb="188">
      <t>カイゼン</t>
    </rPh>
    <rPh sb="189" eb="190">
      <t>ト</t>
    </rPh>
    <rPh sb="191" eb="192">
      <t>ク</t>
    </rPh>
    <rPh sb="199" eb="20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</si>
</sst>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0.02</c:v>
                </c:pt>
                <c:pt idx="1">
                  <c:v>0</c:v>
                </c:pt>
                <c:pt idx="2">
                  <c:v>0</c:v>
                </c:pt>
                <c:pt idx="3">
                  <c:v>0</c:v>
                </c:pt>
                <c:pt idx="4" formatCode="#,##0.00;&quot;△&quot;#,##0.00;&quot;-&quot;">
                  <c:v>0.03</c:v>
                </c:pt>
              </c:numCache>
            </c:numRef>
          </c:val>
          <c:extLst>
            <c:ext xmlns:c16="http://schemas.microsoft.com/office/drawing/2014/chart" uri="{C3380CC4-5D6E-409C-BE32-E72D297353CC}">
              <c16:uniqueId val="{00000000-718E-4A8C-9C81-C955B1A2FA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718E-4A8C-9C81-C955B1A2FA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54.42</c:v>
                </c:pt>
                <c:pt idx="1">
                  <c:v>54.42</c:v>
                </c:pt>
                <c:pt idx="2">
                  <c:v>53.39</c:v>
                </c:pt>
                <c:pt idx="3">
                  <c:v>62.29</c:v>
                </c:pt>
                <c:pt idx="4">
                  <c:v>64.42</c:v>
                </c:pt>
              </c:numCache>
            </c:numRef>
          </c:val>
          <c:extLst>
            <c:ext xmlns:c16="http://schemas.microsoft.com/office/drawing/2014/chart" uri="{C3380CC4-5D6E-409C-BE32-E72D297353CC}">
              <c16:uniqueId val="{00000000-E279-4A69-9FF8-F15E02F348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E279-4A69-9FF8-F15E02F348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91.67</c:v>
                </c:pt>
                <c:pt idx="1">
                  <c:v>90.53</c:v>
                </c:pt>
                <c:pt idx="2">
                  <c:v>90.43</c:v>
                </c:pt>
                <c:pt idx="3">
                  <c:v>88.87</c:v>
                </c:pt>
                <c:pt idx="4">
                  <c:v>87.79</c:v>
                </c:pt>
              </c:numCache>
            </c:numRef>
          </c:val>
          <c:extLst>
            <c:ext xmlns:c16="http://schemas.microsoft.com/office/drawing/2014/chart" uri="{C3380CC4-5D6E-409C-BE32-E72D297353CC}">
              <c16:uniqueId val="{00000000-FBDF-4E50-A795-AEA680C38E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FBDF-4E50-A795-AEA680C38E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103.67</c:v>
                </c:pt>
                <c:pt idx="1">
                  <c:v>105.33</c:v>
                </c:pt>
                <c:pt idx="2">
                  <c:v>101.87</c:v>
                </c:pt>
                <c:pt idx="3">
                  <c:v>102.45</c:v>
                </c:pt>
                <c:pt idx="4">
                  <c:v>102.95</c:v>
                </c:pt>
              </c:numCache>
            </c:numRef>
          </c:val>
          <c:extLst>
            <c:ext xmlns:c16="http://schemas.microsoft.com/office/drawing/2014/chart" uri="{C3380CC4-5D6E-409C-BE32-E72D297353CC}">
              <c16:uniqueId val="{00000000-FA87-4423-A0A1-F6D7A97FB1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FA87-4423-A0A1-F6D7A97FB1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36.69</c:v>
                </c:pt>
                <c:pt idx="1">
                  <c:v>39.1</c:v>
                </c:pt>
                <c:pt idx="2">
                  <c:v>41.51</c:v>
                </c:pt>
                <c:pt idx="3">
                  <c:v>42.69</c:v>
                </c:pt>
                <c:pt idx="4">
                  <c:v>44.9</c:v>
                </c:pt>
              </c:numCache>
            </c:numRef>
          </c:val>
          <c:extLst>
            <c:ext xmlns:c16="http://schemas.microsoft.com/office/drawing/2014/chart" uri="{C3380CC4-5D6E-409C-BE32-E72D297353CC}">
              <c16:uniqueId val="{00000000-E3EC-4163-B279-429A9EC7BE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E3EC-4163-B279-429A9EC7BE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6A-40E1-9AAC-B9D4ECD55B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F86A-40E1-9AAC-B9D4ECD55B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E2-4A2B-88CC-368DAB1F60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A9E2-4A2B-88CC-368DAB1F60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213.27</c:v>
                </c:pt>
                <c:pt idx="1">
                  <c:v>196.84</c:v>
                </c:pt>
                <c:pt idx="2">
                  <c:v>188.46</c:v>
                </c:pt>
                <c:pt idx="3">
                  <c:v>165.48</c:v>
                </c:pt>
                <c:pt idx="4">
                  <c:v>155.82</c:v>
                </c:pt>
              </c:numCache>
            </c:numRef>
          </c:val>
          <c:extLst>
            <c:ext xmlns:c16="http://schemas.microsoft.com/office/drawing/2014/chart" uri="{C3380CC4-5D6E-409C-BE32-E72D297353CC}">
              <c16:uniqueId val="{00000000-9158-4E7A-852B-244F806BF0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9158-4E7A-852B-244F806BF0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531.51</c:v>
                </c:pt>
                <c:pt idx="1">
                  <c:v>506.94</c:v>
                </c:pt>
                <c:pt idx="2">
                  <c:v>464.03</c:v>
                </c:pt>
                <c:pt idx="3">
                  <c:v>457.8</c:v>
                </c:pt>
                <c:pt idx="4">
                  <c:v>433.91</c:v>
                </c:pt>
              </c:numCache>
            </c:numRef>
          </c:val>
          <c:extLst>
            <c:ext xmlns:c16="http://schemas.microsoft.com/office/drawing/2014/chart" uri="{C3380CC4-5D6E-409C-BE32-E72D297353CC}">
              <c16:uniqueId val="{00000000-E7CD-429D-8594-2EE7708B0D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E7CD-429D-8594-2EE7708B0D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FE0-40EC-8723-5A91A306B1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4FE0-40EC-8723-5A91A306B1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173.33</c:v>
                </c:pt>
                <c:pt idx="1">
                  <c:v>173.53</c:v>
                </c:pt>
                <c:pt idx="2">
                  <c:v>173.73</c:v>
                </c:pt>
                <c:pt idx="3">
                  <c:v>173.72</c:v>
                </c:pt>
                <c:pt idx="4">
                  <c:v>166.02</c:v>
                </c:pt>
              </c:numCache>
            </c:numRef>
          </c:val>
          <c:extLst>
            <c:ext xmlns:c16="http://schemas.microsoft.com/office/drawing/2014/chart" uri="{C3380CC4-5D6E-409C-BE32-E72D297353CC}">
              <c16:uniqueId val="{00000000-BEB5-4409-95CB-3055091B69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BEB5-4409-95CB-3055091B69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玉名市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64066</v>
      </c>
      <c r="AM8" s="45"/>
      <c r="AN8" s="45"/>
      <c r="AO8" s="45"/>
      <c r="AP8" s="45"/>
      <c r="AQ8" s="45"/>
      <c r="AR8" s="45"/>
      <c r="AS8" s="45"/>
      <c r="AT8" s="46">
        <f>データ!T6</f>
        <v>152.6</v>
      </c>
      <c r="AU8" s="46"/>
      <c r="AV8" s="46"/>
      <c r="AW8" s="46"/>
      <c r="AX8" s="46"/>
      <c r="AY8" s="46"/>
      <c r="AZ8" s="46"/>
      <c r="BA8" s="46"/>
      <c r="BB8" s="46">
        <f>データ!U6</f>
        <v>419.83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63.88</v>
      </c>
      <c r="J10" s="46"/>
      <c r="K10" s="46"/>
      <c r="L10" s="46"/>
      <c r="M10" s="46"/>
      <c r="N10" s="46"/>
      <c r="O10" s="46"/>
      <c r="P10" s="46">
        <f>データ!P6</f>
        <v>55.61</v>
      </c>
      <c r="Q10" s="46"/>
      <c r="R10" s="46"/>
      <c r="S10" s="46"/>
      <c r="T10" s="46"/>
      <c r="U10" s="46"/>
      <c r="V10" s="46"/>
      <c r="W10" s="46">
        <f>データ!Q6</f>
        <v>76.87</v>
      </c>
      <c r="X10" s="46"/>
      <c r="Y10" s="46"/>
      <c r="Z10" s="46"/>
      <c r="AA10" s="46"/>
      <c r="AB10" s="46"/>
      <c r="AC10" s="46"/>
      <c r="AD10" s="45">
        <f>データ!R6</f>
        <v>3610</v>
      </c>
      <c r="AE10" s="45"/>
      <c r="AF10" s="45"/>
      <c r="AG10" s="45"/>
      <c r="AH10" s="45"/>
      <c r="AI10" s="45"/>
      <c r="AJ10" s="45"/>
      <c r="AK10" s="2"/>
      <c r="AL10" s="45">
        <f>データ!V6</f>
        <v>35454</v>
      </c>
      <c r="AM10" s="45"/>
      <c r="AN10" s="45"/>
      <c r="AO10" s="45"/>
      <c r="AP10" s="45"/>
      <c r="AQ10" s="45"/>
      <c r="AR10" s="45"/>
      <c r="AS10" s="45"/>
      <c r="AT10" s="46">
        <f>データ!W6</f>
        <v>11.77</v>
      </c>
      <c r="AU10" s="46"/>
      <c r="AV10" s="46"/>
      <c r="AW10" s="46"/>
      <c r="AX10" s="46"/>
      <c r="AY10" s="46"/>
      <c r="AZ10" s="46"/>
      <c r="BA10" s="46"/>
      <c r="BB10" s="46">
        <f>データ!X6</f>
        <v>3012.23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gHAozmMrMJd3QUed2GVs2ziIzlRSUYzsssx9SLIi63X9iR/c+0tAP7FOao6O+9smbPlpi8VXGwTMEfPU8mS8A==" saltValue="fujirnhEY7gM4BEecySa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432067</v>
      </c>
      <c r="D6" s="19">
        <f t="shared" si="3"/>
        <v>46</v>
      </c>
      <c r="E6" s="19">
        <f t="shared" si="3"/>
        <v>17</v>
      </c>
      <c r="F6" s="19">
        <f t="shared" si="3"/>
        <v>1</v>
      </c>
      <c r="G6" s="19">
        <f t="shared" si="3"/>
        <v>0</v>
      </c>
      <c r="H6" s="19" t="str">
        <f t="shared" si="3"/>
        <v>熊本県　玉名市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63.88</v>
      </c>
      <c r="P6" s="20">
        <f t="shared" si="3"/>
        <v>55.61</v>
      </c>
      <c r="Q6" s="20">
        <f t="shared" si="3"/>
        <v>76.87</v>
      </c>
      <c r="R6" s="20">
        <f t="shared" si="3"/>
        <v>3610</v>
      </c>
      <c r="S6" s="20">
        <f t="shared" si="3"/>
        <v>64066</v>
      </c>
      <c r="T6" s="20">
        <f t="shared" si="3"/>
        <v>152.6</v>
      </c>
      <c r="U6" s="20">
        <f t="shared" si="3"/>
        <v>419.83</v>
      </c>
      <c r="V6" s="20">
        <f t="shared" si="3"/>
        <v>35454</v>
      </c>
      <c r="W6" s="20">
        <f t="shared" si="3"/>
        <v>11.77</v>
      </c>
      <c r="X6" s="20">
        <f t="shared" si="3"/>
        <v>3012.23</v>
      </c>
      <c r="Y6" s="21">
        <f>IF(Y7="",NA(),Y7)</f>
        <v>103.67</v>
      </c>
      <c r="Z6" s="21">
        <f t="shared" ref="Z6:AH6" si="4">IF(Z7="",NA(),Z7)</f>
        <v>105.33</v>
      </c>
      <c r="AA6" s="21">
        <f t="shared" si="4"/>
        <v>101.87</v>
      </c>
      <c r="AB6" s="21">
        <f t="shared" si="4"/>
        <v>102.45</v>
      </c>
      <c r="AC6" s="21">
        <f t="shared" si="4"/>
        <v>102.95</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213.27</v>
      </c>
      <c r="AV6" s="21">
        <f t="shared" ref="AV6:BD6" si="6">IF(AV7="",NA(),AV7)</f>
        <v>196.84</v>
      </c>
      <c r="AW6" s="21">
        <f t="shared" si="6"/>
        <v>188.46</v>
      </c>
      <c r="AX6" s="21">
        <f t="shared" si="6"/>
        <v>165.48</v>
      </c>
      <c r="AY6" s="21">
        <f t="shared" si="6"/>
        <v>155.82</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531.51</v>
      </c>
      <c r="BG6" s="21">
        <f t="shared" ref="BG6:BO6" si="7">IF(BG7="",NA(),BG7)</f>
        <v>506.94</v>
      </c>
      <c r="BH6" s="21">
        <f t="shared" si="7"/>
        <v>464.03</v>
      </c>
      <c r="BI6" s="21">
        <f t="shared" si="7"/>
        <v>457.8</v>
      </c>
      <c r="BJ6" s="21">
        <f t="shared" si="7"/>
        <v>433.91</v>
      </c>
      <c r="BK6" s="21">
        <f t="shared" si="7"/>
        <v>820.36</v>
      </c>
      <c r="BL6" s="21">
        <f t="shared" si="7"/>
        <v>847.44</v>
      </c>
      <c r="BM6" s="21">
        <f t="shared" si="7"/>
        <v>857.88</v>
      </c>
      <c r="BN6" s="21">
        <f t="shared" si="7"/>
        <v>825.1</v>
      </c>
      <c r="BO6" s="21">
        <f t="shared" si="7"/>
        <v>789.87</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95.4</v>
      </c>
      <c r="BW6" s="21">
        <f t="shared" si="8"/>
        <v>94.69</v>
      </c>
      <c r="BX6" s="21">
        <f t="shared" si="8"/>
        <v>94.97</v>
      </c>
      <c r="BY6" s="21">
        <f t="shared" si="8"/>
        <v>97.07</v>
      </c>
      <c r="BZ6" s="21">
        <f t="shared" si="8"/>
        <v>98.06</v>
      </c>
      <c r="CA6" s="20" t="str">
        <f>IF(CA7="","",IF(CA7="-","【-】","【"&amp;SUBSTITUTE(TEXT(CA7,"#,##0.00"),"-","△")&amp;"】"))</f>
        <v>【97.61】</v>
      </c>
      <c r="CB6" s="21">
        <f>IF(CB7="",NA(),CB7)</f>
        <v>173.33</v>
      </c>
      <c r="CC6" s="21">
        <f t="shared" ref="CC6:CK6" si="9">IF(CC7="",NA(),CC7)</f>
        <v>173.53</v>
      </c>
      <c r="CD6" s="21">
        <f t="shared" si="9"/>
        <v>173.73</v>
      </c>
      <c r="CE6" s="21">
        <f t="shared" si="9"/>
        <v>173.72</v>
      </c>
      <c r="CF6" s="21">
        <f t="shared" si="9"/>
        <v>166.02</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54.42</v>
      </c>
      <c r="CN6" s="21">
        <f t="shared" ref="CN6:CV6" si="10">IF(CN7="",NA(),CN7)</f>
        <v>54.42</v>
      </c>
      <c r="CO6" s="21">
        <f t="shared" si="10"/>
        <v>53.39</v>
      </c>
      <c r="CP6" s="21">
        <f t="shared" si="10"/>
        <v>62.29</v>
      </c>
      <c r="CQ6" s="21">
        <f t="shared" si="10"/>
        <v>64.42</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91.67</v>
      </c>
      <c r="CY6" s="21">
        <f t="shared" ref="CY6:DG6" si="11">IF(CY7="",NA(),CY7)</f>
        <v>90.53</v>
      </c>
      <c r="CZ6" s="21">
        <f t="shared" si="11"/>
        <v>90.43</v>
      </c>
      <c r="DA6" s="21">
        <f t="shared" si="11"/>
        <v>88.87</v>
      </c>
      <c r="DB6" s="21">
        <f t="shared" si="11"/>
        <v>87.79</v>
      </c>
      <c r="DC6" s="21">
        <f t="shared" si="11"/>
        <v>92.55</v>
      </c>
      <c r="DD6" s="21">
        <f t="shared" si="11"/>
        <v>92.62</v>
      </c>
      <c r="DE6" s="21">
        <f t="shared" si="11"/>
        <v>92.72</v>
      </c>
      <c r="DF6" s="21">
        <f t="shared" si="11"/>
        <v>92.88</v>
      </c>
      <c r="DG6" s="21">
        <f t="shared" si="11"/>
        <v>92.9</v>
      </c>
      <c r="DH6" s="20" t="str">
        <f>IF(DH7="","",IF(DH7="-","【-】","【"&amp;SUBSTITUTE(TEXT(DH7,"#,##0.00"),"-","△")&amp;"】"))</f>
        <v>【95.82】</v>
      </c>
      <c r="DI6" s="21">
        <f>IF(DI7="",NA(),DI7)</f>
        <v>36.69</v>
      </c>
      <c r="DJ6" s="21">
        <f t="shared" ref="DJ6:DR6" si="12">IF(DJ7="",NA(),DJ7)</f>
        <v>39.1</v>
      </c>
      <c r="DK6" s="21">
        <f t="shared" si="12"/>
        <v>41.51</v>
      </c>
      <c r="DL6" s="21">
        <f t="shared" si="12"/>
        <v>42.69</v>
      </c>
      <c r="DM6" s="21">
        <f t="shared" si="12"/>
        <v>44.9</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1">
        <f>IF(EE7="",NA(),EE7)</f>
        <v>0.02</v>
      </c>
      <c r="EF6" s="20">
        <f t="shared" ref="EF6:EN6" si="14">IF(EF7="",NA(),EF7)</f>
        <v>0</v>
      </c>
      <c r="EG6" s="20">
        <f t="shared" si="14"/>
        <v>0</v>
      </c>
      <c r="EH6" s="20">
        <f t="shared" si="14"/>
        <v>0</v>
      </c>
      <c r="EI6" s="21">
        <f t="shared" si="14"/>
        <v>0.03</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432067</v>
      </c>
      <c r="D7" s="23">
        <v>46</v>
      </c>
      <c r="E7" s="23">
        <v>17</v>
      </c>
      <c r="F7" s="23">
        <v>1</v>
      </c>
      <c r="G7" s="23">
        <v>0</v>
      </c>
      <c r="H7" s="23" t="s">
        <v>96</v>
      </c>
      <c r="I7" s="23" t="s">
        <v>97</v>
      </c>
      <c r="J7" s="23" t="s">
        <v>98</v>
      </c>
      <c r="K7" s="23" t="s">
        <v>99</v>
      </c>
      <c r="L7" s="23" t="s">
        <v>100</v>
      </c>
      <c r="M7" s="23" t="s">
        <v>101</v>
      </c>
      <c r="N7" s="24" t="s">
        <v>102</v>
      </c>
      <c r="O7" s="24">
        <v>63.88</v>
      </c>
      <c r="P7" s="24">
        <v>55.61</v>
      </c>
      <c r="Q7" s="24">
        <v>76.87</v>
      </c>
      <c r="R7" s="24">
        <v>3610</v>
      </c>
      <c r="S7" s="24">
        <v>64066</v>
      </c>
      <c r="T7" s="24">
        <v>152.6</v>
      </c>
      <c r="U7" s="24">
        <v>419.83</v>
      </c>
      <c r="V7" s="24">
        <v>35454</v>
      </c>
      <c r="W7" s="24">
        <v>11.77</v>
      </c>
      <c r="X7" s="24">
        <v>3012.23</v>
      </c>
      <c r="Y7" s="24">
        <v>103.67</v>
      </c>
      <c r="Z7" s="24">
        <v>105.33</v>
      </c>
      <c r="AA7" s="24">
        <v>101.87</v>
      </c>
      <c r="AB7" s="24">
        <v>102.45</v>
      </c>
      <c r="AC7" s="24">
        <v>102.95</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213.27</v>
      </c>
      <c r="AV7" s="24">
        <v>196.84</v>
      </c>
      <c r="AW7" s="24">
        <v>188.46</v>
      </c>
      <c r="AX7" s="24">
        <v>165.48</v>
      </c>
      <c r="AY7" s="24">
        <v>155.82</v>
      </c>
      <c r="AZ7" s="24">
        <v>76.31</v>
      </c>
      <c r="BA7" s="24">
        <v>68.180000000000007</v>
      </c>
      <c r="BB7" s="24">
        <v>67.930000000000007</v>
      </c>
      <c r="BC7" s="24">
        <v>68.53</v>
      </c>
      <c r="BD7" s="24">
        <v>69.180000000000007</v>
      </c>
      <c r="BE7" s="24">
        <v>73.44</v>
      </c>
      <c r="BF7" s="24">
        <v>531.51</v>
      </c>
      <c r="BG7" s="24">
        <v>506.94</v>
      </c>
      <c r="BH7" s="24">
        <v>464.03</v>
      </c>
      <c r="BI7" s="24">
        <v>457.8</v>
      </c>
      <c r="BJ7" s="24">
        <v>433.91</v>
      </c>
      <c r="BK7" s="24">
        <v>820.36</v>
      </c>
      <c r="BL7" s="24">
        <v>847.44</v>
      </c>
      <c r="BM7" s="24">
        <v>857.88</v>
      </c>
      <c r="BN7" s="24">
        <v>825.1</v>
      </c>
      <c r="BO7" s="24">
        <v>789.87</v>
      </c>
      <c r="BP7" s="24">
        <v>652.82000000000005</v>
      </c>
      <c r="BQ7" s="24">
        <v>100</v>
      </c>
      <c r="BR7" s="24">
        <v>100</v>
      </c>
      <c r="BS7" s="24">
        <v>100</v>
      </c>
      <c r="BT7" s="24">
        <v>100</v>
      </c>
      <c r="BU7" s="24">
        <v>100</v>
      </c>
      <c r="BV7" s="24">
        <v>95.4</v>
      </c>
      <c r="BW7" s="24">
        <v>94.69</v>
      </c>
      <c r="BX7" s="24">
        <v>94.97</v>
      </c>
      <c r="BY7" s="24">
        <v>97.07</v>
      </c>
      <c r="BZ7" s="24">
        <v>98.06</v>
      </c>
      <c r="CA7" s="24">
        <v>97.61</v>
      </c>
      <c r="CB7" s="24">
        <v>173.33</v>
      </c>
      <c r="CC7" s="24">
        <v>173.53</v>
      </c>
      <c r="CD7" s="24">
        <v>173.73</v>
      </c>
      <c r="CE7" s="24">
        <v>173.72</v>
      </c>
      <c r="CF7" s="24">
        <v>166.02</v>
      </c>
      <c r="CG7" s="24">
        <v>163.19999999999999</v>
      </c>
      <c r="CH7" s="24">
        <v>159.78</v>
      </c>
      <c r="CI7" s="24">
        <v>159.49</v>
      </c>
      <c r="CJ7" s="24">
        <v>157.81</v>
      </c>
      <c r="CK7" s="24">
        <v>157.37</v>
      </c>
      <c r="CL7" s="24">
        <v>138.29</v>
      </c>
      <c r="CM7" s="24">
        <v>54.42</v>
      </c>
      <c r="CN7" s="24">
        <v>54.42</v>
      </c>
      <c r="CO7" s="24">
        <v>53.39</v>
      </c>
      <c r="CP7" s="24">
        <v>62.29</v>
      </c>
      <c r="CQ7" s="24">
        <v>64.42</v>
      </c>
      <c r="CR7" s="24">
        <v>65.040000000000006</v>
      </c>
      <c r="CS7" s="24">
        <v>68.31</v>
      </c>
      <c r="CT7" s="24">
        <v>65.28</v>
      </c>
      <c r="CU7" s="24">
        <v>64.92</v>
      </c>
      <c r="CV7" s="24">
        <v>64.14</v>
      </c>
      <c r="CW7" s="24">
        <v>59.1</v>
      </c>
      <c r="CX7" s="24">
        <v>91.67</v>
      </c>
      <c r="CY7" s="24">
        <v>90.53</v>
      </c>
      <c r="CZ7" s="24">
        <v>90.43</v>
      </c>
      <c r="DA7" s="24">
        <v>88.87</v>
      </c>
      <c r="DB7" s="24">
        <v>87.79</v>
      </c>
      <c r="DC7" s="24">
        <v>92.55</v>
      </c>
      <c r="DD7" s="24">
        <v>92.62</v>
      </c>
      <c r="DE7" s="24">
        <v>92.72</v>
      </c>
      <c r="DF7" s="24">
        <v>92.88</v>
      </c>
      <c r="DG7" s="24">
        <v>92.9</v>
      </c>
      <c r="DH7" s="24">
        <v>95.82</v>
      </c>
      <c r="DI7" s="24">
        <v>36.69</v>
      </c>
      <c r="DJ7" s="24">
        <v>39.1</v>
      </c>
      <c r="DK7" s="24">
        <v>41.51</v>
      </c>
      <c r="DL7" s="24">
        <v>42.69</v>
      </c>
      <c r="DM7" s="24">
        <v>44.9</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0.02</v>
      </c>
      <c r="EF7" s="24">
        <v>0</v>
      </c>
      <c r="EG7" s="24">
        <v>0</v>
      </c>
      <c r="EH7" s="24">
        <v>0</v>
      </c>
      <c r="EI7" s="24">
        <v>0.03</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47484</v>
      </c>
      <c r="C10" s="28">
        <f>DATEVALUE($B7+12-C11&amp;"/1/"&amp;C12)</f>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貴央</cp:lastModifiedBy>
  <cp:lastPrinted>2024-01-19T05:44:23Z</cp:lastPrinted>
  <dcterms:created xsi:type="dcterms:W3CDTF">2023-12-12T00:51:58Z</dcterms:created>
  <dcterms:modified xsi:type="dcterms:W3CDTF">2024-01-22T06:51:15Z</dcterms:modified>
  <cp:category/>
</cp:coreProperties>
</file>