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5rjc67heWm43UCt7xCPFmgzg3JX4j+D8m9fkskswEkLlVPQkNgPT9F+jyFezD7MPE5hmczoShovdAL/UEnKag==" workbookSaltValue="9rw2AgEwzZEcR9SqkZ6kB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I10" i="4"/>
  <c r="B10" i="4"/>
  <c r="BB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<sst xmlns="http://schemas.openxmlformats.org/spreadsheetml/2006/main" count="239" uniqueCount="113">
  <si>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</si>
  <si>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</si>
  <si>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</si>
  <si>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</si>
  <si>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</si>
  <si>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</si>
  <si>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</si>
  <si>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</si>
  <si>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</si>
  <si>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</si>
  <si>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</si>
  <si>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</si>
  <si>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</si>
  <si>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</si>
  <si>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</si>
  <si>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</si>
  <si>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</si>
  <si>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</si>
  <si>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</si>
  <si>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</si>
  <si>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</si>
  <si>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</si>
  <si>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</si>
  <si>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</si>
  <si>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</si>
  <si>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</si>
  <si>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</si>
  <si>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</si>
  <si>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</si>
  <si>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</si>
  <si>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</si>
  <si>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</si>
  <si>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</si>
  <si>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</si>
  <si>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</si>
  <si>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</si>
  <si>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</si>
  <si>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</si>
  <si>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</si>
  <si>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</si>
  <si>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</si>
  <si>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</si>
  <si>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</si>
  <si>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</si>
  <si>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</si>
  <si>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</si>
  <si>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</si>
  <si>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</si>
  <si>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</si>
  <si>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</si>
  <si>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</si>
  <si>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</si>
  <si>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</si>
  <si>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</si>
  <si>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</si>
  <si>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</si>
  <si>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</si>
  <si>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</si>
  <si>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</si>
  <si>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</si>
  <si>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</si>
  <si>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</si>
  <si>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</si>
  <si>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</si>
  <si>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</si>
  <si>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</si>
  <si>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</si>
  <si>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</si>
  <si>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</si>
  <si>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</si>
  <si>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</si>
  <si>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</si>
  <si>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</si>
  <si>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</si>
  <si>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</si>
  <si>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</si>
  <si>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</si>
  <si>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</si>
  <si>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</si>
  <si>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</si>
  <si>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</si>
  <si>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</si>
  <si>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</si>
  <si>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</si>
  <si>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</si>
  <si>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</si>
  <si>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</si>
  <si>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</si>
  <si>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</si>
  <si>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</si>
  <si>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</si>
  <si>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</si>
  <si>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</si>
  <si>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</si>
  <si>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</si>
  <si>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</si>
  <si>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</si>
  <si>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菊池市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</si>
  <si>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</si>
  <si>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</si>
  <si>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</si>
  <si>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</si>
  <si>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</si>
  <si>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</si>
  <si>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</si>
  <si>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</si>
  <si>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</si>
  <si>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</si>
  <si>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</si>
  <si>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</si>
  <si>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供用開始より１８年程度経過しているが、耐用年数に達していないため、老朽化は見れない。</t>
    <phoneticPr fontId="4"/>
  </si>
  <si>
    <t>　収益的収支比率は経年比較では、高くなっているが、経費回収率は大きく下がったままとなっている。
これは臨時的な修繕が昨年同様に発生したことにより、不足額を一般会計からの繰入で賄ったためである。
経営が使用料収入で維持管理費を賄えていない状況となっており、健全とは言えない。
しかし、対象世帯が４世帯と少ない事業であるため、効率的に経営することができない。
　汚水処理原価については、今回、類似団体との比較では高くなっている。これは臨時的な修繕が発生したためであり、今後も継続し経費削減に努める必要がある。</t>
    <rPh sb="58" eb="60">
      <t>サクネン</t>
    </rPh>
    <rPh sb="60" eb="62">
      <t>ドウヨウ</t>
    </rPh>
    <rPh sb="73" eb="75">
      <t>フソク</t>
    </rPh>
    <rPh sb="75" eb="76">
      <t>ガク</t>
    </rPh>
    <rPh sb="77" eb="79">
      <t>イッパン</t>
    </rPh>
    <rPh sb="79" eb="81">
      <t>カイケイ</t>
    </rPh>
    <rPh sb="84" eb="86">
      <t>クリイレ</t>
    </rPh>
    <rPh sb="87" eb="88">
      <t>マカナ</t>
    </rPh>
    <rPh sb="106" eb="108">
      <t>イジ</t>
    </rPh>
    <rPh sb="108" eb="111">
      <t>カンリヒ</t>
    </rPh>
    <phoneticPr fontId="4"/>
  </si>
  <si>
    <r>
      <t>　現在の経営状況として、経費回収率は類似団体と比べ低くなっており、維持管理費を使用料で賄えていない状況となっているため、健全とは言えない状況となっている。
　しかし料金設定が、総務省の「下水道財政の在り方に関する研究会」で示されている金額と比較し高くなっていることや、事業の特性を考慮し、今後の料金改定は慎重に検討しなくてはならない。
したがって、今後も経費削減を意識した経営を行わなくてはならない。
経営戦略については平成</t>
    </r>
    <r>
      <rPr>
        <sz val="11"/>
        <rFont val="ＭＳ ゴシック"/>
        <family val="3"/>
        <charset val="128"/>
      </rPr>
      <t>２８</t>
    </r>
    <r>
      <rPr>
        <sz val="11"/>
        <color theme="1"/>
        <rFont val="ＭＳ ゴシック"/>
        <family val="3"/>
        <charset val="128"/>
      </rPr>
      <t>年度に作成済み。
見直しは、企業会計への移行する令和２年度に行う。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</si>
</sst>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9E-44A9-A22B-3F86890C4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83552"/>
        <c:axId val="20738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9E-44A9-A22B-3F86890C4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83552"/>
        <c:axId val="207389824"/>
      </c:lineChart>
      <c:dateAx>
        <c:axId val="20738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89824"/>
        <c:crosses val="autoZero"/>
        <c:auto val="1"/>
        <c:lblOffset val="100"/>
        <c:baseTimeUnit val="years"/>
      </c:dateAx>
      <c:valAx>
        <c:axId val="20738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8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4-4CCE-8599-CC36D83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28960"/>
        <c:axId val="21033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44.84</c:v>
                </c:pt>
                <c:pt idx="2">
                  <c:v>132.99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94-4CCE-8599-CC36D83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28960"/>
        <c:axId val="210335232"/>
      </c:lineChart>
      <c:dateAx>
        <c:axId val="21032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335232"/>
        <c:crosses val="autoZero"/>
        <c:auto val="1"/>
        <c:lblOffset val="100"/>
        <c:baseTimeUnit val="years"/>
      </c:dateAx>
      <c:valAx>
        <c:axId val="21033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32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28-4DC8-9F9E-D20350615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71392"/>
        <c:axId val="21177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71.599999999999994</c:v>
                </c:pt>
                <c:pt idx="1">
                  <c:v>67.86</c:v>
                </c:pt>
                <c:pt idx="2">
                  <c:v>82.94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28-4DC8-9F9E-D20350615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71392"/>
        <c:axId val="211773312"/>
      </c:lineChart>
      <c:dateAx>
        <c:axId val="21177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773312"/>
        <c:crosses val="autoZero"/>
        <c:auto val="1"/>
        <c:lblOffset val="100"/>
        <c:baseTimeUnit val="years"/>
      </c:dateAx>
      <c:valAx>
        <c:axId val="21177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77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83.72</c:v>
                </c:pt>
                <c:pt idx="1">
                  <c:v>83.67</c:v>
                </c:pt>
                <c:pt idx="2">
                  <c:v>83.19</c:v>
                </c:pt>
                <c:pt idx="3">
                  <c:v>88.29</c:v>
                </c:pt>
                <c:pt idx="4">
                  <c:v>88.15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52-44BF-8DE2-08EADA4C9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26880"/>
        <c:axId val="20741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52-44BF-8DE2-08EADA4C9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26880"/>
        <c:axId val="207414784"/>
      </c:lineChart>
      <c:dateAx>
        <c:axId val="20682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414784"/>
        <c:crosses val="autoZero"/>
        <c:auto val="1"/>
        <c:lblOffset val="100"/>
        <c:baseTimeUnit val="years"/>
      </c:dateAx>
      <c:valAx>
        <c:axId val="20741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82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AC-4C9C-9F03-ACBABAC8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81888"/>
        <c:axId val="20778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AC-4C9C-9F03-ACBABAC8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81888"/>
        <c:axId val="207783808"/>
      </c:lineChart>
      <c:dateAx>
        <c:axId val="20778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783808"/>
        <c:crosses val="autoZero"/>
        <c:auto val="1"/>
        <c:lblOffset val="100"/>
        <c:baseTimeUnit val="years"/>
      </c:dateAx>
      <c:valAx>
        <c:axId val="20778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78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B3-4FA3-93B2-0726451BF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06848"/>
        <c:axId val="20780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B3-4FA3-93B2-0726451BF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6848"/>
        <c:axId val="207808768"/>
      </c:lineChart>
      <c:dateAx>
        <c:axId val="20780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808768"/>
        <c:crosses val="autoZero"/>
        <c:auto val="1"/>
        <c:lblOffset val="100"/>
        <c:baseTimeUnit val="years"/>
      </c:dateAx>
      <c:valAx>
        <c:axId val="20780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80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6B-433B-B6FF-55908B29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86528"/>
        <c:axId val="21009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6B-433B-B6FF-55908B29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6528"/>
        <c:axId val="210092800"/>
      </c:lineChart>
      <c:dateAx>
        <c:axId val="21008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092800"/>
        <c:crosses val="autoZero"/>
        <c:auto val="1"/>
        <c:lblOffset val="100"/>
        <c:baseTimeUnit val="years"/>
      </c:dateAx>
      <c:valAx>
        <c:axId val="21009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08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3B-4DE7-AF82-3FF39AE2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11872"/>
        <c:axId val="21012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3B-4DE7-AF82-3FF39AE2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11872"/>
        <c:axId val="210122240"/>
      </c:lineChart>
      <c:dateAx>
        <c:axId val="21011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122240"/>
        <c:crosses val="autoZero"/>
        <c:auto val="1"/>
        <c:lblOffset val="100"/>
        <c:baseTimeUnit val="years"/>
      </c:dateAx>
      <c:valAx>
        <c:axId val="21012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11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EB-43D2-B0D3-BAAAFA74D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82912"/>
        <c:axId val="2101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760.12</c:v>
                </c:pt>
                <c:pt idx="1">
                  <c:v>492.59</c:v>
                </c:pt>
                <c:pt idx="2">
                  <c:v>566.35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EB-43D2-B0D3-BAAAFA74D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82912"/>
        <c:axId val="210184832"/>
      </c:lineChart>
      <c:dateAx>
        <c:axId val="21018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184832"/>
        <c:crosses val="autoZero"/>
        <c:auto val="1"/>
        <c:lblOffset val="100"/>
        <c:baseTimeUnit val="years"/>
      </c:dateAx>
      <c:valAx>
        <c:axId val="2101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1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73.760000000000005</c:v>
                </c:pt>
                <c:pt idx="1">
                  <c:v>74.709999999999994</c:v>
                </c:pt>
                <c:pt idx="2">
                  <c:v>74.900000000000006</c:v>
                </c:pt>
                <c:pt idx="3">
                  <c:v>34.28</c:v>
                </c:pt>
                <c:pt idx="4">
                  <c:v>33.979999999999997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A9-45B6-A7C4-0169B68A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93792"/>
        <c:axId val="21020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50.17</c:v>
                </c:pt>
                <c:pt idx="1">
                  <c:v>46.53</c:v>
                </c:pt>
                <c:pt idx="2">
                  <c:v>52.27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A9-45B6-A7C4-0169B68A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93792"/>
        <c:axId val="210204160"/>
      </c:lineChart>
      <c:dateAx>
        <c:axId val="2101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204160"/>
        <c:crosses val="autoZero"/>
        <c:auto val="1"/>
        <c:lblOffset val="100"/>
        <c:baseTimeUnit val="years"/>
      </c:dateAx>
      <c:valAx>
        <c:axId val="21020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19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257.33999999999997</c:v>
                </c:pt>
                <c:pt idx="1">
                  <c:v>255.38</c:v>
                </c:pt>
                <c:pt idx="2">
                  <c:v>253.42</c:v>
                </c:pt>
                <c:pt idx="3">
                  <c:v>553.82000000000005</c:v>
                </c:pt>
                <c:pt idx="4">
                  <c:v>558.71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B5-4EB7-AF10-A4FAE501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30272"/>
        <c:axId val="21030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329.08</c:v>
                </c:pt>
                <c:pt idx="1">
                  <c:v>373.71</c:v>
                </c:pt>
                <c:pt idx="2">
                  <c:v>291.01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B5-4EB7-AF10-A4FAE501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30272"/>
        <c:axId val="210306176"/>
      </c:lineChart>
      <c:dateAx>
        <c:axId val="21023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306176"/>
        <c:crosses val="autoZero"/>
        <c:auto val="1"/>
        <c:lblOffset val="100"/>
        <c:baseTimeUnit val="years"/>
      </c:dateAx>
      <c:valAx>
        <c:axId val="21030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23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25" zoomScale="80" zoomScaleNormal="8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菊池市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個別排水処理</v>
      </c>
      <c r="Q8" s="71"/>
      <c r="R8" s="71"/>
      <c r="S8" s="71"/>
      <c r="T8" s="71"/>
      <c r="U8" s="71"/>
      <c r="V8" s="71"/>
      <c r="W8" s="71" t="str">
        <f>データ!L6</f>
        <v>L2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49078</v>
      </c>
      <c r="AM8" s="68"/>
      <c r="AN8" s="68"/>
      <c r="AO8" s="68"/>
      <c r="AP8" s="68"/>
      <c r="AQ8" s="68"/>
      <c r="AR8" s="68"/>
      <c r="AS8" s="68"/>
      <c r="AT8" s="67">
        <f>データ!T6</f>
        <v>276.85000000000002</v>
      </c>
      <c r="AU8" s="67"/>
      <c r="AV8" s="67"/>
      <c r="AW8" s="67"/>
      <c r="AX8" s="67"/>
      <c r="AY8" s="67"/>
      <c r="AZ8" s="67"/>
      <c r="BA8" s="67"/>
      <c r="BB8" s="67">
        <f>データ!U6</f>
        <v>177.27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0.03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3780</v>
      </c>
      <c r="AE10" s="68"/>
      <c r="AF10" s="68"/>
      <c r="AG10" s="68"/>
      <c r="AH10" s="68"/>
      <c r="AI10" s="68"/>
      <c r="AJ10" s="68"/>
      <c r="AK10" s="2"/>
      <c r="AL10" s="68">
        <f>データ!V6</f>
        <v>14</v>
      </c>
      <c r="AM10" s="68"/>
      <c r="AN10" s="68"/>
      <c r="AO10" s="68"/>
      <c r="AP10" s="68"/>
      <c r="AQ10" s="68"/>
      <c r="AR10" s="68"/>
      <c r="AS10" s="68"/>
      <c r="AT10" s="67">
        <f>データ!W6</f>
        <v>1.0900000000000001</v>
      </c>
      <c r="AU10" s="67"/>
      <c r="AV10" s="67"/>
      <c r="AW10" s="67"/>
      <c r="AX10" s="67"/>
      <c r="AY10" s="67"/>
      <c r="AZ10" s="67"/>
      <c r="BA10" s="67"/>
      <c r="BB10" s="67">
        <f>データ!X6</f>
        <v>12.84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AyFqw0u1ecCOhEgCJT2iZp433RAsUWUXi0TL2WdT64+GTwKQUJlbcaOOkV+EMtQM/72vsuO61VqLuABtp0CyQA==" saltValue="BY5nPp/7ICXSw+/APGKzN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432105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菊池市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0.03</v>
      </c>
      <c r="Q6" s="34">
        <f t="shared" si="3"/>
        <v>100</v>
      </c>
      <c r="R6" s="34">
        <f t="shared" si="3"/>
        <v>3780</v>
      </c>
      <c r="S6" s="34">
        <f t="shared" si="3"/>
        <v>49078</v>
      </c>
      <c r="T6" s="34">
        <f t="shared" si="3"/>
        <v>276.85000000000002</v>
      </c>
      <c r="U6" s="34">
        <f t="shared" si="3"/>
        <v>177.27</v>
      </c>
      <c r="V6" s="34">
        <f t="shared" si="3"/>
        <v>14</v>
      </c>
      <c r="W6" s="34">
        <f t="shared" si="3"/>
        <v>1.0900000000000001</v>
      </c>
      <c r="X6" s="34">
        <f t="shared" si="3"/>
        <v>12.84</v>
      </c>
      <c r="Y6" s="35">
        <f>IF(Y7="",NA(),Y7)</f>
        <v>83.72</v>
      </c>
      <c r="Z6" s="35">
        <f t="shared" ref="Z6:AH6" si="4">IF(Z7="",NA(),Z7)</f>
        <v>83.67</v>
      </c>
      <c r="AA6" s="35">
        <f t="shared" si="4"/>
        <v>83.19</v>
      </c>
      <c r="AB6" s="35">
        <f t="shared" si="4"/>
        <v>88.29</v>
      </c>
      <c r="AC6" s="35">
        <f t="shared" si="4"/>
        <v>88.15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760.12</v>
      </c>
      <c r="BL6" s="35">
        <f t="shared" si="7"/>
        <v>492.59</v>
      </c>
      <c r="BM6" s="35">
        <f t="shared" si="7"/>
        <v>566.35</v>
      </c>
      <c r="BN6" s="35">
        <f t="shared" si="7"/>
        <v>888.8</v>
      </c>
      <c r="BO6" s="35">
        <f t="shared" si="7"/>
        <v>855.65</v>
      </c>
      <c r="BP6" s="34" t="str">
        <f>IF(BP7="","",IF(BP7="-","【-】","【"&amp;SUBSTITUTE(TEXT(BP7,"#,##0.00"),"-","△")&amp;"】"))</f>
        <v>【860.68】</v>
      </c>
      <c r="BQ6" s="35">
        <f>IF(BQ7="",NA(),BQ7)</f>
        <v>73.760000000000005</v>
      </c>
      <c r="BR6" s="35">
        <f t="shared" ref="BR6:BZ6" si="8">IF(BR7="",NA(),BR7)</f>
        <v>74.709999999999994</v>
      </c>
      <c r="BS6" s="35">
        <f t="shared" si="8"/>
        <v>74.900000000000006</v>
      </c>
      <c r="BT6" s="35">
        <f t="shared" si="8"/>
        <v>34.28</v>
      </c>
      <c r="BU6" s="35">
        <f t="shared" si="8"/>
        <v>33.979999999999997</v>
      </c>
      <c r="BV6" s="35">
        <f t="shared" si="8"/>
        <v>50.17</v>
      </c>
      <c r="BW6" s="35">
        <f t="shared" si="8"/>
        <v>46.53</v>
      </c>
      <c r="BX6" s="35">
        <f t="shared" si="8"/>
        <v>52.27</v>
      </c>
      <c r="BY6" s="35">
        <f t="shared" si="8"/>
        <v>52.55</v>
      </c>
      <c r="BZ6" s="35">
        <f t="shared" si="8"/>
        <v>52.23</v>
      </c>
      <c r="CA6" s="34" t="str">
        <f>IF(CA7="","",IF(CA7="-","【-】","【"&amp;SUBSTITUTE(TEXT(CA7,"#,##0.00"),"-","△")&amp;"】"))</f>
        <v>【52.12】</v>
      </c>
      <c r="CB6" s="35">
        <f>IF(CB7="",NA(),CB7)</f>
        <v>257.33999999999997</v>
      </c>
      <c r="CC6" s="35">
        <f t="shared" ref="CC6:CK6" si="9">IF(CC7="",NA(),CC7)</f>
        <v>255.38</v>
      </c>
      <c r="CD6" s="35">
        <f t="shared" si="9"/>
        <v>253.42</v>
      </c>
      <c r="CE6" s="35">
        <f t="shared" si="9"/>
        <v>553.82000000000005</v>
      </c>
      <c r="CF6" s="35">
        <f t="shared" si="9"/>
        <v>558.71</v>
      </c>
      <c r="CG6" s="35">
        <f t="shared" si="9"/>
        <v>329.08</v>
      </c>
      <c r="CH6" s="35">
        <f t="shared" si="9"/>
        <v>373.71</v>
      </c>
      <c r="CI6" s="35">
        <f t="shared" si="9"/>
        <v>291.01</v>
      </c>
      <c r="CJ6" s="35">
        <f t="shared" si="9"/>
        <v>292.45</v>
      </c>
      <c r="CK6" s="35">
        <f t="shared" si="9"/>
        <v>294.05</v>
      </c>
      <c r="CL6" s="34" t="str">
        <f>IF(CL7="","",IF(CL7="-","【-】","【"&amp;SUBSTITUTE(TEXT(CL7,"#,##0.00"),"-","△")&amp;"】"))</f>
        <v>【299.14】</v>
      </c>
      <c r="CM6" s="35">
        <f>IF(CM7="",NA(),CM7)</f>
        <v>75</v>
      </c>
      <c r="CN6" s="35">
        <f t="shared" ref="CN6:CV6" si="10">IF(CN7="",NA(),CN7)</f>
        <v>75</v>
      </c>
      <c r="CO6" s="35">
        <f t="shared" si="10"/>
        <v>75</v>
      </c>
      <c r="CP6" s="35">
        <f t="shared" si="10"/>
        <v>75</v>
      </c>
      <c r="CQ6" s="35">
        <f t="shared" si="10"/>
        <v>75</v>
      </c>
      <c r="CR6" s="35">
        <f t="shared" si="10"/>
        <v>51.54</v>
      </c>
      <c r="CS6" s="35">
        <f t="shared" si="10"/>
        <v>44.84</v>
      </c>
      <c r="CT6" s="35">
        <f t="shared" si="10"/>
        <v>132.99</v>
      </c>
      <c r="CU6" s="35">
        <f t="shared" si="10"/>
        <v>51.71</v>
      </c>
      <c r="CV6" s="35">
        <f t="shared" si="10"/>
        <v>50.56</v>
      </c>
      <c r="CW6" s="34" t="str">
        <f>IF(CW7="","",IF(CW7="-","【-】","【"&amp;SUBSTITUTE(TEXT(CW7,"#,##0.00"),"-","△")&amp;"】"))</f>
        <v>【50.35】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71.599999999999994</v>
      </c>
      <c r="DD6" s="35">
        <f t="shared" si="11"/>
        <v>67.86</v>
      </c>
      <c r="DE6" s="35">
        <f t="shared" si="11"/>
        <v>82.94</v>
      </c>
      <c r="DF6" s="35">
        <f t="shared" si="11"/>
        <v>82.91</v>
      </c>
      <c r="DG6" s="35">
        <f t="shared" si="11"/>
        <v>83.85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432105</v>
      </c>
      <c r="D7" s="37">
        <v>47</v>
      </c>
      <c r="E7" s="37">
        <v>18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0.03</v>
      </c>
      <c r="Q7" s="38">
        <v>100</v>
      </c>
      <c r="R7" s="38">
        <v>3780</v>
      </c>
      <c r="S7" s="38">
        <v>49078</v>
      </c>
      <c r="T7" s="38">
        <v>276.85000000000002</v>
      </c>
      <c r="U7" s="38">
        <v>177.27</v>
      </c>
      <c r="V7" s="38">
        <v>14</v>
      </c>
      <c r="W7" s="38">
        <v>1.0900000000000001</v>
      </c>
      <c r="X7" s="38">
        <v>12.84</v>
      </c>
      <c r="Y7" s="38">
        <v>83.72</v>
      </c>
      <c r="Z7" s="38">
        <v>83.67</v>
      </c>
      <c r="AA7" s="38">
        <v>83.19</v>
      </c>
      <c r="AB7" s="38">
        <v>88.29</v>
      </c>
      <c r="AC7" s="38">
        <v>88.15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760.12</v>
      </c>
      <c r="BL7" s="38">
        <v>492.59</v>
      </c>
      <c r="BM7" s="38">
        <v>566.35</v>
      </c>
      <c r="BN7" s="38">
        <v>888.8</v>
      </c>
      <c r="BO7" s="38">
        <v>855.65</v>
      </c>
      <c r="BP7" s="38">
        <v>860.68</v>
      </c>
      <c r="BQ7" s="38">
        <v>73.760000000000005</v>
      </c>
      <c r="BR7" s="38">
        <v>74.709999999999994</v>
      </c>
      <c r="BS7" s="38">
        <v>74.900000000000006</v>
      </c>
      <c r="BT7" s="38">
        <v>34.28</v>
      </c>
      <c r="BU7" s="38">
        <v>33.979999999999997</v>
      </c>
      <c r="BV7" s="38">
        <v>50.17</v>
      </c>
      <c r="BW7" s="38">
        <v>46.53</v>
      </c>
      <c r="BX7" s="38">
        <v>52.27</v>
      </c>
      <c r="BY7" s="38">
        <v>52.55</v>
      </c>
      <c r="BZ7" s="38">
        <v>52.23</v>
      </c>
      <c r="CA7" s="38">
        <v>52.12</v>
      </c>
      <c r="CB7" s="38">
        <v>257.33999999999997</v>
      </c>
      <c r="CC7" s="38">
        <v>255.38</v>
      </c>
      <c r="CD7" s="38">
        <v>253.42</v>
      </c>
      <c r="CE7" s="38">
        <v>553.82000000000005</v>
      </c>
      <c r="CF7" s="38">
        <v>558.71</v>
      </c>
      <c r="CG7" s="38">
        <v>329.08</v>
      </c>
      <c r="CH7" s="38">
        <v>373.71</v>
      </c>
      <c r="CI7" s="38">
        <v>291.01</v>
      </c>
      <c r="CJ7" s="38">
        <v>292.45</v>
      </c>
      <c r="CK7" s="38">
        <v>294.05</v>
      </c>
      <c r="CL7" s="38">
        <v>299.14</v>
      </c>
      <c r="CM7" s="38">
        <v>75</v>
      </c>
      <c r="CN7" s="38">
        <v>75</v>
      </c>
      <c r="CO7" s="38">
        <v>75</v>
      </c>
      <c r="CP7" s="38">
        <v>75</v>
      </c>
      <c r="CQ7" s="38">
        <v>75</v>
      </c>
      <c r="CR7" s="38">
        <v>51.54</v>
      </c>
      <c r="CS7" s="38">
        <v>44.84</v>
      </c>
      <c r="CT7" s="38">
        <v>132.99</v>
      </c>
      <c r="CU7" s="38">
        <v>51.71</v>
      </c>
      <c r="CV7" s="38">
        <v>50.56</v>
      </c>
      <c r="CW7" s="38">
        <v>50.35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71.599999999999994</v>
      </c>
      <c r="DD7" s="38">
        <v>67.86</v>
      </c>
      <c r="DE7" s="38">
        <v>82.94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菊池市</cp:lastModifiedBy>
  <dcterms:created xsi:type="dcterms:W3CDTF">2019-12-05T05:32:22Z</dcterms:created>
  <dcterms:modified xsi:type="dcterms:W3CDTF">2020-01-27T05:50:56Z</dcterms:modified>
  <cp:category/>
</cp:coreProperties>
</file>