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平成31年度\07 公営企業総括\33 H30決算経営比較分析表\03 市町村→県\05_水俣市【上水道、病院、下水道】格納済\下水道（法非適）\"/>
    </mc:Choice>
  </mc:AlternateContent>
  <workbookProtection workbookAlgorithmName="SHA-512" workbookHashValue="G8zZ/iVZILBVWAyCln2Cm2tUDirtig8DygXhkHUII1QwAZwUT97O3josaHg+Q5NOV6lLMwnYJee6SusD/TO0ew==" workbookSaltValue="Jhre6qUgSjCRJRwxMhf9cQ==" workbookSpinCount="100000" lockStructure="1"/>
  <bookViews>
    <workbookView xWindow="0" yWindow="0" windowWidth="12390" windowHeight="760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<sst xmlns="http://schemas.openxmlformats.org/spreadsheetml/2006/main" count="228" uniqueCount="113">
  <si>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</si>
  <si>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</si>
  <si>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</si>
  <si>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</si>
  <si>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</si>
  <si>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</si>
  <si>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</si>
  <si>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</si>
  <si>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</si>
  <si>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</si>
  <si>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</si>
  <si>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</si>
  <si>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</si>
  <si>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</si>
  <si>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</si>
  <si>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</si>
  <si>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</si>
  <si>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</si>
  <si>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</si>
  <si>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</si>
  <si>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</si>
  <si>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</si>
  <si>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</si>
  <si>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</si>
  <si>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</si>
  <si>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</si>
  <si>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</si>
  <si>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</si>
  <si>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</si>
  <si>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</si>
  <si>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</si>
  <si>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</si>
  <si>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</si>
  <si>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</si>
  <si>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</si>
  <si>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</si>
  <si>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</si>
  <si>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</si>
  <si>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</si>
  <si>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</si>
  <si>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</si>
  <si>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</si>
  <si>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</si>
  <si>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</si>
  <si>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</si>
  <si>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</si>
  <si>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</si>
  <si>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</si>
  <si>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</si>
  <si>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</si>
  <si>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</si>
  <si>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</si>
  <si>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</si>
  <si>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</si>
  <si>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</si>
  <si>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</si>
  <si>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</si>
  <si>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</si>
  <si>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</si>
  <si>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</si>
  <si>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</si>
  <si>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</si>
  <si>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</si>
  <si>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</si>
  <si>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</si>
  <si>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</si>
  <si>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</si>
  <si>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</si>
  <si>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</si>
  <si>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</si>
  <si>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</si>
  <si>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</si>
  <si>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</si>
  <si>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</si>
  <si>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</si>
  <si>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</si>
  <si>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</si>
  <si>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</si>
  <si>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</si>
  <si>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</si>
  <si>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</si>
  <si>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</si>
  <si>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</si>
  <si>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</si>
  <si>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</si>
  <si>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</si>
  <si>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</si>
  <si>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</si>
  <si>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</si>
  <si>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</si>
  <si>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</si>
  <si>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</si>
  <si>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</si>
  <si>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</si>
  <si>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</si>
  <si>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</si>
  <si>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</si>
  <si>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水俣市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</si>
  <si>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</si>
  <si>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</si>
  <si>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</si>
  <si>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</si>
  <si>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</si>
  <si>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</si>
  <si>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</si>
  <si>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</si>
  <si>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</si>
  <si>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</si>
  <si>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</si>
  <si>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</si>
  <si>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化の状況ですが、浄化センター及び汚水ポンプ場は建設後28年、雨水ポンプ場は39年が経過しております。これまで保守点検を民間に委託（包括的民間委託）し、その専門的技術、手法、情報、経験を活用することで施設の安定稼働及び機器の延命を図ってまいりました。これらの下水道施設は市民生活に直結しており、特に汚水施設に関しては原則止めることができません。このため常時稼働していることから、老朽化が顕著となってまいりました。
　引き続き、管渠も含めた本市の保有する下水道施設の規模・能力及び老朽化・耐震化の状況を把握しながら、優先順位をつけて改築・更新を行ってまいります。</t>
    <phoneticPr fontId="4"/>
  </si>
  <si>
    <t>　本市の経営状況ですが、昨年に引き続き企業会計移行のための費用発生（維持管理費等）等もあり、分析表の①収益的収支比率が低下傾向にあり、このことが⑥汚水処理原価の増加と⑤経費回収率の減少にも影響しておりますが、平成30年度では地方債の償還額の減額もあり前年に比べわずかに持ち直しております。
　令和2年度には企業会計移行が完了するため、更なる改善が見込まれます。
　【収入：総収益】料金+繰入金等
　　　H29年度：　　706,172千円
　　⇒H30年度：　　678,945千円（△27,227）
　【支出：総費用】維持管理費等+地方債償還金
　　　H29年度：　　938,500千円
　　⇒H30年度：　　909,629千円（△28,871）
　その他の指標につきましては、おおむね類似団体並みとなっております。なお、水洗化率につきましては、微増傾向を維持しております。</t>
    <rPh sb="12" eb="14">
      <t>サクネン</t>
    </rPh>
    <rPh sb="15" eb="16">
      <t>ヒ</t>
    </rPh>
    <rPh sb="17" eb="18">
      <t>ツヅ</t>
    </rPh>
    <rPh sb="146" eb="148">
      <t>レイワ</t>
    </rPh>
    <phoneticPr fontId="4"/>
  </si>
  <si>
    <t>　平成28年度策定の水俣市下水道事業経営戦略基本方針に基づき、維持管理を中心に進めてまいります。
　そして、ストックマネジメント計画を策定し、改築・更新費を平準化させるために優先順位をつけながら実施してまいります。
　また、経営基盤の強化を目指し、地方公営企業法を適用し、令和2年4月に企業会計方式を導入します。
　これらを柱とし、将来にわたって水質保全及び防災のまちづくりの一翼が担えるよう努めて参ります。</t>
    <rPh sb="136" eb="138">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</si>
</sst>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0.65</c:v>
                </c:pt>
                <c:pt idx="2">
                  <c:v>0.33</c:v>
                </c:pt>
                <c:pt idx="3">
                  <c:v>7.0000000000000007E-2</c:v>
                </c:pt>
                <c:pt idx="4">
                  <c:v>0.03</c:v>
                </c:pt>
              </c:numCache>
            </c:numRef>
          </c:val>
          <c:extLst>
            <c:ext xmlns:c16="http://schemas.microsoft.com/office/drawing/2014/chart" uri="{C3380CC4-5D6E-409C-BE32-E72D297353CC}">
              <c16:uniqueId val="{00000000-ED4F-49F4-8F01-29AA93092DB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0.09</c:v>
                </c:pt>
                <c:pt idx="2">
                  <c:v>0.19</c:v>
                </c:pt>
                <c:pt idx="3">
                  <c:v>0.23</c:v>
                </c:pt>
                <c:pt idx="4">
                  <c:v>0.21</c:v>
                </c:pt>
              </c:numCache>
            </c:numRef>
          </c:val>
          <c:smooth val="0"/>
          <c:extLst>
            <c:ext xmlns:c16="http://schemas.microsoft.com/office/drawing/2014/chart" uri="{C3380CC4-5D6E-409C-BE32-E72D297353CC}">
              <c16:uniqueId val="{00000001-ED4F-49F4-8F01-29AA93092DB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49.52</c:v>
                </c:pt>
                <c:pt idx="1">
                  <c:v>48.44</c:v>
                </c:pt>
                <c:pt idx="2">
                  <c:v>48.71</c:v>
                </c:pt>
                <c:pt idx="3">
                  <c:v>53.12</c:v>
                </c:pt>
                <c:pt idx="4">
                  <c:v>47.88</c:v>
                </c:pt>
              </c:numCache>
            </c:numRef>
          </c:val>
          <c:extLst>
            <c:ext xmlns:c16="http://schemas.microsoft.com/office/drawing/2014/chart" uri="{C3380CC4-5D6E-409C-BE32-E72D297353CC}">
              <c16:uniqueId val="{00000000-3C4C-4E5B-9419-3B7BACC99F4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64.23</c:v>
                </c:pt>
                <c:pt idx="1">
                  <c:v>59.4</c:v>
                </c:pt>
                <c:pt idx="2">
                  <c:v>59.35</c:v>
                </c:pt>
                <c:pt idx="3">
                  <c:v>58.4</c:v>
                </c:pt>
                <c:pt idx="4">
                  <c:v>58</c:v>
                </c:pt>
              </c:numCache>
            </c:numRef>
          </c:val>
          <c:smooth val="0"/>
          <c:extLst>
            <c:ext xmlns:c16="http://schemas.microsoft.com/office/drawing/2014/chart" uri="{C3380CC4-5D6E-409C-BE32-E72D297353CC}">
              <c16:uniqueId val="{00000001-3C4C-4E5B-9419-3B7BACC99F4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88.63</c:v>
                </c:pt>
                <c:pt idx="1">
                  <c:v>89.32</c:v>
                </c:pt>
                <c:pt idx="2">
                  <c:v>90.03</c:v>
                </c:pt>
                <c:pt idx="3">
                  <c:v>90.48</c:v>
                </c:pt>
                <c:pt idx="4">
                  <c:v>90.64</c:v>
                </c:pt>
              </c:numCache>
            </c:numRef>
          </c:val>
          <c:extLst>
            <c:ext xmlns:c16="http://schemas.microsoft.com/office/drawing/2014/chart" uri="{C3380CC4-5D6E-409C-BE32-E72D297353CC}">
              <c16:uniqueId val="{00000000-50B3-4F0A-AA24-E307ED0EEDE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90.22</c:v>
                </c:pt>
                <c:pt idx="1">
                  <c:v>89.81</c:v>
                </c:pt>
                <c:pt idx="2">
                  <c:v>89.88</c:v>
                </c:pt>
                <c:pt idx="3">
                  <c:v>89.68</c:v>
                </c:pt>
                <c:pt idx="4">
                  <c:v>89.79</c:v>
                </c:pt>
              </c:numCache>
            </c:numRef>
          </c:val>
          <c:smooth val="0"/>
          <c:extLst>
            <c:ext xmlns:c16="http://schemas.microsoft.com/office/drawing/2014/chart" uri="{C3380CC4-5D6E-409C-BE32-E72D297353CC}">
              <c16:uniqueId val="{00000001-50B3-4F0A-AA24-E307ED0EEDE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77.010000000000005</c:v>
                </c:pt>
                <c:pt idx="1">
                  <c:v>76.03</c:v>
                </c:pt>
                <c:pt idx="2">
                  <c:v>75.099999999999994</c:v>
                </c:pt>
                <c:pt idx="3">
                  <c:v>75.239999999999995</c:v>
                </c:pt>
                <c:pt idx="4">
                  <c:v>74.64</c:v>
                </c:pt>
              </c:numCache>
            </c:numRef>
          </c:val>
          <c:extLst>
            <c:ext xmlns:c16="http://schemas.microsoft.com/office/drawing/2014/chart" uri="{C3380CC4-5D6E-409C-BE32-E72D297353CC}">
              <c16:uniqueId val="{00000000-1E56-4355-AE75-122DFE39414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56-4355-AE75-122DFE39414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52-411F-8F3A-85CABB03651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52-411F-8F3A-85CABB03651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70-4ACA-8DA2-F942CB9D175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70-4ACA-8DA2-F942CB9D175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2A-4264-B3C2-1E12FDA41AB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2A-4264-B3C2-1E12FDA41AB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99-43CF-8187-52FAFB45FE4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99-43CF-8187-52FAFB45FE4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461.48</c:v>
                </c:pt>
                <c:pt idx="1">
                  <c:v>531.74</c:v>
                </c:pt>
                <c:pt idx="2">
                  <c:v>502.4</c:v>
                </c:pt>
                <c:pt idx="3">
                  <c:v>425.11</c:v>
                </c:pt>
                <c:pt idx="4">
                  <c:v>435.89</c:v>
                </c:pt>
              </c:numCache>
            </c:numRef>
          </c:val>
          <c:extLst>
            <c:ext xmlns:c16="http://schemas.microsoft.com/office/drawing/2014/chart" uri="{C3380CC4-5D6E-409C-BE32-E72D297353CC}">
              <c16:uniqueId val="{00000000-19DD-4C95-8C0B-98B341903AE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721.06</c:v>
                </c:pt>
                <c:pt idx="1">
                  <c:v>862.87</c:v>
                </c:pt>
                <c:pt idx="2">
                  <c:v>716.96</c:v>
                </c:pt>
                <c:pt idx="3">
                  <c:v>799.11</c:v>
                </c:pt>
                <c:pt idx="4">
                  <c:v>768.62</c:v>
                </c:pt>
              </c:numCache>
            </c:numRef>
          </c:val>
          <c:smooth val="0"/>
          <c:extLst>
            <c:ext xmlns:c16="http://schemas.microsoft.com/office/drawing/2014/chart" uri="{C3380CC4-5D6E-409C-BE32-E72D297353CC}">
              <c16:uniqueId val="{00000001-19DD-4C95-8C0B-98B341903AE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85.03</c:v>
                </c:pt>
                <c:pt idx="1">
                  <c:v>85.51</c:v>
                </c:pt>
                <c:pt idx="2">
                  <c:v>83.94</c:v>
                </c:pt>
                <c:pt idx="3">
                  <c:v>86.08</c:v>
                </c:pt>
                <c:pt idx="4">
                  <c:v>86.29</c:v>
                </c:pt>
              </c:numCache>
            </c:numRef>
          </c:val>
          <c:extLst>
            <c:ext xmlns:c16="http://schemas.microsoft.com/office/drawing/2014/chart" uri="{C3380CC4-5D6E-409C-BE32-E72D297353CC}">
              <c16:uniqueId val="{00000000-74E0-428D-B01E-BBF5AC32F6A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84.86</c:v>
                </c:pt>
                <c:pt idx="1">
                  <c:v>85.39</c:v>
                </c:pt>
                <c:pt idx="2">
                  <c:v>88.09</c:v>
                </c:pt>
                <c:pt idx="3">
                  <c:v>87.69</c:v>
                </c:pt>
                <c:pt idx="4">
                  <c:v>88.06</c:v>
                </c:pt>
              </c:numCache>
            </c:numRef>
          </c:val>
          <c:smooth val="0"/>
          <c:extLst>
            <c:ext xmlns:c16="http://schemas.microsoft.com/office/drawing/2014/chart" uri="{C3380CC4-5D6E-409C-BE32-E72D297353CC}">
              <c16:uniqueId val="{00000001-74E0-428D-B01E-BBF5AC32F6A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228.17</c:v>
                </c:pt>
                <c:pt idx="1">
                  <c:v>227.96</c:v>
                </c:pt>
                <c:pt idx="2">
                  <c:v>231.82</c:v>
                </c:pt>
                <c:pt idx="3">
                  <c:v>225.92</c:v>
                </c:pt>
                <c:pt idx="4">
                  <c:v>226.05</c:v>
                </c:pt>
              </c:numCache>
            </c:numRef>
          </c:val>
          <c:extLst>
            <c:ext xmlns:c16="http://schemas.microsoft.com/office/drawing/2014/chart" uri="{C3380CC4-5D6E-409C-BE32-E72D297353CC}">
              <c16:uniqueId val="{00000000-2527-427B-9E68-50E5FF26452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188.14</c:v>
                </c:pt>
                <c:pt idx="1">
                  <c:v>188.79</c:v>
                </c:pt>
                <c:pt idx="2">
                  <c:v>181.8</c:v>
                </c:pt>
                <c:pt idx="3">
                  <c:v>180.07</c:v>
                </c:pt>
                <c:pt idx="4">
                  <c:v>179.32</c:v>
                </c:pt>
              </c:numCache>
            </c:numRef>
          </c:val>
          <c:smooth val="0"/>
          <c:extLst>
            <c:ext xmlns:c16="http://schemas.microsoft.com/office/drawing/2014/chart" uri="{C3380CC4-5D6E-409C-BE32-E72D297353CC}">
              <c16:uniqueId val="{00000001-2527-427B-9E68-50E5FF26452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60" zoomScale="85" zoomScaleNormal="85" workbookViewId="0">
      <selection activeCell="AO69" sqref="AO6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熊本県　水俣市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Cc1</v>
      </c>
      <c r="X8" s="77"/>
      <c r="Y8" s="77"/>
      <c r="Z8" s="77"/>
      <c r="AA8" s="77"/>
      <c r="AB8" s="77"/>
      <c r="AC8" s="77"/>
      <c r="AD8" s="78" t="str">
        <f>データ!$M$6</f>
        <v>非設置</v>
      </c>
      <c r="AE8" s="78"/>
      <c r="AF8" s="78"/>
      <c r="AG8" s="78"/>
      <c r="AH8" s="78"/>
      <c r="AI8" s="78"/>
      <c r="AJ8" s="78"/>
      <c r="AK8" s="3"/>
      <c r="AL8" s="74">
        <f>データ!S6</f>
        <v>24705</v>
      </c>
      <c r="AM8" s="74"/>
      <c r="AN8" s="74"/>
      <c r="AO8" s="74"/>
      <c r="AP8" s="74"/>
      <c r="AQ8" s="74"/>
      <c r="AR8" s="74"/>
      <c r="AS8" s="74"/>
      <c r="AT8" s="73">
        <f>データ!T6</f>
        <v>163.29</v>
      </c>
      <c r="AU8" s="73"/>
      <c r="AV8" s="73"/>
      <c r="AW8" s="73"/>
      <c r="AX8" s="73"/>
      <c r="AY8" s="73"/>
      <c r="AZ8" s="73"/>
      <c r="BA8" s="73"/>
      <c r="BB8" s="73">
        <f>データ!U6</f>
        <v>151.30000000000001</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52.54</v>
      </c>
      <c r="Q10" s="73"/>
      <c r="R10" s="73"/>
      <c r="S10" s="73"/>
      <c r="T10" s="73"/>
      <c r="U10" s="73"/>
      <c r="V10" s="73"/>
      <c r="W10" s="73">
        <f>データ!Q6</f>
        <v>93.13</v>
      </c>
      <c r="X10" s="73"/>
      <c r="Y10" s="73"/>
      <c r="Z10" s="73"/>
      <c r="AA10" s="73"/>
      <c r="AB10" s="73"/>
      <c r="AC10" s="73"/>
      <c r="AD10" s="74">
        <f>データ!R6</f>
        <v>3510</v>
      </c>
      <c r="AE10" s="74"/>
      <c r="AF10" s="74"/>
      <c r="AG10" s="74"/>
      <c r="AH10" s="74"/>
      <c r="AI10" s="74"/>
      <c r="AJ10" s="74"/>
      <c r="AK10" s="2"/>
      <c r="AL10" s="74">
        <f>データ!V6</f>
        <v>12868</v>
      </c>
      <c r="AM10" s="74"/>
      <c r="AN10" s="74"/>
      <c r="AO10" s="74"/>
      <c r="AP10" s="74"/>
      <c r="AQ10" s="74"/>
      <c r="AR10" s="74"/>
      <c r="AS10" s="74"/>
      <c r="AT10" s="73">
        <f>データ!W6</f>
        <v>3.57</v>
      </c>
      <c r="AU10" s="73"/>
      <c r="AV10" s="73"/>
      <c r="AW10" s="73"/>
      <c r="AX10" s="73"/>
      <c r="AY10" s="73"/>
      <c r="AZ10" s="73"/>
      <c r="BA10" s="73"/>
      <c r="BB10" s="73">
        <f>データ!X6</f>
        <v>3604.48</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111</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NSMhxbtpv0pLgYD6H1GRthFnyQx0Ydh90R+xvCG1ZCxf3sHoiT+vKWPRiubk+5hY2kURGt9kDjmYIJw7+v+Hcg==" saltValue="kG4SVmsTz888HTwBCHf5I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2" t="s">
        <v>53</v>
      </c>
      <c r="I3" s="83"/>
      <c r="J3" s="83"/>
      <c r="K3" s="83"/>
      <c r="L3" s="83"/>
      <c r="M3" s="83"/>
      <c r="N3" s="83"/>
      <c r="O3" s="83"/>
      <c r="P3" s="83"/>
      <c r="Q3" s="83"/>
      <c r="R3" s="83"/>
      <c r="S3" s="83"/>
      <c r="T3" s="83"/>
      <c r="U3" s="83"/>
      <c r="V3" s="83"/>
      <c r="W3" s="83"/>
      <c r="X3" s="84"/>
      <c r="Y3" s="88"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55</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56</v>
      </c>
      <c r="B4" s="30"/>
      <c r="C4" s="30"/>
      <c r="D4" s="30"/>
      <c r="E4" s="30"/>
      <c r="F4" s="30"/>
      <c r="G4" s="30"/>
      <c r="H4" s="85"/>
      <c r="I4" s="86"/>
      <c r="J4" s="86"/>
      <c r="K4" s="86"/>
      <c r="L4" s="86"/>
      <c r="M4" s="86"/>
      <c r="N4" s="86"/>
      <c r="O4" s="86"/>
      <c r="P4" s="86"/>
      <c r="Q4" s="86"/>
      <c r="R4" s="86"/>
      <c r="S4" s="86"/>
      <c r="T4" s="86"/>
      <c r="U4" s="86"/>
      <c r="V4" s="86"/>
      <c r="W4" s="86"/>
      <c r="X4" s="87"/>
      <c r="Y4" s="81" t="s">
        <v>57</v>
      </c>
      <c r="Z4" s="81"/>
      <c r="AA4" s="81"/>
      <c r="AB4" s="81"/>
      <c r="AC4" s="81"/>
      <c r="AD4" s="81"/>
      <c r="AE4" s="81"/>
      <c r="AF4" s="81"/>
      <c r="AG4" s="81"/>
      <c r="AH4" s="81"/>
      <c r="AI4" s="81"/>
      <c r="AJ4" s="81" t="s">
        <v>58</v>
      </c>
      <c r="AK4" s="81"/>
      <c r="AL4" s="81"/>
      <c r="AM4" s="81"/>
      <c r="AN4" s="81"/>
      <c r="AO4" s="81"/>
      <c r="AP4" s="81"/>
      <c r="AQ4" s="81"/>
      <c r="AR4" s="81"/>
      <c r="AS4" s="81"/>
      <c r="AT4" s="81"/>
      <c r="AU4" s="81" t="s">
        <v>59</v>
      </c>
      <c r="AV4" s="81"/>
      <c r="AW4" s="81"/>
      <c r="AX4" s="81"/>
      <c r="AY4" s="81"/>
      <c r="AZ4" s="81"/>
      <c r="BA4" s="81"/>
      <c r="BB4" s="81"/>
      <c r="BC4" s="81"/>
      <c r="BD4" s="81"/>
      <c r="BE4" s="81"/>
      <c r="BF4" s="81" t="s">
        <v>60</v>
      </c>
      <c r="BG4" s="81"/>
      <c r="BH4" s="81"/>
      <c r="BI4" s="81"/>
      <c r="BJ4" s="81"/>
      <c r="BK4" s="81"/>
      <c r="BL4" s="81"/>
      <c r="BM4" s="81"/>
      <c r="BN4" s="81"/>
      <c r="BO4" s="81"/>
      <c r="BP4" s="81"/>
      <c r="BQ4" s="81" t="s">
        <v>61</v>
      </c>
      <c r="BR4" s="81"/>
      <c r="BS4" s="81"/>
      <c r="BT4" s="81"/>
      <c r="BU4" s="81"/>
      <c r="BV4" s="81"/>
      <c r="BW4" s="81"/>
      <c r="BX4" s="81"/>
      <c r="BY4" s="81"/>
      <c r="BZ4" s="81"/>
      <c r="CA4" s="81"/>
      <c r="CB4" s="81" t="s">
        <v>62</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67</v>
      </c>
      <c r="EF4" s="81"/>
      <c r="EG4" s="81"/>
      <c r="EH4" s="81"/>
      <c r="EI4" s="81"/>
      <c r="EJ4" s="81"/>
      <c r="EK4" s="81"/>
      <c r="EL4" s="81"/>
      <c r="EM4" s="81"/>
      <c r="EN4" s="81"/>
      <c r="EO4" s="81"/>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432059</v>
      </c>
      <c r="D6" s="33">
        <f t="shared" si="3"/>
        <v>47</v>
      </c>
      <c r="E6" s="33">
        <f t="shared" si="3"/>
        <v>17</v>
      </c>
      <c r="F6" s="33">
        <f t="shared" si="3"/>
        <v>1</v>
      </c>
      <c r="G6" s="33">
        <f t="shared" si="3"/>
        <v>0</v>
      </c>
      <c r="H6" s="33" t="str">
        <f t="shared" si="3"/>
        <v>熊本県　水俣市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52.54</v>
      </c>
      <c r="Q6" s="34">
        <f t="shared" si="3"/>
        <v>93.13</v>
      </c>
      <c r="R6" s="34">
        <f t="shared" si="3"/>
        <v>3510</v>
      </c>
      <c r="S6" s="34">
        <f t="shared" si="3"/>
        <v>24705</v>
      </c>
      <c r="T6" s="34">
        <f t="shared" si="3"/>
        <v>163.29</v>
      </c>
      <c r="U6" s="34">
        <f t="shared" si="3"/>
        <v>151.30000000000001</v>
      </c>
      <c r="V6" s="34">
        <f t="shared" si="3"/>
        <v>12868</v>
      </c>
      <c r="W6" s="34">
        <f t="shared" si="3"/>
        <v>3.57</v>
      </c>
      <c r="X6" s="34">
        <f t="shared" si="3"/>
        <v>3604.48</v>
      </c>
      <c r="Y6" s="35">
        <f>IF(Y7="",NA(),Y7)</f>
        <v>77.010000000000005</v>
      </c>
      <c r="Z6" s="35">
        <f t="shared" ref="Z6:AH6" si="4">IF(Z7="",NA(),Z7)</f>
        <v>76.03</v>
      </c>
      <c r="AA6" s="35">
        <f t="shared" si="4"/>
        <v>75.099999999999994</v>
      </c>
      <c r="AB6" s="35">
        <f t="shared" si="4"/>
        <v>75.239999999999995</v>
      </c>
      <c r="AC6" s="35">
        <f t="shared" si="4"/>
        <v>74.64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461.48</v>
      </c>
      <c r="BG6" s="35">
        <f t="shared" ref="BG6:BO6" si="7">IF(BG7="",NA(),BG7)</f>
        <v>531.74</v>
      </c>
      <c r="BH6" s="35">
        <f t="shared" si="7"/>
        <v>502.4</v>
      </c>
      <c r="BI6" s="35">
        <f t="shared" si="7"/>
        <v>425.11</v>
      </c>
      <c r="BJ6" s="35">
        <f t="shared" si="7"/>
        <v>435.89</v>
      </c>
      <c r="BK6" s="35">
        <f t="shared" si="7"/>
        <v>721.06</v>
      </c>
      <c r="BL6" s="35">
        <f t="shared" si="7"/>
        <v>862.87</v>
      </c>
      <c r="BM6" s="35">
        <f t="shared" si="7"/>
        <v>716.96</v>
      </c>
      <c r="BN6" s="35">
        <f t="shared" si="7"/>
        <v>799.11</v>
      </c>
      <c r="BO6" s="35">
        <f t="shared" si="7"/>
        <v>768.62</v>
      </c>
      <c r="BP6" s="34" t="str">
        <f>IF(BP7="","",IF(BP7="-","【-】","【"&amp;SUBSTITUTE(TEXT(BP7,"#,##0.00"),"-","△")&amp;"】"))</f>
        <v>【682.78】</v>
      </c>
      <c r="BQ6" s="35">
        <f>IF(BQ7="",NA(),BQ7)</f>
        <v>85.03</v>
      </c>
      <c r="BR6" s="35">
        <f t="shared" ref="BR6:BZ6" si="8">IF(BR7="",NA(),BR7)</f>
        <v>85.51</v>
      </c>
      <c r="BS6" s="35">
        <f t="shared" si="8"/>
        <v>83.94</v>
      </c>
      <c r="BT6" s="35">
        <f t="shared" si="8"/>
        <v>86.08</v>
      </c>
      <c r="BU6" s="35">
        <f t="shared" si="8"/>
        <v>86.29</v>
      </c>
      <c r="BV6" s="35">
        <f t="shared" si="8"/>
        <v>84.86</v>
      </c>
      <c r="BW6" s="35">
        <f t="shared" si="8"/>
        <v>85.39</v>
      </c>
      <c r="BX6" s="35">
        <f t="shared" si="8"/>
        <v>88.09</v>
      </c>
      <c r="BY6" s="35">
        <f t="shared" si="8"/>
        <v>87.69</v>
      </c>
      <c r="BZ6" s="35">
        <f t="shared" si="8"/>
        <v>88.06</v>
      </c>
      <c r="CA6" s="34" t="str">
        <f>IF(CA7="","",IF(CA7="-","【-】","【"&amp;SUBSTITUTE(TEXT(CA7,"#,##0.00"),"-","△")&amp;"】"))</f>
        <v>【100.91】</v>
      </c>
      <c r="CB6" s="35">
        <f>IF(CB7="",NA(),CB7)</f>
        <v>228.17</v>
      </c>
      <c r="CC6" s="35">
        <f t="shared" ref="CC6:CK6" si="9">IF(CC7="",NA(),CC7)</f>
        <v>227.96</v>
      </c>
      <c r="CD6" s="35">
        <f t="shared" si="9"/>
        <v>231.82</v>
      </c>
      <c r="CE6" s="35">
        <f t="shared" si="9"/>
        <v>225.92</v>
      </c>
      <c r="CF6" s="35">
        <f t="shared" si="9"/>
        <v>226.05</v>
      </c>
      <c r="CG6" s="35">
        <f t="shared" si="9"/>
        <v>188.14</v>
      </c>
      <c r="CH6" s="35">
        <f t="shared" si="9"/>
        <v>188.79</v>
      </c>
      <c r="CI6" s="35">
        <f t="shared" si="9"/>
        <v>181.8</v>
      </c>
      <c r="CJ6" s="35">
        <f t="shared" si="9"/>
        <v>180.07</v>
      </c>
      <c r="CK6" s="35">
        <f t="shared" si="9"/>
        <v>179.32</v>
      </c>
      <c r="CL6" s="34" t="str">
        <f>IF(CL7="","",IF(CL7="-","【-】","【"&amp;SUBSTITUTE(TEXT(CL7,"#,##0.00"),"-","△")&amp;"】"))</f>
        <v>【136.86】</v>
      </c>
      <c r="CM6" s="35">
        <f>IF(CM7="",NA(),CM7)</f>
        <v>49.52</v>
      </c>
      <c r="CN6" s="35">
        <f t="shared" ref="CN6:CV6" si="10">IF(CN7="",NA(),CN7)</f>
        <v>48.44</v>
      </c>
      <c r="CO6" s="35">
        <f t="shared" si="10"/>
        <v>48.71</v>
      </c>
      <c r="CP6" s="35">
        <f t="shared" si="10"/>
        <v>53.12</v>
      </c>
      <c r="CQ6" s="35">
        <f t="shared" si="10"/>
        <v>47.88</v>
      </c>
      <c r="CR6" s="35">
        <f t="shared" si="10"/>
        <v>64.23</v>
      </c>
      <c r="CS6" s="35">
        <f t="shared" si="10"/>
        <v>59.4</v>
      </c>
      <c r="CT6" s="35">
        <f t="shared" si="10"/>
        <v>59.35</v>
      </c>
      <c r="CU6" s="35">
        <f t="shared" si="10"/>
        <v>58.4</v>
      </c>
      <c r="CV6" s="35">
        <f t="shared" si="10"/>
        <v>58</v>
      </c>
      <c r="CW6" s="34" t="str">
        <f>IF(CW7="","",IF(CW7="-","【-】","【"&amp;SUBSTITUTE(TEXT(CW7,"#,##0.00"),"-","△")&amp;"】"))</f>
        <v>【58.98】</v>
      </c>
      <c r="CX6" s="35">
        <f>IF(CX7="",NA(),CX7)</f>
        <v>88.63</v>
      </c>
      <c r="CY6" s="35">
        <f t="shared" ref="CY6:DG6" si="11">IF(CY7="",NA(),CY7)</f>
        <v>89.32</v>
      </c>
      <c r="CZ6" s="35">
        <f t="shared" si="11"/>
        <v>90.03</v>
      </c>
      <c r="DA6" s="35">
        <f t="shared" si="11"/>
        <v>90.48</v>
      </c>
      <c r="DB6" s="35">
        <f t="shared" si="11"/>
        <v>90.64</v>
      </c>
      <c r="DC6" s="35">
        <f t="shared" si="11"/>
        <v>90.22</v>
      </c>
      <c r="DD6" s="35">
        <f t="shared" si="11"/>
        <v>89.81</v>
      </c>
      <c r="DE6" s="35">
        <f t="shared" si="11"/>
        <v>89.88</v>
      </c>
      <c r="DF6" s="35">
        <f t="shared" si="11"/>
        <v>89.68</v>
      </c>
      <c r="DG6" s="35">
        <f t="shared" si="11"/>
        <v>89.79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0.65</v>
      </c>
      <c r="EG6" s="35">
        <f t="shared" si="14"/>
        <v>0.33</v>
      </c>
      <c r="EH6" s="35">
        <f t="shared" si="14"/>
        <v>7.0000000000000007E-2</v>
      </c>
      <c r="EI6" s="35">
        <f t="shared" si="14"/>
        <v>0.03</v>
      </c>
      <c r="EJ6" s="35">
        <f t="shared" si="14"/>
        <v>0.11</v>
      </c>
      <c r="EK6" s="35">
        <f t="shared" si="14"/>
        <v>0.09</v>
      </c>
      <c r="EL6" s="35">
        <f t="shared" si="14"/>
        <v>0.19</v>
      </c>
      <c r="EM6" s="35">
        <f t="shared" si="14"/>
        <v>0.23</v>
      </c>
      <c r="EN6" s="35">
        <f t="shared" si="14"/>
        <v>0.21</v>
      </c>
      <c r="EO6" s="34" t="str">
        <f>IF(EO7="","",IF(EO7="-","【-】","【"&amp;SUBSTITUTE(TEXT(EO7,"#,##0.00"),"-","△")&amp;"】"))</f>
        <v>【0.23】</v>
      </c>
    </row>
    <row r="7" spans="1:145" s="36" customFormat="1" x14ac:dyDescent="0.15">
      <c r="A7" s="28"/>
      <c r="B7" s="37">
        <v>2018</v>
      </c>
      <c r="C7" s="37">
        <v>432059</v>
      </c>
      <c r="D7" s="37">
        <v>47</v>
      </c>
      <c r="E7" s="37">
        <v>17</v>
      </c>
      <c r="F7" s="37">
        <v>1</v>
      </c>
      <c r="G7" s="37">
        <v>0</v>
      </c>
      <c r="H7" s="37" t="s">
        <v>97</v>
      </c>
      <c r="I7" s="37" t="s">
        <v>98</v>
      </c>
      <c r="J7" s="37" t="s">
        <v>99</v>
      </c>
      <c r="K7" s="37" t="s">
        <v>100</v>
      </c>
      <c r="L7" s="37" t="s">
        <v>101</v>
      </c>
      <c r="M7" s="37" t="s">
        <v>102</v>
      </c>
      <c r="N7" s="38" t="s">
        <v>103</v>
      </c>
      <c r="O7" s="38" t="s">
        <v>104</v>
      </c>
      <c r="P7" s="38">
        <v>52.54</v>
      </c>
      <c r="Q7" s="38">
        <v>93.13</v>
      </c>
      <c r="R7" s="38">
        <v>3510</v>
      </c>
      <c r="S7" s="38">
        <v>24705</v>
      </c>
      <c r="T7" s="38">
        <v>163.29</v>
      </c>
      <c r="U7" s="38">
        <v>151.30000000000001</v>
      </c>
      <c r="V7" s="38">
        <v>12868</v>
      </c>
      <c r="W7" s="38">
        <v>3.57</v>
      </c>
      <c r="X7" s="38">
        <v>3604.48</v>
      </c>
      <c r="Y7" s="38">
        <v>77.010000000000005</v>
      </c>
      <c r="Z7" s="38">
        <v>76.03</v>
      </c>
      <c r="AA7" s="38">
        <v>75.099999999999994</v>
      </c>
      <c r="AB7" s="38">
        <v>75.239999999999995</v>
      </c>
      <c r="AC7" s="38">
        <v>74.64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461.48</v>
      </c>
      <c r="BG7" s="38">
        <v>531.74</v>
      </c>
      <c r="BH7" s="38">
        <v>502.4</v>
      </c>
      <c r="BI7" s="38">
        <v>425.11</v>
      </c>
      <c r="BJ7" s="38">
        <v>435.89</v>
      </c>
      <c r="BK7" s="38">
        <v>721.06</v>
      </c>
      <c r="BL7" s="38">
        <v>862.87</v>
      </c>
      <c r="BM7" s="38">
        <v>716.96</v>
      </c>
      <c r="BN7" s="38">
        <v>799.11</v>
      </c>
      <c r="BO7" s="38">
        <v>768.62</v>
      </c>
      <c r="BP7" s="38">
        <v>682.78</v>
      </c>
      <c r="BQ7" s="38">
        <v>85.03</v>
      </c>
      <c r="BR7" s="38">
        <v>85.51</v>
      </c>
      <c r="BS7" s="38">
        <v>83.94</v>
      </c>
      <c r="BT7" s="38">
        <v>86.08</v>
      </c>
      <c r="BU7" s="38">
        <v>86.29</v>
      </c>
      <c r="BV7" s="38">
        <v>84.86</v>
      </c>
      <c r="BW7" s="38">
        <v>85.39</v>
      </c>
      <c r="BX7" s="38">
        <v>88.09</v>
      </c>
      <c r="BY7" s="38">
        <v>87.69</v>
      </c>
      <c r="BZ7" s="38">
        <v>88.06</v>
      </c>
      <c r="CA7" s="38">
        <v>100.91</v>
      </c>
      <c r="CB7" s="38">
        <v>228.17</v>
      </c>
      <c r="CC7" s="38">
        <v>227.96</v>
      </c>
      <c r="CD7" s="38">
        <v>231.82</v>
      </c>
      <c r="CE7" s="38">
        <v>225.92</v>
      </c>
      <c r="CF7" s="38">
        <v>226.05</v>
      </c>
      <c r="CG7" s="38">
        <v>188.14</v>
      </c>
      <c r="CH7" s="38">
        <v>188.79</v>
      </c>
      <c r="CI7" s="38">
        <v>181.8</v>
      </c>
      <c r="CJ7" s="38">
        <v>180.07</v>
      </c>
      <c r="CK7" s="38">
        <v>179.32</v>
      </c>
      <c r="CL7" s="38">
        <v>136.86000000000001</v>
      </c>
      <c r="CM7" s="38">
        <v>49.52</v>
      </c>
      <c r="CN7" s="38">
        <v>48.44</v>
      </c>
      <c r="CO7" s="38">
        <v>48.71</v>
      </c>
      <c r="CP7" s="38">
        <v>53.12</v>
      </c>
      <c r="CQ7" s="38">
        <v>47.88</v>
      </c>
      <c r="CR7" s="38">
        <v>64.23</v>
      </c>
      <c r="CS7" s="38">
        <v>59.4</v>
      </c>
      <c r="CT7" s="38">
        <v>59.35</v>
      </c>
      <c r="CU7" s="38">
        <v>58.4</v>
      </c>
      <c r="CV7" s="38">
        <v>58</v>
      </c>
      <c r="CW7" s="38">
        <v>58.98</v>
      </c>
      <c r="CX7" s="38">
        <v>88.63</v>
      </c>
      <c r="CY7" s="38">
        <v>89.32</v>
      </c>
      <c r="CZ7" s="38">
        <v>90.03</v>
      </c>
      <c r="DA7" s="38">
        <v>90.48</v>
      </c>
      <c r="DB7" s="38">
        <v>90.64</v>
      </c>
      <c r="DC7" s="38">
        <v>90.22</v>
      </c>
      <c r="DD7" s="38">
        <v>89.81</v>
      </c>
      <c r="DE7" s="38">
        <v>89.88</v>
      </c>
      <c r="DF7" s="38">
        <v>89.68</v>
      </c>
      <c r="DG7" s="38">
        <v>89.79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0.65</v>
      </c>
      <c r="EG7" s="38">
        <v>0.33</v>
      </c>
      <c r="EH7" s="38">
        <v>7.0000000000000007E-2</v>
      </c>
      <c r="EI7" s="38">
        <v>0.03</v>
      </c>
      <c r="EJ7" s="38">
        <v>0.11</v>
      </c>
      <c r="EK7" s="38">
        <v>0.09</v>
      </c>
      <c r="EL7" s="38">
        <v>0.19</v>
      </c>
      <c r="EM7" s="38">
        <v>0.23</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2020-02-06T01:09:10Z</cp:lastPrinted>
  <dcterms:created xsi:type="dcterms:W3CDTF">2019-12-05T05:07:47Z</dcterms:created>
  <dcterms:modified xsi:type="dcterms:W3CDTF">2020-02-06T01:10:59Z</dcterms:modified>
  <cp:category/>
</cp:coreProperties>
</file>