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\\FILE-SERVER\scan1\★企業団共通ファイル基準\02 総務係\02照会・通知・回答\01熊本県\04市町村課・財政班\経営比較分析表\H30経営比較分析表\"/>
    </mc:Choice>
  </mc:AlternateContent>
  <xr:revisionPtr revIDLastSave="0" documentId="13_ncr:1_{43250CD7-57C7-4E3E-8A89-A6EAF647AA76}" xr6:coauthVersionLast="45" xr6:coauthVersionMax="45" xr10:uidLastSave="{00000000-0000-0000-0000-000000000000}"/>
  <workbookProtection workbookAlgorithmName="SHA-512" workbookHashValue="JyUnVbBeEJrOLc2HXe8D/vWeuDikYwUaSCW3OgKHy3ulmf0Wd86eAyOyfiR9DGaCGt/UjOf4PB2UcWox2Z/uAQ==" workbookSaltValue="2y3FYh5ie6bX9oihrBRI2w==" workbookSpinCount="100000" lockStructure="1"/>
  <bookViews>
    <workbookView xWindow="-120" yWindow="-1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N6" i="5" l="1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W8" i="4" s="1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K85" i="4"/>
  <c r="J85" i="4"/>
  <c r="H85" i="4"/>
  <c r="G85" i="4"/>
  <c r="F85" i="4"/>
  <c r="E85" i="4"/>
  <c r="BB10" i="4"/>
  <c r="AT10" i="4"/>
  <c r="AL10" i="4"/>
  <c r="W10" i="4"/>
  <c r="I10" i="4"/>
  <c r="B10" i="4"/>
  <c r="BB8" i="4"/>
  <c r="AT8" i="4"/>
  <c r="AD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<sst xmlns="http://schemas.openxmlformats.org/spreadsheetml/2006/main" count="223" uniqueCount="107">
  <si>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</si>
  <si>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</si>
  <si>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</si>
  <si>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</si>
  <si>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</si>
  <si>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</si>
  <si>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</si>
  <si>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</si>
  <si>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</si>
  <si>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</si>
  <si>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</si>
  <si>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</si>
  <si>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</si>
  <si>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</si>
  <si>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</si>
  <si>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</si>
  <si>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</si>
  <si>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</si>
  <si>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</si>
  <si>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</si>
  <si>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</si>
  <si>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</si>
  <si>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</si>
  <si>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</si>
  <si>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</si>
  <si>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</si>
  <si>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</si>
  <si>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</si>
  <si>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</si>
  <si>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</si>
  <si>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</si>
  <si>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</si>
  <si>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</si>
  <si>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</si>
  <si>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</si>
  <si>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</si>
  <si>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</si>
  <si>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</si>
  <si>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</si>
  <si>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</si>
  <si>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</si>
  <si>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</si>
  <si>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</si>
  <si>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</si>
  <si>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</si>
  <si>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</si>
  <si>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</si>
  <si>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</si>
  <si>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</si>
  <si>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</si>
  <si>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</si>
  <si>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</si>
  <si>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</si>
  <si>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</si>
  <si>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</si>
  <si>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</si>
  <si>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</si>
  <si>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</si>
  <si>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</si>
  <si>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</si>
  <si>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</si>
  <si>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</si>
  <si>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</si>
  <si>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</si>
  <si>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</si>
  <si>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</si>
  <si>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</si>
  <si>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</si>
  <si>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</si>
  <si>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</si>
  <si>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</si>
  <si>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</si>
  <si>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</si>
  <si>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</si>
  <si>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</si>
  <si>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</si>
  <si>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</si>
  <si>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</si>
  <si>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</si>
  <si>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</si>
  <si>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</si>
  <si>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</si>
  <si>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</si>
  <si>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</si>
  <si>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</si>
  <si>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</si>
  <si>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</si>
  <si>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</si>
  <si>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</si>
  <si>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</si>
  <si>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</si>
  <si>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</si>
  <si>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上天草・宇城水道企業団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</si>
  <si>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</si>
  <si>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</si>
  <si>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</si>
  <si>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</si>
  <si>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</si>
  <si>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</si>
  <si>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</si>
  <si>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</si>
  <si>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</si>
  <si>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</si>
  <si>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</si>
  <si>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平成３０年度の経営状況としては、経常収支比率が98.52％と昨年に引き続き赤字経営となり、累積欠損金比率も1.56％となった。
　流動比率については、806.11％と100％以上であることから、短期的な支払いについては対応可能と考える。
　料金回収率は92.14％と毎年ながら100％を下回っており、料金で費用を賄えず赤字となっているといえる。
　給水原価については、類似団体の平均を大きく上回っているが、事業環境が異なることから、単純な数値の比較だけでは測れないと考える。
　施設利用率については90.63％と平均を大きく上回っているが、熊本地震の影響があった平成２８年度をピークに減少傾向にあるといえる。</t>
    <rPh sb="1" eb="3">
      <t>ヘイセイ</t>
    </rPh>
    <rPh sb="5" eb="7">
      <t>ネンド</t>
    </rPh>
    <rPh sb="8" eb="10">
      <t>ケイエイ</t>
    </rPh>
    <rPh sb="10" eb="12">
      <t>ジョウキョウ</t>
    </rPh>
    <rPh sb="17" eb="19">
      <t>ケイジョウ</t>
    </rPh>
    <rPh sb="19" eb="21">
      <t>シュウシ</t>
    </rPh>
    <rPh sb="21" eb="23">
      <t>ヒリツ</t>
    </rPh>
    <rPh sb="31" eb="33">
      <t>サクネン</t>
    </rPh>
    <rPh sb="34" eb="35">
      <t>ヒ</t>
    </rPh>
    <rPh sb="36" eb="37">
      <t>ツヅ</t>
    </rPh>
    <rPh sb="38" eb="40">
      <t>アカジ</t>
    </rPh>
    <rPh sb="40" eb="42">
      <t>ケイエイ</t>
    </rPh>
    <rPh sb="46" eb="48">
      <t>ルイセキ</t>
    </rPh>
    <rPh sb="48" eb="50">
      <t>ケッソン</t>
    </rPh>
    <rPh sb="50" eb="51">
      <t>キン</t>
    </rPh>
    <rPh sb="51" eb="53">
      <t>ヒリツ</t>
    </rPh>
    <rPh sb="66" eb="68">
      <t>リュウドウ</t>
    </rPh>
    <rPh sb="68" eb="70">
      <t>ヒリツ</t>
    </rPh>
    <rPh sb="88" eb="90">
      <t>イジョウ</t>
    </rPh>
    <rPh sb="98" eb="101">
      <t>タンキテキ</t>
    </rPh>
    <rPh sb="102" eb="104">
      <t>シハラ</t>
    </rPh>
    <rPh sb="110" eb="112">
      <t>タイオウ</t>
    </rPh>
    <rPh sb="112" eb="114">
      <t>カノウ</t>
    </rPh>
    <rPh sb="115" eb="116">
      <t>カンガ</t>
    </rPh>
    <rPh sb="121" eb="123">
      <t>リョウキン</t>
    </rPh>
    <rPh sb="123" eb="125">
      <t>カイシュウ</t>
    </rPh>
    <rPh sb="125" eb="126">
      <t>リツ</t>
    </rPh>
    <rPh sb="134" eb="136">
      <t>マイトシ</t>
    </rPh>
    <rPh sb="144" eb="146">
      <t>シタマワ</t>
    </rPh>
    <rPh sb="151" eb="153">
      <t>リョウキン</t>
    </rPh>
    <rPh sb="154" eb="156">
      <t>ヒヨウ</t>
    </rPh>
    <rPh sb="157" eb="158">
      <t>マカナ</t>
    </rPh>
    <rPh sb="160" eb="162">
      <t>アカジ</t>
    </rPh>
    <rPh sb="175" eb="177">
      <t>キュウスイ</t>
    </rPh>
    <rPh sb="177" eb="179">
      <t>ゲンカ</t>
    </rPh>
    <rPh sb="185" eb="187">
      <t>ルイジ</t>
    </rPh>
    <rPh sb="187" eb="189">
      <t>ダンタイ</t>
    </rPh>
    <rPh sb="190" eb="192">
      <t>ヘイキン</t>
    </rPh>
    <rPh sb="193" eb="194">
      <t>オオ</t>
    </rPh>
    <rPh sb="196" eb="198">
      <t>ウワマワ</t>
    </rPh>
    <rPh sb="204" eb="206">
      <t>ジギョウ</t>
    </rPh>
    <rPh sb="206" eb="208">
      <t>カンキョウ</t>
    </rPh>
    <rPh sb="209" eb="210">
      <t>コト</t>
    </rPh>
    <rPh sb="217" eb="219">
      <t>タンジュン</t>
    </rPh>
    <rPh sb="220" eb="222">
      <t>スウチ</t>
    </rPh>
    <rPh sb="223" eb="225">
      <t>ヒカク</t>
    </rPh>
    <rPh sb="229" eb="230">
      <t>ハカ</t>
    </rPh>
    <rPh sb="234" eb="235">
      <t>カンガ</t>
    </rPh>
    <rPh sb="240" eb="242">
      <t>シセツ</t>
    </rPh>
    <rPh sb="242" eb="244">
      <t>リヨウ</t>
    </rPh>
    <rPh sb="244" eb="245">
      <t>リツ</t>
    </rPh>
    <rPh sb="257" eb="259">
      <t>ヘイキン</t>
    </rPh>
    <rPh sb="260" eb="261">
      <t>オオ</t>
    </rPh>
    <rPh sb="263" eb="265">
      <t>ウワマワ</t>
    </rPh>
    <rPh sb="271" eb="273">
      <t>クマモト</t>
    </rPh>
    <rPh sb="273" eb="275">
      <t>ジシン</t>
    </rPh>
    <rPh sb="276" eb="278">
      <t>エイキョウ</t>
    </rPh>
    <rPh sb="282" eb="284">
      <t>ヘイセイ</t>
    </rPh>
    <rPh sb="286" eb="288">
      <t>ネンド</t>
    </rPh>
    <rPh sb="293" eb="295">
      <t>ゲンショウ</t>
    </rPh>
    <rPh sb="295" eb="297">
      <t>ケイコウ</t>
    </rPh>
    <phoneticPr fontId="4"/>
  </si>
  <si>
    <t>　供用開始から１５年経過したところであり、管路については法定耐用年数を超えるものはないが、機械・電気設備の一部は更新期を迎える。</t>
    <rPh sb="1" eb="3">
      <t>キョウヨウ</t>
    </rPh>
    <rPh sb="3" eb="5">
      <t>カイシ</t>
    </rPh>
    <rPh sb="9" eb="10">
      <t>ネン</t>
    </rPh>
    <rPh sb="10" eb="12">
      <t>ケイカ</t>
    </rPh>
    <rPh sb="21" eb="23">
      <t>カンロ</t>
    </rPh>
    <rPh sb="28" eb="30">
      <t>ホウテイ</t>
    </rPh>
    <rPh sb="30" eb="32">
      <t>タイヨウ</t>
    </rPh>
    <rPh sb="32" eb="34">
      <t>ネンスウ</t>
    </rPh>
    <rPh sb="35" eb="36">
      <t>コ</t>
    </rPh>
    <rPh sb="45" eb="47">
      <t>キカイ</t>
    </rPh>
    <rPh sb="48" eb="50">
      <t>デンキ</t>
    </rPh>
    <rPh sb="50" eb="52">
      <t>セツビ</t>
    </rPh>
    <rPh sb="53" eb="55">
      <t>イチブ</t>
    </rPh>
    <rPh sb="56" eb="59">
      <t>コウシンキ</t>
    </rPh>
    <rPh sb="60" eb="61">
      <t>ムカ</t>
    </rPh>
    <phoneticPr fontId="4"/>
  </si>
  <si>
    <t>　「経常収支比率」及び「料金回収率」の数値が示すように、３条予算による利益を生むことができず、資金確保が不十分であるといえる。
　今後は、平成２９年度に策定した「経営戦略」に基づき、料金改定を行う予定である。</t>
    <rPh sb="2" eb="4">
      <t>ケイジョウ</t>
    </rPh>
    <rPh sb="4" eb="6">
      <t>シュウシ</t>
    </rPh>
    <rPh sb="6" eb="8">
      <t>ヒリツ</t>
    </rPh>
    <rPh sb="9" eb="10">
      <t>オヨ</t>
    </rPh>
    <rPh sb="12" eb="14">
      <t>リョウキン</t>
    </rPh>
    <rPh sb="14" eb="16">
      <t>カイシュウ</t>
    </rPh>
    <rPh sb="16" eb="17">
      <t>リツ</t>
    </rPh>
    <rPh sb="19" eb="21">
      <t>スウチ</t>
    </rPh>
    <rPh sb="22" eb="23">
      <t>シメ</t>
    </rPh>
    <rPh sb="29" eb="30">
      <t>ジョウ</t>
    </rPh>
    <rPh sb="30" eb="32">
      <t>ヨサン</t>
    </rPh>
    <rPh sb="35" eb="37">
      <t>リエキ</t>
    </rPh>
    <rPh sb="38" eb="39">
      <t>ウ</t>
    </rPh>
    <rPh sb="47" eb="49">
      <t>シキン</t>
    </rPh>
    <rPh sb="49" eb="51">
      <t>カクホ</t>
    </rPh>
    <rPh sb="52" eb="55">
      <t>フジュウブン</t>
    </rPh>
    <rPh sb="65" eb="67">
      <t>コンゴ</t>
    </rPh>
    <rPh sb="69" eb="71">
      <t>ヘイセイ</t>
    </rPh>
    <rPh sb="73" eb="75">
      <t>ネンド</t>
    </rPh>
    <rPh sb="76" eb="78">
      <t>サクテイ</t>
    </rPh>
    <rPh sb="81" eb="83">
      <t>ケイエイ</t>
    </rPh>
    <rPh sb="83" eb="85">
      <t>センリャク</t>
    </rPh>
    <rPh sb="87" eb="88">
      <t>モト</t>
    </rPh>
    <rPh sb="91" eb="93">
      <t>リョウキン</t>
    </rPh>
    <rPh sb="93" eb="95">
      <t>カイテイ</t>
    </rPh>
    <rPh sb="96" eb="97">
      <t>オコナ</t>
    </rPh>
    <rPh sb="98" eb="100">
      <t>ヨテイ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</si>
</sst>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0.94</c:v>
                </c:pt>
                <c:pt idx="2">
                  <c:v>1.05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7-4C52-870A-7271BD0E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0.26</c:v>
                </c:pt>
                <c:pt idx="2">
                  <c:v>0.24</c:v>
                </c:pt>
                <c:pt idx="3">
                  <c:v>0.27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7-4C52-870A-7271BD0E4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99.01</c:v>
                </c:pt>
                <c:pt idx="1">
                  <c:v>100.7</c:v>
                </c:pt>
                <c:pt idx="2">
                  <c:v>101.43</c:v>
                </c:pt>
                <c:pt idx="3">
                  <c:v>97.52</c:v>
                </c:pt>
                <c:pt idx="4">
                  <c:v>98.52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F-4024-AF90-0D6629D3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113.47</c:v>
                </c:pt>
                <c:pt idx="1">
                  <c:v>113.33</c:v>
                </c:pt>
                <c:pt idx="2">
                  <c:v>114.05</c:v>
                </c:pt>
                <c:pt idx="3">
                  <c:v>114.26</c:v>
                </c:pt>
                <c:pt idx="4">
                  <c:v>112.98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F-4024-AF90-0D6629D3B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31.6</c:v>
                </c:pt>
                <c:pt idx="1">
                  <c:v>34.04</c:v>
                </c:pt>
                <c:pt idx="2">
                  <c:v>36.409999999999997</c:v>
                </c:pt>
                <c:pt idx="3">
                  <c:v>39.020000000000003</c:v>
                </c:pt>
                <c:pt idx="4">
                  <c:v>40.799999999999997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D-41E3-8014-63C95450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51.44</c:v>
                </c:pt>
                <c:pt idx="1">
                  <c:v>52.4</c:v>
                </c:pt>
                <c:pt idx="2">
                  <c:v>53.56</c:v>
                </c:pt>
                <c:pt idx="3">
                  <c:v>54.73</c:v>
                </c:pt>
                <c:pt idx="4">
                  <c:v>55.77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D-41E3-8014-63C95450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B-42A7-8407-32F6B535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16.77</c:v>
                </c:pt>
                <c:pt idx="1">
                  <c:v>18.05</c:v>
                </c:pt>
                <c:pt idx="2">
                  <c:v>19.440000000000001</c:v>
                </c:pt>
                <c:pt idx="3">
                  <c:v>22.46</c:v>
                </c:pt>
                <c:pt idx="4">
                  <c:v>25.84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8B-42A7-8407-32F6B5354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3.36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96-4D52-B4D1-9C2DF0B5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16.89</c:v>
                </c:pt>
                <c:pt idx="1">
                  <c:v>17.39</c:v>
                </c:pt>
                <c:pt idx="2">
                  <c:v>12.65</c:v>
                </c:pt>
                <c:pt idx="3">
                  <c:v>10.58</c:v>
                </c:pt>
                <c:pt idx="4">
                  <c:v>10.49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96-4D52-B4D1-9C2DF0B5F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934.04</c:v>
                </c:pt>
                <c:pt idx="1">
                  <c:v>792.8</c:v>
                </c:pt>
                <c:pt idx="2">
                  <c:v>589.72</c:v>
                </c:pt>
                <c:pt idx="3">
                  <c:v>734.73</c:v>
                </c:pt>
                <c:pt idx="4">
                  <c:v>806.11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7-40A9-8B6B-F28C0E41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200.22</c:v>
                </c:pt>
                <c:pt idx="1">
                  <c:v>212.95</c:v>
                </c:pt>
                <c:pt idx="2">
                  <c:v>224.41</c:v>
                </c:pt>
                <c:pt idx="3">
                  <c:v>243.44</c:v>
                </c:pt>
                <c:pt idx="4">
                  <c:v>258.49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A7-40A9-8B6B-F28C0E414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499.66</c:v>
                </c:pt>
                <c:pt idx="1">
                  <c:v>470.82</c:v>
                </c:pt>
                <c:pt idx="2">
                  <c:v>444.08</c:v>
                </c:pt>
                <c:pt idx="3">
                  <c:v>415.57</c:v>
                </c:pt>
                <c:pt idx="4">
                  <c:v>386.57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9-4127-AFF2-77638F35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351.06</c:v>
                </c:pt>
                <c:pt idx="1">
                  <c:v>333.48</c:v>
                </c:pt>
                <c:pt idx="2">
                  <c:v>320.31</c:v>
                </c:pt>
                <c:pt idx="3">
                  <c:v>303.26</c:v>
                </c:pt>
                <c:pt idx="4">
                  <c:v>290.31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9-4127-AFF2-77638F35A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93.7</c:v>
                </c:pt>
                <c:pt idx="1">
                  <c:v>96.15</c:v>
                </c:pt>
                <c:pt idx="2">
                  <c:v>96.98</c:v>
                </c:pt>
                <c:pt idx="3">
                  <c:v>92</c:v>
                </c:pt>
                <c:pt idx="4">
                  <c:v>92.14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6-4371-829D-53DE2331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112.92</c:v>
                </c:pt>
                <c:pt idx="1">
                  <c:v>112.81</c:v>
                </c:pt>
                <c:pt idx="2">
                  <c:v>113.88</c:v>
                </c:pt>
                <c:pt idx="3">
                  <c:v>114.14</c:v>
                </c:pt>
                <c:pt idx="4">
                  <c:v>112.83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6-4371-829D-53DE23313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110.08</c:v>
                </c:pt>
                <c:pt idx="1">
                  <c:v>106.91</c:v>
                </c:pt>
                <c:pt idx="2">
                  <c:v>104.34</c:v>
                </c:pt>
                <c:pt idx="3">
                  <c:v>111.43</c:v>
                </c:pt>
                <c:pt idx="4">
                  <c:v>112.63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2-4452-A27B-74D74905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75.3</c:v>
                </c:pt>
                <c:pt idx="1">
                  <c:v>75.3</c:v>
                </c:pt>
                <c:pt idx="2">
                  <c:v>74.02</c:v>
                </c:pt>
                <c:pt idx="3">
                  <c:v>73.03</c:v>
                </c:pt>
                <c:pt idx="4">
                  <c:v>73.86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2-4452-A27B-74D74905F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91.04</c:v>
                </c:pt>
                <c:pt idx="1">
                  <c:v>91.4</c:v>
                </c:pt>
                <c:pt idx="2">
                  <c:v>92.96</c:v>
                </c:pt>
                <c:pt idx="3">
                  <c:v>91.58</c:v>
                </c:pt>
                <c:pt idx="4">
                  <c:v>90.63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F-436B-8044-C83C153B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62.69</c:v>
                </c:pt>
                <c:pt idx="1">
                  <c:v>61.82</c:v>
                </c:pt>
                <c:pt idx="2">
                  <c:v>61.66</c:v>
                </c:pt>
                <c:pt idx="3">
                  <c:v>62.19</c:v>
                </c:pt>
                <c:pt idx="4">
                  <c:v>61.77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F-436B-8044-C83C153B7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98.38</c:v>
                </c:pt>
                <c:pt idx="1">
                  <c:v>98.34</c:v>
                </c:pt>
                <c:pt idx="2">
                  <c:v>98.22</c:v>
                </c:pt>
                <c:pt idx="3">
                  <c:v>98.41</c:v>
                </c:pt>
                <c:pt idx="4">
                  <c:v>98.23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3-4326-BEAB-9203D684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100.12</c:v>
                </c:pt>
                <c:pt idx="1">
                  <c:v>100.03</c:v>
                </c:pt>
                <c:pt idx="2">
                  <c:v>100.05</c:v>
                </c:pt>
                <c:pt idx="3">
                  <c:v>100.05</c:v>
                </c:pt>
                <c:pt idx="4">
                  <c:v>100.08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13-4326-BEAB-9203D68469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【290.31】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39" zoomScale="90" zoomScaleNormal="9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熊本県　上天草・宇城水道企業団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用水供給事業</v>
      </c>
      <c r="Q8" s="82"/>
      <c r="R8" s="82"/>
      <c r="S8" s="82"/>
      <c r="T8" s="82"/>
      <c r="U8" s="82"/>
      <c r="V8" s="82"/>
      <c r="W8" s="82" t="str">
        <f>データ!$L$6</f>
        <v>B</v>
      </c>
      <c r="X8" s="82"/>
      <c r="Y8" s="82"/>
      <c r="Z8" s="82"/>
      <c r="AA8" s="82"/>
      <c r="AB8" s="82"/>
      <c r="AC8" s="82"/>
      <c r="AD8" s="82" t="str">
        <f>データ!$M$6</f>
        <v>自治体職員</v>
      </c>
      <c r="AE8" s="82"/>
      <c r="AF8" s="82"/>
      <c r="AG8" s="82"/>
      <c r="AH8" s="82"/>
      <c r="AI8" s="82"/>
      <c r="AJ8" s="82"/>
      <c r="AK8" s="4"/>
      <c r="AL8" s="70" t="str">
        <f>データ!$R$6</f>
        <v>-</v>
      </c>
      <c r="AM8" s="70"/>
      <c r="AN8" s="70"/>
      <c r="AO8" s="70"/>
      <c r="AP8" s="70"/>
      <c r="AQ8" s="70"/>
      <c r="AR8" s="70"/>
      <c r="AS8" s="70"/>
      <c r="AT8" s="66" t="str">
        <f>データ!$S$6</f>
        <v>-</v>
      </c>
      <c r="AU8" s="67"/>
      <c r="AV8" s="67"/>
      <c r="AW8" s="67"/>
      <c r="AX8" s="67"/>
      <c r="AY8" s="67"/>
      <c r="AZ8" s="67"/>
      <c r="BA8" s="67"/>
      <c r="BB8" s="69" t="str">
        <f>データ!$T$6</f>
        <v>-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84.94</v>
      </c>
      <c r="J10" s="67"/>
      <c r="K10" s="67"/>
      <c r="L10" s="67"/>
      <c r="M10" s="67"/>
      <c r="N10" s="67"/>
      <c r="O10" s="68"/>
      <c r="P10" s="69">
        <f>データ!$P$6</f>
        <v>33.82</v>
      </c>
      <c r="Q10" s="69"/>
      <c r="R10" s="69"/>
      <c r="S10" s="69"/>
      <c r="T10" s="69"/>
      <c r="U10" s="69"/>
      <c r="V10" s="69"/>
      <c r="W10" s="70">
        <f>データ!$Q$6</f>
        <v>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68881</v>
      </c>
      <c r="AM10" s="70"/>
      <c r="AN10" s="70"/>
      <c r="AO10" s="70"/>
      <c r="AP10" s="70"/>
      <c r="AQ10" s="70"/>
      <c r="AR10" s="70"/>
      <c r="AS10" s="70"/>
      <c r="AT10" s="66">
        <f>データ!$V$6</f>
        <v>285.92</v>
      </c>
      <c r="AU10" s="67"/>
      <c r="AV10" s="67"/>
      <c r="AW10" s="67"/>
      <c r="AX10" s="67"/>
      <c r="AY10" s="67"/>
      <c r="AZ10" s="67"/>
      <c r="BA10" s="67"/>
      <c r="BB10" s="69">
        <f>データ!$W$6</f>
        <v>240.91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25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0" t="s">
        <v>104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0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0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0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0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0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0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0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0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0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0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0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0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0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0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0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0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0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2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0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2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0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0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0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0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0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0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0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0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0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4" t="s">
        <v>26</v>
      </c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6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7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9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0" t="s">
        <v>105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2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0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2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0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2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0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2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0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2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0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2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0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2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0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2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0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2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0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2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0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2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0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2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0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2"/>
    </row>
    <row r="60" spans="1:78" ht="13.5" customHeight="1" x14ac:dyDescent="0.15">
      <c r="A60" s="2"/>
      <c r="B60" s="61" t="s">
        <v>27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50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2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50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52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0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52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4" t="s">
        <v>28</v>
      </c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6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7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9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0" t="s">
        <v>106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52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0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52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0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52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0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52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0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52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0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52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0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2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0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2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0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52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0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2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0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52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0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52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0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52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0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2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0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2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0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2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3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5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【112.98】</v>
      </c>
      <c r="F85" s="27" t="str">
        <f>データ!AS6</f>
        <v>【10.49】</v>
      </c>
      <c r="G85" s="27" t="str">
        <f>データ!BD6</f>
        <v>【258.49】</v>
      </c>
      <c r="H85" s="27" t="str">
        <f>データ!BO6</f>
        <v>【290.31】</v>
      </c>
      <c r="I85" s="27" t="str">
        <f>データ!BZ6</f>
        <v>【112.83】</v>
      </c>
      <c r="J85" s="27" t="str">
        <f>データ!CK6</f>
        <v>【73.86】</v>
      </c>
      <c r="K85" s="27" t="str">
        <f>データ!CV6</f>
        <v>【61.77】</v>
      </c>
      <c r="L85" s="27" t="str">
        <f>データ!DG6</f>
        <v>【100.08】</v>
      </c>
      <c r="M85" s="27" t="str">
        <f>データ!DR6</f>
        <v>【55.77】</v>
      </c>
      <c r="N85" s="27" t="str">
        <f>データ!EC6</f>
        <v>【25.84】</v>
      </c>
      <c r="O85" s="27" t="str">
        <f>データ!EN6</f>
        <v>【0.24】</v>
      </c>
    </row>
  </sheetData>
  <sheetProtection algorithmName="SHA-512" hashValue="B+RtTl0GttyHxou2yDKLH/jWwhuxDCc23W68s24lDQ7COOsMqjlCxJUBOtxoIMj7rHUaAztNl2DEfHxIZbPYdw==" saltValue="oM6TiZ+zUGXwefrU80j2iQ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7" t="s">
        <v>50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51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27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53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54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55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56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57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58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59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60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61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62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63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2018</v>
      </c>
      <c r="C6" s="34">
        <f t="shared" ref="C6:W6" si="3">C7</f>
        <v>439941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熊本県　上天草・宇城水道企業団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自治体職員</v>
      </c>
      <c r="N6" s="35" t="str">
        <f t="shared" si="3"/>
        <v>-</v>
      </c>
      <c r="O6" s="35">
        <f t="shared" si="3"/>
        <v>84.94</v>
      </c>
      <c r="P6" s="35">
        <f t="shared" si="3"/>
        <v>33.82</v>
      </c>
      <c r="Q6" s="35">
        <f t="shared" si="3"/>
        <v>0</v>
      </c>
      <c r="R6" s="35" t="str">
        <f t="shared" si="3"/>
        <v>-</v>
      </c>
      <c r="S6" s="35" t="str">
        <f t="shared" si="3"/>
        <v>-</v>
      </c>
      <c r="T6" s="35" t="str">
        <f t="shared" si="3"/>
        <v>-</v>
      </c>
      <c r="U6" s="35">
        <f t="shared" si="3"/>
        <v>68881</v>
      </c>
      <c r="V6" s="35">
        <f t="shared" si="3"/>
        <v>285.92</v>
      </c>
      <c r="W6" s="35">
        <f t="shared" si="3"/>
        <v>240.91</v>
      </c>
      <c r="X6" s="36">
        <f>IF(X7="",NA(),X7)</f>
        <v>99.01</v>
      </c>
      <c r="Y6" s="36">
        <f t="shared" ref="Y6:AG6" si="4">IF(Y7="",NA(),Y7)</f>
        <v>100.7</v>
      </c>
      <c r="Z6" s="36">
        <f t="shared" si="4"/>
        <v>101.43</v>
      </c>
      <c r="AA6" s="36">
        <f t="shared" si="4"/>
        <v>97.52</v>
      </c>
      <c r="AB6" s="36">
        <f t="shared" si="4"/>
        <v>98.52</v>
      </c>
      <c r="AC6" s="36">
        <f t="shared" si="4"/>
        <v>113.47</v>
      </c>
      <c r="AD6" s="36">
        <f t="shared" si="4"/>
        <v>113.33</v>
      </c>
      <c r="AE6" s="36">
        <f t="shared" si="4"/>
        <v>114.05</v>
      </c>
      <c r="AF6" s="36">
        <f t="shared" si="4"/>
        <v>114.26</v>
      </c>
      <c r="AG6" s="36">
        <f t="shared" si="4"/>
        <v>112.98</v>
      </c>
      <c r="AH6" s="35" t="str">
        <f>IF(AH7="","",IF(AH7="-","【-】","【"&amp;SUBSTITUTE(TEXT(AH7,"#,##0.00"),"-","△")&amp;"】"))</f>
        <v>【112.98】</v>
      </c>
      <c r="AI6" s="36">
        <f>IF(AI7="",NA(),AI7)</f>
        <v>3.36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6">
        <f t="shared" si="5"/>
        <v>1.56</v>
      </c>
      <c r="AN6" s="36">
        <f t="shared" si="5"/>
        <v>16.89</v>
      </c>
      <c r="AO6" s="36">
        <f t="shared" si="5"/>
        <v>17.39</v>
      </c>
      <c r="AP6" s="36">
        <f t="shared" si="5"/>
        <v>12.65</v>
      </c>
      <c r="AQ6" s="36">
        <f t="shared" si="5"/>
        <v>10.58</v>
      </c>
      <c r="AR6" s="36">
        <f t="shared" si="5"/>
        <v>10.49</v>
      </c>
      <c r="AS6" s="35" t="str">
        <f>IF(AS7="","",IF(AS7="-","【-】","【"&amp;SUBSTITUTE(TEXT(AS7,"#,##0.00"),"-","△")&amp;"】"))</f>
        <v>【10.49】</v>
      </c>
      <c r="AT6" s="36">
        <f>IF(AT7="",NA(),AT7)</f>
        <v>934.04</v>
      </c>
      <c r="AU6" s="36">
        <f t="shared" ref="AU6:BC6" si="6">IF(AU7="",NA(),AU7)</f>
        <v>792.8</v>
      </c>
      <c r="AV6" s="36">
        <f t="shared" si="6"/>
        <v>589.72</v>
      </c>
      <c r="AW6" s="36">
        <f t="shared" si="6"/>
        <v>734.73</v>
      </c>
      <c r="AX6" s="36">
        <f t="shared" si="6"/>
        <v>806.11</v>
      </c>
      <c r="AY6" s="36">
        <f t="shared" si="6"/>
        <v>200.22</v>
      </c>
      <c r="AZ6" s="36">
        <f t="shared" si="6"/>
        <v>212.95</v>
      </c>
      <c r="BA6" s="36">
        <f t="shared" si="6"/>
        <v>224.41</v>
      </c>
      <c r="BB6" s="36">
        <f t="shared" si="6"/>
        <v>243.44</v>
      </c>
      <c r="BC6" s="36">
        <f t="shared" si="6"/>
        <v>258.49</v>
      </c>
      <c r="BD6" s="35" t="str">
        <f>IF(BD7="","",IF(BD7="-","【-】","【"&amp;SUBSTITUTE(TEXT(BD7,"#,##0.00"),"-","△")&amp;"】"))</f>
        <v>【258.49】</v>
      </c>
      <c r="BE6" s="36">
        <f>IF(BE7="",NA(),BE7)</f>
        <v>499.66</v>
      </c>
      <c r="BF6" s="36">
        <f t="shared" ref="BF6:BN6" si="7">IF(BF7="",NA(),BF7)</f>
        <v>470.82</v>
      </c>
      <c r="BG6" s="36">
        <f t="shared" si="7"/>
        <v>444.08</v>
      </c>
      <c r="BH6" s="36">
        <f t="shared" si="7"/>
        <v>415.57</v>
      </c>
      <c r="BI6" s="36">
        <f t="shared" si="7"/>
        <v>386.57</v>
      </c>
      <c r="BJ6" s="36">
        <f t="shared" si="7"/>
        <v>351.06</v>
      </c>
      <c r="BK6" s="36">
        <f t="shared" si="7"/>
        <v>333.48</v>
      </c>
      <c r="BL6" s="36">
        <f t="shared" si="7"/>
        <v>320.31</v>
      </c>
      <c r="BM6" s="36">
        <f t="shared" si="7"/>
        <v>303.26</v>
      </c>
      <c r="BN6" s="36">
        <f t="shared" si="7"/>
        <v>290.31</v>
      </c>
      <c r="BO6" s="35" t="str">
        <f>IF(BO7="","",IF(BO7="-","【-】","【"&amp;SUBSTITUTE(TEXT(BO7,"#,##0.00"),"-","△")&amp;"】"))</f>
        <v>【290.31】</v>
      </c>
      <c r="BP6" s="36">
        <f>IF(BP7="",NA(),BP7)</f>
        <v>93.7</v>
      </c>
      <c r="BQ6" s="36">
        <f t="shared" ref="BQ6:BY6" si="8">IF(BQ7="",NA(),BQ7)</f>
        <v>96.15</v>
      </c>
      <c r="BR6" s="36">
        <f t="shared" si="8"/>
        <v>96.98</v>
      </c>
      <c r="BS6" s="36">
        <f t="shared" si="8"/>
        <v>92</v>
      </c>
      <c r="BT6" s="36">
        <f t="shared" si="8"/>
        <v>92.14</v>
      </c>
      <c r="BU6" s="36">
        <f t="shared" si="8"/>
        <v>112.92</v>
      </c>
      <c r="BV6" s="36">
        <f t="shared" si="8"/>
        <v>112.81</v>
      </c>
      <c r="BW6" s="36">
        <f t="shared" si="8"/>
        <v>113.88</v>
      </c>
      <c r="BX6" s="36">
        <f t="shared" si="8"/>
        <v>114.14</v>
      </c>
      <c r="BY6" s="36">
        <f t="shared" si="8"/>
        <v>112.83</v>
      </c>
      <c r="BZ6" s="35" t="str">
        <f>IF(BZ7="","",IF(BZ7="-","【-】","【"&amp;SUBSTITUTE(TEXT(BZ7,"#,##0.00"),"-","△")&amp;"】"))</f>
        <v>【112.83】</v>
      </c>
      <c r="CA6" s="36">
        <f>IF(CA7="",NA(),CA7)</f>
        <v>110.08</v>
      </c>
      <c r="CB6" s="36">
        <f t="shared" ref="CB6:CJ6" si="9">IF(CB7="",NA(),CB7)</f>
        <v>106.91</v>
      </c>
      <c r="CC6" s="36">
        <f t="shared" si="9"/>
        <v>104.34</v>
      </c>
      <c r="CD6" s="36">
        <f t="shared" si="9"/>
        <v>111.43</v>
      </c>
      <c r="CE6" s="36">
        <f t="shared" si="9"/>
        <v>112.63</v>
      </c>
      <c r="CF6" s="36">
        <f t="shared" si="9"/>
        <v>75.3</v>
      </c>
      <c r="CG6" s="36">
        <f t="shared" si="9"/>
        <v>75.3</v>
      </c>
      <c r="CH6" s="36">
        <f t="shared" si="9"/>
        <v>74.02</v>
      </c>
      <c r="CI6" s="36">
        <f t="shared" si="9"/>
        <v>73.03</v>
      </c>
      <c r="CJ6" s="36">
        <f t="shared" si="9"/>
        <v>73.86</v>
      </c>
      <c r="CK6" s="35" t="str">
        <f>IF(CK7="","",IF(CK7="-","【-】","【"&amp;SUBSTITUTE(TEXT(CK7,"#,##0.00"),"-","△")&amp;"】"))</f>
        <v>【73.86】</v>
      </c>
      <c r="CL6" s="36">
        <f>IF(CL7="",NA(),CL7)</f>
        <v>91.04</v>
      </c>
      <c r="CM6" s="36">
        <f t="shared" ref="CM6:CU6" si="10">IF(CM7="",NA(),CM7)</f>
        <v>91.4</v>
      </c>
      <c r="CN6" s="36">
        <f t="shared" si="10"/>
        <v>92.96</v>
      </c>
      <c r="CO6" s="36">
        <f t="shared" si="10"/>
        <v>91.58</v>
      </c>
      <c r="CP6" s="36">
        <f t="shared" si="10"/>
        <v>90.63</v>
      </c>
      <c r="CQ6" s="36">
        <f t="shared" si="10"/>
        <v>62.69</v>
      </c>
      <c r="CR6" s="36">
        <f t="shared" si="10"/>
        <v>61.82</v>
      </c>
      <c r="CS6" s="36">
        <f t="shared" si="10"/>
        <v>61.66</v>
      </c>
      <c r="CT6" s="36">
        <f t="shared" si="10"/>
        <v>62.19</v>
      </c>
      <c r="CU6" s="36">
        <f t="shared" si="10"/>
        <v>61.77</v>
      </c>
      <c r="CV6" s="35" t="str">
        <f>IF(CV7="","",IF(CV7="-","【-】","【"&amp;SUBSTITUTE(TEXT(CV7,"#,##0.00"),"-","△")&amp;"】"))</f>
        <v>【61.77】</v>
      </c>
      <c r="CW6" s="36">
        <f>IF(CW7="",NA(),CW7)</f>
        <v>98.38</v>
      </c>
      <c r="CX6" s="36">
        <f t="shared" ref="CX6:DF6" si="11">IF(CX7="",NA(),CX7)</f>
        <v>98.34</v>
      </c>
      <c r="CY6" s="36">
        <f t="shared" si="11"/>
        <v>98.22</v>
      </c>
      <c r="CZ6" s="36">
        <f t="shared" si="11"/>
        <v>98.41</v>
      </c>
      <c r="DA6" s="36">
        <f t="shared" si="11"/>
        <v>98.23</v>
      </c>
      <c r="DB6" s="36">
        <f t="shared" si="11"/>
        <v>100.12</v>
      </c>
      <c r="DC6" s="36">
        <f t="shared" si="11"/>
        <v>100.03</v>
      </c>
      <c r="DD6" s="36">
        <f t="shared" si="11"/>
        <v>100.05</v>
      </c>
      <c r="DE6" s="36">
        <f t="shared" si="11"/>
        <v>100.05</v>
      </c>
      <c r="DF6" s="36">
        <f t="shared" si="11"/>
        <v>100.08</v>
      </c>
      <c r="DG6" s="35" t="str">
        <f>IF(DG7="","",IF(DG7="-","【-】","【"&amp;SUBSTITUTE(TEXT(DG7,"#,##0.00"),"-","△")&amp;"】"))</f>
        <v>【100.08】</v>
      </c>
      <c r="DH6" s="36">
        <f>IF(DH7="",NA(),DH7)</f>
        <v>31.6</v>
      </c>
      <c r="DI6" s="36">
        <f t="shared" ref="DI6:DQ6" si="12">IF(DI7="",NA(),DI7)</f>
        <v>34.04</v>
      </c>
      <c r="DJ6" s="36">
        <f t="shared" si="12"/>
        <v>36.409999999999997</v>
      </c>
      <c r="DK6" s="36">
        <f t="shared" si="12"/>
        <v>39.020000000000003</v>
      </c>
      <c r="DL6" s="36">
        <f t="shared" si="12"/>
        <v>40.799999999999997</v>
      </c>
      <c r="DM6" s="36">
        <f t="shared" si="12"/>
        <v>51.44</v>
      </c>
      <c r="DN6" s="36">
        <f t="shared" si="12"/>
        <v>52.4</v>
      </c>
      <c r="DO6" s="36">
        <f t="shared" si="12"/>
        <v>53.56</v>
      </c>
      <c r="DP6" s="36">
        <f t="shared" si="12"/>
        <v>54.73</v>
      </c>
      <c r="DQ6" s="36">
        <f t="shared" si="12"/>
        <v>55.77</v>
      </c>
      <c r="DR6" s="35" t="str">
        <f>IF(DR7="","",IF(DR7="-","【-】","【"&amp;SUBSTITUTE(TEXT(DR7,"#,##0.00"),"-","△")&amp;"】"))</f>
        <v>【55.77】</v>
      </c>
      <c r="DS6" s="35">
        <f>IF(DS7="",NA(),DS7)</f>
        <v>0</v>
      </c>
      <c r="DT6" s="35">
        <f t="shared" ref="DT6:EB6" si="13">IF(DT7="",NA(),DT7)</f>
        <v>0</v>
      </c>
      <c r="DU6" s="35">
        <f t="shared" si="13"/>
        <v>0</v>
      </c>
      <c r="DV6" s="35">
        <f t="shared" si="13"/>
        <v>0</v>
      </c>
      <c r="DW6" s="35">
        <f t="shared" si="13"/>
        <v>0</v>
      </c>
      <c r="DX6" s="36">
        <f t="shared" si="13"/>
        <v>16.77</v>
      </c>
      <c r="DY6" s="36">
        <f t="shared" si="13"/>
        <v>18.05</v>
      </c>
      <c r="DZ6" s="36">
        <f t="shared" si="13"/>
        <v>19.440000000000001</v>
      </c>
      <c r="EA6" s="36">
        <f t="shared" si="13"/>
        <v>22.46</v>
      </c>
      <c r="EB6" s="36">
        <f t="shared" si="13"/>
        <v>25.84</v>
      </c>
      <c r="EC6" s="35" t="str">
        <f>IF(EC7="","",IF(EC7="-","【-】","【"&amp;SUBSTITUTE(TEXT(EC7,"#,##0.00"),"-","△")&amp;"】"))</f>
        <v>【25.84】</v>
      </c>
      <c r="ED6" s="35">
        <f>IF(ED7="",NA(),ED7)</f>
        <v>0</v>
      </c>
      <c r="EE6" s="36">
        <f t="shared" ref="EE6:EM6" si="14">IF(EE7="",NA(),EE7)</f>
        <v>0.94</v>
      </c>
      <c r="EF6" s="36">
        <f t="shared" si="14"/>
        <v>1.05</v>
      </c>
      <c r="EG6" s="35">
        <f t="shared" si="14"/>
        <v>0</v>
      </c>
      <c r="EH6" s="35">
        <f t="shared" si="14"/>
        <v>0</v>
      </c>
      <c r="EI6" s="36">
        <f t="shared" si="14"/>
        <v>0.13</v>
      </c>
      <c r="EJ6" s="36">
        <f t="shared" si="14"/>
        <v>0.26</v>
      </c>
      <c r="EK6" s="36">
        <f t="shared" si="14"/>
        <v>0.24</v>
      </c>
      <c r="EL6" s="36">
        <f t="shared" si="14"/>
        <v>0.27</v>
      </c>
      <c r="EM6" s="36">
        <f t="shared" si="14"/>
        <v>0.24</v>
      </c>
      <c r="EN6" s="35" t="str">
        <f>IF(EN7="","",IF(EN7="-","【-】","【"&amp;SUBSTITUTE(TEXT(EN7,"#,##0.00"),"-","△")&amp;"】"))</f>
        <v>【0.24】</v>
      </c>
    </row>
    <row r="7" spans="1:144" s="37" customFormat="1" x14ac:dyDescent="0.15">
      <c r="A7" s="29"/>
      <c r="B7" s="38">
        <v>2018</v>
      </c>
      <c r="C7" s="38">
        <v>439941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84.94</v>
      </c>
      <c r="P7" s="39">
        <v>33.82</v>
      </c>
      <c r="Q7" s="39">
        <v>0</v>
      </c>
      <c r="R7" s="39" t="s">
        <v>98</v>
      </c>
      <c r="S7" s="39" t="s">
        <v>98</v>
      </c>
      <c r="T7" s="39" t="s">
        <v>98</v>
      </c>
      <c r="U7" s="39">
        <v>68881</v>
      </c>
      <c r="V7" s="39">
        <v>285.92</v>
      </c>
      <c r="W7" s="39">
        <v>240.91</v>
      </c>
      <c r="X7" s="39">
        <v>99.01</v>
      </c>
      <c r="Y7" s="39">
        <v>100.7</v>
      </c>
      <c r="Z7" s="39">
        <v>101.43</v>
      </c>
      <c r="AA7" s="39">
        <v>97.52</v>
      </c>
      <c r="AB7" s="39">
        <v>98.52</v>
      </c>
      <c r="AC7" s="39">
        <v>113.47</v>
      </c>
      <c r="AD7" s="39">
        <v>113.33</v>
      </c>
      <c r="AE7" s="39">
        <v>114.05</v>
      </c>
      <c r="AF7" s="39">
        <v>114.26</v>
      </c>
      <c r="AG7" s="39">
        <v>112.98</v>
      </c>
      <c r="AH7" s="39">
        <v>112.98</v>
      </c>
      <c r="AI7" s="39">
        <v>3.36</v>
      </c>
      <c r="AJ7" s="39">
        <v>0</v>
      </c>
      <c r="AK7" s="39">
        <v>0</v>
      </c>
      <c r="AL7" s="39">
        <v>0</v>
      </c>
      <c r="AM7" s="39">
        <v>1.56</v>
      </c>
      <c r="AN7" s="39">
        <v>16.89</v>
      </c>
      <c r="AO7" s="39">
        <v>17.39</v>
      </c>
      <c r="AP7" s="39">
        <v>12.65</v>
      </c>
      <c r="AQ7" s="39">
        <v>10.58</v>
      </c>
      <c r="AR7" s="39">
        <v>10.49</v>
      </c>
      <c r="AS7" s="39">
        <v>10.49</v>
      </c>
      <c r="AT7" s="39">
        <v>934.04</v>
      </c>
      <c r="AU7" s="39">
        <v>792.8</v>
      </c>
      <c r="AV7" s="39">
        <v>589.72</v>
      </c>
      <c r="AW7" s="39">
        <v>734.73</v>
      </c>
      <c r="AX7" s="39">
        <v>806.11</v>
      </c>
      <c r="AY7" s="39">
        <v>200.22</v>
      </c>
      <c r="AZ7" s="39">
        <v>212.95</v>
      </c>
      <c r="BA7" s="39">
        <v>224.41</v>
      </c>
      <c r="BB7" s="39">
        <v>243.44</v>
      </c>
      <c r="BC7" s="39">
        <v>258.49</v>
      </c>
      <c r="BD7" s="39">
        <v>258.49</v>
      </c>
      <c r="BE7" s="39">
        <v>499.66</v>
      </c>
      <c r="BF7" s="39">
        <v>470.82</v>
      </c>
      <c r="BG7" s="39">
        <v>444.08</v>
      </c>
      <c r="BH7" s="39">
        <v>415.57</v>
      </c>
      <c r="BI7" s="39">
        <v>386.57</v>
      </c>
      <c r="BJ7" s="39">
        <v>351.06</v>
      </c>
      <c r="BK7" s="39">
        <v>333.48</v>
      </c>
      <c r="BL7" s="39">
        <v>320.31</v>
      </c>
      <c r="BM7" s="39">
        <v>303.26</v>
      </c>
      <c r="BN7" s="39">
        <v>290.31</v>
      </c>
      <c r="BO7" s="39">
        <v>290.31</v>
      </c>
      <c r="BP7" s="39">
        <v>93.7</v>
      </c>
      <c r="BQ7" s="39">
        <v>96.15</v>
      </c>
      <c r="BR7" s="39">
        <v>96.98</v>
      </c>
      <c r="BS7" s="39">
        <v>92</v>
      </c>
      <c r="BT7" s="39">
        <v>92.14</v>
      </c>
      <c r="BU7" s="39">
        <v>112.92</v>
      </c>
      <c r="BV7" s="39">
        <v>112.81</v>
      </c>
      <c r="BW7" s="39">
        <v>113.88</v>
      </c>
      <c r="BX7" s="39">
        <v>114.14</v>
      </c>
      <c r="BY7" s="39">
        <v>112.83</v>
      </c>
      <c r="BZ7" s="39">
        <v>112.83</v>
      </c>
      <c r="CA7" s="39">
        <v>110.08</v>
      </c>
      <c r="CB7" s="39">
        <v>106.91</v>
      </c>
      <c r="CC7" s="39">
        <v>104.34</v>
      </c>
      <c r="CD7" s="39">
        <v>111.43</v>
      </c>
      <c r="CE7" s="39">
        <v>112.63</v>
      </c>
      <c r="CF7" s="39">
        <v>75.3</v>
      </c>
      <c r="CG7" s="39">
        <v>75.3</v>
      </c>
      <c r="CH7" s="39">
        <v>74.02</v>
      </c>
      <c r="CI7" s="39">
        <v>73.03</v>
      </c>
      <c r="CJ7" s="39">
        <v>73.86</v>
      </c>
      <c r="CK7" s="39">
        <v>73.86</v>
      </c>
      <c r="CL7" s="39">
        <v>91.04</v>
      </c>
      <c r="CM7" s="39">
        <v>91.4</v>
      </c>
      <c r="CN7" s="39">
        <v>92.96</v>
      </c>
      <c r="CO7" s="39">
        <v>91.58</v>
      </c>
      <c r="CP7" s="39">
        <v>90.63</v>
      </c>
      <c r="CQ7" s="39">
        <v>62.69</v>
      </c>
      <c r="CR7" s="39">
        <v>61.82</v>
      </c>
      <c r="CS7" s="39">
        <v>61.66</v>
      </c>
      <c r="CT7" s="39">
        <v>62.19</v>
      </c>
      <c r="CU7" s="39">
        <v>61.77</v>
      </c>
      <c r="CV7" s="39">
        <v>61.77</v>
      </c>
      <c r="CW7" s="39">
        <v>98.38</v>
      </c>
      <c r="CX7" s="39">
        <v>98.34</v>
      </c>
      <c r="CY7" s="39">
        <v>98.22</v>
      </c>
      <c r="CZ7" s="39">
        <v>98.41</v>
      </c>
      <c r="DA7" s="39">
        <v>98.23</v>
      </c>
      <c r="DB7" s="39">
        <v>100.12</v>
      </c>
      <c r="DC7" s="39">
        <v>100.03</v>
      </c>
      <c r="DD7" s="39">
        <v>100.05</v>
      </c>
      <c r="DE7" s="39">
        <v>100.05</v>
      </c>
      <c r="DF7" s="39">
        <v>100.08</v>
      </c>
      <c r="DG7" s="39">
        <v>100.08</v>
      </c>
      <c r="DH7" s="39">
        <v>31.6</v>
      </c>
      <c r="DI7" s="39">
        <v>34.04</v>
      </c>
      <c r="DJ7" s="39">
        <v>36.409999999999997</v>
      </c>
      <c r="DK7" s="39">
        <v>39.020000000000003</v>
      </c>
      <c r="DL7" s="39">
        <v>40.799999999999997</v>
      </c>
      <c r="DM7" s="39">
        <v>51.44</v>
      </c>
      <c r="DN7" s="39">
        <v>52.4</v>
      </c>
      <c r="DO7" s="39">
        <v>53.56</v>
      </c>
      <c r="DP7" s="39">
        <v>54.73</v>
      </c>
      <c r="DQ7" s="39">
        <v>55.77</v>
      </c>
      <c r="DR7" s="39">
        <v>55.77</v>
      </c>
      <c r="DS7" s="39">
        <v>0</v>
      </c>
      <c r="DT7" s="39">
        <v>0</v>
      </c>
      <c r="DU7" s="39">
        <v>0</v>
      </c>
      <c r="DV7" s="39">
        <v>0</v>
      </c>
      <c r="DW7" s="39">
        <v>0</v>
      </c>
      <c r="DX7" s="39">
        <v>16.77</v>
      </c>
      <c r="DY7" s="39">
        <v>18.05</v>
      </c>
      <c r="DZ7" s="39">
        <v>19.440000000000001</v>
      </c>
      <c r="EA7" s="39">
        <v>22.46</v>
      </c>
      <c r="EB7" s="39">
        <v>25.84</v>
      </c>
      <c r="EC7" s="39">
        <v>25.84</v>
      </c>
      <c r="ED7" s="39">
        <v>0</v>
      </c>
      <c r="EE7" s="39">
        <v>0.94</v>
      </c>
      <c r="EF7" s="39">
        <v>1.05</v>
      </c>
      <c r="EG7" s="39">
        <v>0</v>
      </c>
      <c r="EH7" s="39">
        <v>0</v>
      </c>
      <c r="EI7" s="39">
        <v>0.13</v>
      </c>
      <c r="EJ7" s="39">
        <v>0.26</v>
      </c>
      <c r="EK7" s="39">
        <v>0.24</v>
      </c>
      <c r="EL7" s="39">
        <v>0.27</v>
      </c>
      <c r="EM7" s="39">
        <v>0.24</v>
      </c>
      <c r="EN7" s="39">
        <v>0.24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>DATEVALUE($B$6-4&amp;"年1月1日")</f>
        <v>41640</v>
      </c>
      <c r="C10" s="43">
        <f>DATEVALUE($B$6-3&amp;"年1月1日")</f>
        <v>42005</v>
      </c>
      <c r="D10" s="43">
        <f>DATEVALUE($B$6-2&amp;"年1月1日")</f>
        <v>42370</v>
      </c>
      <c r="E10" s="43">
        <f>DATEVALUE($B$6-1&amp;"年1月1日")</f>
        <v>42736</v>
      </c>
      <c r="F10" s="43">
        <f>DATEVALUE($B$6&amp;"年1月1日")</f>
        <v>43101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