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71.141\ServerFolders\海岸環境班共有フォルダ\メイン\R4\【00】共通\24 積算関係\★週休二日交替制\03 実施要領\01 資料\"/>
    </mc:Choice>
  </mc:AlternateContent>
  <bookViews>
    <workbookView xWindow="0" yWindow="0" windowWidth="28800" windowHeight="12315"/>
  </bookViews>
  <sheets>
    <sheet name="全体・別紙１(５月開始) (採用予定)" sheetId="9" r:id="rId1"/>
    <sheet name="R4までの様式" sheetId="1" r:id="rId2"/>
  </sheets>
  <definedNames>
    <definedName name="_xlnm.Print_Area" localSheetId="1">'R4までの様式'!$B$1:$AK$97</definedName>
    <definedName name="_xlnm.Print_Area" localSheetId="0">'全体・別紙１(５月開始) (採用予定)'!$A$1:$AO$105</definedName>
    <definedName name="_xlnm.Print_Titles" localSheetId="1">'R4までの様式'!$1:$5</definedName>
    <definedName name="_xlnm.Print_Titles" localSheetId="0">'全体・別紙１(５月開始) (採用予定)'!$1:$12</definedName>
  </definedNames>
  <calcPr calcId="162913"/>
</workbook>
</file>

<file path=xl/calcChain.xml><?xml version="1.0" encoding="utf-8"?>
<calcChain xmlns="http://schemas.openxmlformats.org/spreadsheetml/2006/main">
  <c r="AN95" i="9" l="1"/>
  <c r="AN92" i="9"/>
  <c r="AN81" i="9"/>
  <c r="AN78" i="9"/>
  <c r="AN74" i="9"/>
  <c r="AN71" i="9"/>
  <c r="AN60" i="9"/>
  <c r="AN57" i="9"/>
  <c r="AN53" i="9"/>
  <c r="AN50" i="9"/>
  <c r="AN39" i="9"/>
  <c r="AN36" i="9"/>
  <c r="AN25" i="9"/>
  <c r="AM24" i="9"/>
  <c r="AN22" i="9"/>
  <c r="AM92" i="9" l="1"/>
  <c r="AM81" i="9"/>
  <c r="AM78" i="9"/>
  <c r="AM60" i="9"/>
  <c r="AM57" i="9"/>
  <c r="AM53" i="9"/>
  <c r="AM50" i="9"/>
  <c r="AM39" i="9"/>
  <c r="AM36" i="9"/>
  <c r="AM25" i="9"/>
  <c r="AM22" i="9"/>
  <c r="AM18" i="9"/>
  <c r="AM15" i="9"/>
  <c r="AH95" i="9" l="1"/>
  <c r="AM94" i="9"/>
  <c r="AH94" i="9"/>
  <c r="AM93" i="9"/>
  <c r="AM91" i="9"/>
  <c r="AM90" i="9"/>
  <c r="AH88" i="9"/>
  <c r="AM87" i="9"/>
  <c r="AM88" i="9" s="1"/>
  <c r="AN88" i="9" s="1"/>
  <c r="AH87" i="9"/>
  <c r="AM86" i="9"/>
  <c r="AM84" i="9"/>
  <c r="AM83" i="9"/>
  <c r="AH81" i="9"/>
  <c r="AM80" i="9"/>
  <c r="AH80" i="9"/>
  <c r="AM79" i="9"/>
  <c r="AM77" i="9"/>
  <c r="AM76" i="9"/>
  <c r="AH74" i="9"/>
  <c r="AM73" i="9"/>
  <c r="AM74" i="9" s="1"/>
  <c r="AH73" i="9"/>
  <c r="AM72" i="9"/>
  <c r="AM70" i="9"/>
  <c r="AM71" i="9" s="1"/>
  <c r="AM69" i="9"/>
  <c r="AH67" i="9"/>
  <c r="AM66" i="9"/>
  <c r="AH66" i="9"/>
  <c r="AM65" i="9"/>
  <c r="AM63" i="9"/>
  <c r="AM64" i="9" s="1"/>
  <c r="AN64" i="9" s="1"/>
  <c r="AM62" i="9"/>
  <c r="AH60" i="9"/>
  <c r="AM59" i="9"/>
  <c r="AH59" i="9"/>
  <c r="AM58" i="9"/>
  <c r="AM56" i="9"/>
  <c r="AM55" i="9"/>
  <c r="AH53" i="9"/>
  <c r="AM52" i="9"/>
  <c r="AH52" i="9"/>
  <c r="AM51" i="9"/>
  <c r="AM49" i="9"/>
  <c r="AM48" i="9"/>
  <c r="AH46" i="9"/>
  <c r="AM45" i="9"/>
  <c r="AH45" i="9"/>
  <c r="AM44" i="9"/>
  <c r="AM42" i="9"/>
  <c r="AM41" i="9"/>
  <c r="AH39" i="9"/>
  <c r="AM38" i="9"/>
  <c r="AH38" i="9"/>
  <c r="AM37" i="9"/>
  <c r="AM35" i="9"/>
  <c r="AM34" i="9"/>
  <c r="AH32" i="9"/>
  <c r="AM31" i="9"/>
  <c r="AH31" i="9"/>
  <c r="AM30" i="9"/>
  <c r="AM28" i="9"/>
  <c r="AM27" i="9"/>
  <c r="AH25" i="9"/>
  <c r="AH24" i="9"/>
  <c r="AM23" i="9"/>
  <c r="AM21" i="9"/>
  <c r="AM20" i="9"/>
  <c r="AH18" i="9"/>
  <c r="AI18" i="9" s="1"/>
  <c r="AM17" i="9"/>
  <c r="AH17" i="9"/>
  <c r="AI17" i="9" s="1"/>
  <c r="AM16" i="9"/>
  <c r="AM14" i="9"/>
  <c r="AM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C20" i="9" s="1"/>
  <c r="C27" i="9" s="1"/>
  <c r="C34" i="9" s="1"/>
  <c r="C41" i="9" s="1"/>
  <c r="C48" i="9" s="1"/>
  <c r="C55" i="9" s="1"/>
  <c r="C62" i="9" s="1"/>
  <c r="C69" i="9" s="1"/>
  <c r="C76" i="9" s="1"/>
  <c r="C83" i="9" s="1"/>
  <c r="C90" i="9" s="1"/>
  <c r="M6" i="9"/>
  <c r="AM85" i="9" l="1"/>
  <c r="AN85" i="9" s="1"/>
  <c r="AM67" i="9"/>
  <c r="AN67" i="9" s="1"/>
  <c r="AM29" i="9"/>
  <c r="AN29" i="9" s="1"/>
  <c r="AM32" i="9"/>
  <c r="AN32" i="9" s="1"/>
  <c r="AM95" i="9"/>
  <c r="AM102" i="9"/>
  <c r="AM99" i="9"/>
  <c r="AM46" i="9"/>
  <c r="AN46" i="9" s="1"/>
  <c r="AM103" i="9"/>
  <c r="AM43" i="9"/>
  <c r="AN43" i="9" s="1"/>
  <c r="AM100" i="9"/>
  <c r="AM101" i="9" s="1"/>
  <c r="AN101" i="9" s="1"/>
  <c r="AN15" i="9"/>
  <c r="AN18" i="9"/>
  <c r="C84" i="9"/>
  <c r="C77" i="9"/>
  <c r="C70" i="9"/>
  <c r="C91" i="9"/>
  <c r="C63" i="9"/>
  <c r="C49" i="9"/>
  <c r="C56" i="9"/>
  <c r="C42" i="9"/>
  <c r="C28" i="9"/>
  <c r="C35" i="9"/>
  <c r="AI24" i="9"/>
  <c r="AI31" i="9" s="1"/>
  <c r="AI38" i="9" s="1"/>
  <c r="AI45" i="9" s="1"/>
  <c r="AI52" i="9" s="1"/>
  <c r="AI59" i="9" s="1"/>
  <c r="AI66" i="9" s="1"/>
  <c r="AI73" i="9" s="1"/>
  <c r="AI80" i="9" s="1"/>
  <c r="AI87" i="9" s="1"/>
  <c r="AI94" i="9" s="1"/>
  <c r="AI25" i="9"/>
  <c r="AI32" i="9" s="1"/>
  <c r="AI39" i="9" s="1"/>
  <c r="AI46" i="9" s="1"/>
  <c r="AI53" i="9" s="1"/>
  <c r="AI60" i="9" s="1"/>
  <c r="AI67" i="9" s="1"/>
  <c r="AI74" i="9" s="1"/>
  <c r="AI81" i="9" s="1"/>
  <c r="AI88" i="9" s="1"/>
  <c r="AI95" i="9" s="1"/>
  <c r="C14" i="9"/>
  <c r="C21" i="9"/>
  <c r="AK10" i="1"/>
  <c r="AM104" i="9" l="1"/>
  <c r="AN104" i="9" s="1"/>
  <c r="C22" i="9"/>
  <c r="D21" i="9"/>
  <c r="C43" i="9"/>
  <c r="D42" i="9"/>
  <c r="C92" i="9"/>
  <c r="D91" i="9"/>
  <c r="C15" i="9"/>
  <c r="D14" i="9"/>
  <c r="D56" i="9"/>
  <c r="C57" i="9"/>
  <c r="C71" i="9"/>
  <c r="D70" i="9"/>
  <c r="C36" i="9"/>
  <c r="D35" i="9"/>
  <c r="C50" i="9"/>
  <c r="D49" i="9"/>
  <c r="D77" i="9"/>
  <c r="C78" i="9"/>
  <c r="C29" i="9"/>
  <c r="D28" i="9"/>
  <c r="C64" i="9"/>
  <c r="D63" i="9"/>
  <c r="C85" i="9"/>
  <c r="D84" i="9"/>
  <c r="D57" i="9" l="1"/>
  <c r="E56" i="9"/>
  <c r="D78" i="9"/>
  <c r="E77" i="9"/>
  <c r="E84" i="9"/>
  <c r="D85" i="9"/>
  <c r="D29" i="9"/>
  <c r="E28" i="9"/>
  <c r="D50" i="9"/>
  <c r="E49" i="9"/>
  <c r="E70" i="9"/>
  <c r="D71" i="9"/>
  <c r="D15" i="9"/>
  <c r="E14" i="9"/>
  <c r="E42" i="9"/>
  <c r="D43" i="9"/>
  <c r="D64" i="9"/>
  <c r="E63" i="9"/>
  <c r="D36" i="9"/>
  <c r="E35" i="9"/>
  <c r="D92" i="9"/>
  <c r="E91" i="9"/>
  <c r="D22" i="9"/>
  <c r="E21" i="9"/>
  <c r="F21" i="9" l="1"/>
  <c r="E22" i="9"/>
  <c r="F35" i="9"/>
  <c r="E36" i="9"/>
  <c r="E29" i="9"/>
  <c r="F28" i="9"/>
  <c r="E78" i="9"/>
  <c r="F77" i="9"/>
  <c r="F42" i="9"/>
  <c r="E43" i="9"/>
  <c r="E71" i="9"/>
  <c r="F70" i="9"/>
  <c r="F91" i="9"/>
  <c r="E92" i="9"/>
  <c r="E64" i="9"/>
  <c r="F63" i="9"/>
  <c r="E15" i="9"/>
  <c r="F14" i="9"/>
  <c r="E50" i="9"/>
  <c r="F49" i="9"/>
  <c r="E57" i="9"/>
  <c r="F56" i="9"/>
  <c r="F84" i="9"/>
  <c r="E85" i="9"/>
  <c r="F57" i="9" l="1"/>
  <c r="G56" i="9"/>
  <c r="F15" i="9"/>
  <c r="G14" i="9"/>
  <c r="F50" i="9"/>
  <c r="G49" i="9"/>
  <c r="F64" i="9"/>
  <c r="G63" i="9"/>
  <c r="F71" i="9"/>
  <c r="G70" i="9"/>
  <c r="F78" i="9"/>
  <c r="G77" i="9"/>
  <c r="F36" i="9"/>
  <c r="G35" i="9"/>
  <c r="G84" i="9"/>
  <c r="F85" i="9"/>
  <c r="F29" i="9"/>
  <c r="G28" i="9"/>
  <c r="F92" i="9"/>
  <c r="G91" i="9"/>
  <c r="F43" i="9"/>
  <c r="G42" i="9"/>
  <c r="F22" i="9"/>
  <c r="G21" i="9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D84" i="1"/>
  <c r="E84" i="1" s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R84" i="1" s="1"/>
  <c r="S84" i="1" s="1"/>
  <c r="T84" i="1" s="1"/>
  <c r="U84" i="1" s="1"/>
  <c r="V84" i="1" s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D77" i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AE77" i="1" s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E63" i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AD63" i="1" s="1"/>
  <c r="AE63" i="1" s="1"/>
  <c r="AF63" i="1" s="1"/>
  <c r="AG63" i="1" s="1"/>
  <c r="D63" i="1"/>
  <c r="D56" i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AD56" i="1" s="1"/>
  <c r="AE56" i="1" s="1"/>
  <c r="AF56" i="1" s="1"/>
  <c r="D42" i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D35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G22" i="9" l="1"/>
  <c r="H21" i="9"/>
  <c r="G92" i="9"/>
  <c r="H91" i="9"/>
  <c r="H77" i="9"/>
  <c r="G78" i="9"/>
  <c r="G64" i="9"/>
  <c r="H63" i="9"/>
  <c r="G15" i="9"/>
  <c r="H14" i="9"/>
  <c r="G85" i="9"/>
  <c r="H84" i="9"/>
  <c r="G43" i="9"/>
  <c r="H42" i="9"/>
  <c r="G29" i="9"/>
  <c r="H28" i="9"/>
  <c r="G36" i="9"/>
  <c r="H35" i="9"/>
  <c r="G71" i="9"/>
  <c r="H70" i="9"/>
  <c r="G50" i="9"/>
  <c r="H49" i="9"/>
  <c r="H56" i="9"/>
  <c r="G57" i="9"/>
  <c r="AH25" i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AH87" i="1"/>
  <c r="AK87" i="1" s="1"/>
  <c r="AH80" i="1"/>
  <c r="AK80" i="1" s="1"/>
  <c r="AH73" i="1"/>
  <c r="AK73" i="1" s="1"/>
  <c r="AH66" i="1"/>
  <c r="AK66" i="1" s="1"/>
  <c r="AH59" i="1"/>
  <c r="AK59" i="1" s="1"/>
  <c r="AH52" i="1"/>
  <c r="AK52" i="1" s="1"/>
  <c r="AH45" i="1"/>
  <c r="AK45" i="1" s="1"/>
  <c r="AH38" i="1"/>
  <c r="AK38" i="1" s="1"/>
  <c r="AH31" i="1"/>
  <c r="AK31" i="1" s="1"/>
  <c r="AH24" i="1"/>
  <c r="AK24" i="1" s="1"/>
  <c r="AH17" i="1"/>
  <c r="AK17" i="1" s="1"/>
  <c r="AH10" i="1"/>
  <c r="I70" i="9" l="1"/>
  <c r="H71" i="9"/>
  <c r="H29" i="9"/>
  <c r="I28" i="9"/>
  <c r="I84" i="9"/>
  <c r="H85" i="9"/>
  <c r="H64" i="9"/>
  <c r="I63" i="9"/>
  <c r="H92" i="9"/>
  <c r="I91" i="9"/>
  <c r="H57" i="9"/>
  <c r="I56" i="9"/>
  <c r="H50" i="9"/>
  <c r="I49" i="9"/>
  <c r="H36" i="9"/>
  <c r="I35" i="9"/>
  <c r="I42" i="9"/>
  <c r="H43" i="9"/>
  <c r="H15" i="9"/>
  <c r="I14" i="9"/>
  <c r="H22" i="9"/>
  <c r="I21" i="9"/>
  <c r="H78" i="9"/>
  <c r="I77" i="9"/>
  <c r="AK25" i="1"/>
  <c r="AK32" i="1" s="1"/>
  <c r="AI10" i="1"/>
  <c r="AK18" i="1"/>
  <c r="AK39" i="1"/>
  <c r="AK46" i="1" s="1"/>
  <c r="AK53" i="1" s="1"/>
  <c r="AK60" i="1" s="1"/>
  <c r="AK67" i="1" s="1"/>
  <c r="AK74" i="1" s="1"/>
  <c r="AK81" i="1" s="1"/>
  <c r="O7" i="1"/>
  <c r="P7" i="1" s="1"/>
  <c r="Q7" i="1" s="1"/>
  <c r="R7" i="1" s="1"/>
  <c r="S7" i="1" s="1"/>
  <c r="T7" i="1" s="1"/>
  <c r="AI17" i="1"/>
  <c r="AI24" i="1" s="1"/>
  <c r="AI31" i="1" s="1"/>
  <c r="AI38" i="1" s="1"/>
  <c r="AI45" i="1" s="1"/>
  <c r="AI52" i="1" s="1"/>
  <c r="AI59" i="1" s="1"/>
  <c r="AI66" i="1" s="1"/>
  <c r="AI73" i="1" s="1"/>
  <c r="AI80" i="1" s="1"/>
  <c r="AI87" i="1" s="1"/>
  <c r="I50" i="9" l="1"/>
  <c r="J49" i="9"/>
  <c r="J91" i="9"/>
  <c r="I92" i="9"/>
  <c r="I78" i="9"/>
  <c r="J77" i="9"/>
  <c r="I15" i="9"/>
  <c r="J14" i="9"/>
  <c r="J35" i="9"/>
  <c r="I36" i="9"/>
  <c r="I57" i="9"/>
  <c r="J56" i="9"/>
  <c r="I64" i="9"/>
  <c r="J63" i="9"/>
  <c r="I29" i="9"/>
  <c r="J28" i="9"/>
  <c r="J21" i="9"/>
  <c r="I22" i="9"/>
  <c r="I43" i="9"/>
  <c r="J42" i="9"/>
  <c r="J84" i="9"/>
  <c r="I85" i="9"/>
  <c r="I71" i="9"/>
  <c r="J70" i="9"/>
  <c r="AK88" i="1"/>
  <c r="H91" i="1" s="1"/>
  <c r="U7" i="1"/>
  <c r="V7" i="1" s="1"/>
  <c r="W7" i="1" s="1"/>
  <c r="X7" i="1" s="1"/>
  <c r="Y7" i="1" s="1"/>
  <c r="Z7" i="1" s="1"/>
  <c r="AA7" i="1" s="1"/>
  <c r="AH88" i="1"/>
  <c r="AH81" i="1"/>
  <c r="AH74" i="1"/>
  <c r="AH67" i="1"/>
  <c r="AH60" i="1"/>
  <c r="AH53" i="1"/>
  <c r="AH46" i="1"/>
  <c r="AH39" i="1"/>
  <c r="AH32" i="1"/>
  <c r="AH11" i="1"/>
  <c r="AI11" i="1" s="1"/>
  <c r="AH18" i="1"/>
  <c r="J36" i="9" l="1"/>
  <c r="K35" i="9"/>
  <c r="J71" i="9"/>
  <c r="K70" i="9"/>
  <c r="J43" i="9"/>
  <c r="K42" i="9"/>
  <c r="J29" i="9"/>
  <c r="K28" i="9"/>
  <c r="J57" i="9"/>
  <c r="K56" i="9"/>
  <c r="J15" i="9"/>
  <c r="K14" i="9"/>
  <c r="J92" i="9"/>
  <c r="K91" i="9"/>
  <c r="J64" i="9"/>
  <c r="K63" i="9"/>
  <c r="J78" i="9"/>
  <c r="K77" i="9"/>
  <c r="J50" i="9"/>
  <c r="K49" i="9"/>
  <c r="K84" i="9"/>
  <c r="J85" i="9"/>
  <c r="J22" i="9"/>
  <c r="K21" i="9"/>
  <c r="AB7" i="1"/>
  <c r="AC7" i="1" s="1"/>
  <c r="AD7" i="1" s="1"/>
  <c r="AE7" i="1" s="1"/>
  <c r="AF7" i="1" s="1"/>
  <c r="AI18" i="1"/>
  <c r="AI25" i="1" s="1"/>
  <c r="AI32" i="1" s="1"/>
  <c r="AI39" i="1" s="1"/>
  <c r="AI46" i="1" s="1"/>
  <c r="AI53" i="1" s="1"/>
  <c r="AI60" i="1" s="1"/>
  <c r="AI67" i="1" s="1"/>
  <c r="AI74" i="1" s="1"/>
  <c r="AI81" i="1" s="1"/>
  <c r="AI88" i="1" s="1"/>
  <c r="C91" i="1" s="1"/>
  <c r="M91" i="1" s="1"/>
  <c r="K85" i="9" l="1"/>
  <c r="L84" i="9"/>
  <c r="K22" i="9"/>
  <c r="L21" i="9"/>
  <c r="K50" i="9"/>
  <c r="L49" i="9"/>
  <c r="K64" i="9"/>
  <c r="L63" i="9"/>
  <c r="K15" i="9"/>
  <c r="L14" i="9"/>
  <c r="K29" i="9"/>
  <c r="L28" i="9"/>
  <c r="K71" i="9"/>
  <c r="L70" i="9"/>
  <c r="L77" i="9"/>
  <c r="K78" i="9"/>
  <c r="K92" i="9"/>
  <c r="L91" i="9"/>
  <c r="L56" i="9"/>
  <c r="K57" i="9"/>
  <c r="K43" i="9"/>
  <c r="L42" i="9"/>
  <c r="K36" i="9"/>
  <c r="L35" i="9"/>
  <c r="L29" i="9" l="1"/>
  <c r="M28" i="9"/>
  <c r="L64" i="9"/>
  <c r="M63" i="9"/>
  <c r="L22" i="9"/>
  <c r="M21" i="9"/>
  <c r="L36" i="9"/>
  <c r="M35" i="9"/>
  <c r="L57" i="9"/>
  <c r="M56" i="9"/>
  <c r="L78" i="9"/>
  <c r="M77" i="9"/>
  <c r="M42" i="9"/>
  <c r="L43" i="9"/>
  <c r="L92" i="9"/>
  <c r="M91" i="9"/>
  <c r="M70" i="9"/>
  <c r="L71" i="9"/>
  <c r="L15" i="9"/>
  <c r="M14" i="9"/>
  <c r="L50" i="9"/>
  <c r="M49" i="9"/>
  <c r="M84" i="9"/>
  <c r="L85" i="9"/>
  <c r="N14" i="9" l="1"/>
  <c r="M15" i="9"/>
  <c r="N91" i="9"/>
  <c r="M92" i="9"/>
  <c r="M78" i="9"/>
  <c r="N77" i="9"/>
  <c r="N35" i="9"/>
  <c r="M36" i="9"/>
  <c r="M64" i="9"/>
  <c r="N63" i="9"/>
  <c r="M50" i="9"/>
  <c r="N49" i="9"/>
  <c r="M57" i="9"/>
  <c r="N56" i="9"/>
  <c r="N21" i="9"/>
  <c r="M22" i="9"/>
  <c r="M29" i="9"/>
  <c r="N28" i="9"/>
  <c r="N84" i="9"/>
  <c r="M85" i="9"/>
  <c r="M71" i="9"/>
  <c r="N70" i="9"/>
  <c r="N42" i="9"/>
  <c r="M43" i="9"/>
  <c r="N50" i="9" l="1"/>
  <c r="O49" i="9"/>
  <c r="N36" i="9"/>
  <c r="O35" i="9"/>
  <c r="N92" i="9"/>
  <c r="O91" i="9"/>
  <c r="N43" i="9"/>
  <c r="O42" i="9"/>
  <c r="O84" i="9"/>
  <c r="N85" i="9"/>
  <c r="N22" i="9"/>
  <c r="O21" i="9"/>
  <c r="N71" i="9"/>
  <c r="O70" i="9"/>
  <c r="N29" i="9"/>
  <c r="O28" i="9"/>
  <c r="N57" i="9"/>
  <c r="O56" i="9"/>
  <c r="N64" i="9"/>
  <c r="O63" i="9"/>
  <c r="N78" i="9"/>
  <c r="O77" i="9"/>
  <c r="O14" i="9"/>
  <c r="N15" i="9"/>
  <c r="O29" i="9" l="1"/>
  <c r="P28" i="9"/>
  <c r="O22" i="9"/>
  <c r="P21" i="9"/>
  <c r="O43" i="9"/>
  <c r="P42" i="9"/>
  <c r="O36" i="9"/>
  <c r="P35" i="9"/>
  <c r="O64" i="9"/>
  <c r="P63" i="9"/>
  <c r="O15" i="9"/>
  <c r="P14" i="9"/>
  <c r="P77" i="9"/>
  <c r="O78" i="9"/>
  <c r="P56" i="9"/>
  <c r="O57" i="9"/>
  <c r="O71" i="9"/>
  <c r="P70" i="9"/>
  <c r="O92" i="9"/>
  <c r="P91" i="9"/>
  <c r="O50" i="9"/>
  <c r="P49" i="9"/>
  <c r="O85" i="9"/>
  <c r="P84" i="9"/>
  <c r="Q84" i="9" l="1"/>
  <c r="P85" i="9"/>
  <c r="P92" i="9"/>
  <c r="Q91" i="9"/>
  <c r="P15" i="9"/>
  <c r="Q14" i="9"/>
  <c r="P36" i="9"/>
  <c r="Q35" i="9"/>
  <c r="P22" i="9"/>
  <c r="Q21" i="9"/>
  <c r="P57" i="9"/>
  <c r="Q56" i="9"/>
  <c r="P50" i="9"/>
  <c r="Q49" i="9"/>
  <c r="Q70" i="9"/>
  <c r="P71" i="9"/>
  <c r="P64" i="9"/>
  <c r="Q63" i="9"/>
  <c r="Q42" i="9"/>
  <c r="P43" i="9"/>
  <c r="P29" i="9"/>
  <c r="Q28" i="9"/>
  <c r="P78" i="9"/>
  <c r="Q77" i="9"/>
  <c r="Q78" i="9" l="1"/>
  <c r="R77" i="9"/>
  <c r="Q57" i="9"/>
  <c r="R56" i="9"/>
  <c r="R35" i="9"/>
  <c r="Q36" i="9"/>
  <c r="R91" i="9"/>
  <c r="Q92" i="9"/>
  <c r="Q43" i="9"/>
  <c r="R42" i="9"/>
  <c r="Q71" i="9"/>
  <c r="R70" i="9"/>
  <c r="Q29" i="9"/>
  <c r="R28" i="9"/>
  <c r="Q64" i="9"/>
  <c r="R63" i="9"/>
  <c r="Q50" i="9"/>
  <c r="R49" i="9"/>
  <c r="R21" i="9"/>
  <c r="Q22" i="9"/>
  <c r="Q15" i="9"/>
  <c r="R14" i="9"/>
  <c r="R84" i="9"/>
  <c r="Q85" i="9"/>
  <c r="R64" i="9" l="1"/>
  <c r="S63" i="9"/>
  <c r="R71" i="9"/>
  <c r="S70" i="9"/>
  <c r="R57" i="9"/>
  <c r="S56" i="9"/>
  <c r="S84" i="9"/>
  <c r="R85" i="9"/>
  <c r="R22" i="9"/>
  <c r="S21" i="9"/>
  <c r="R92" i="9"/>
  <c r="S91" i="9"/>
  <c r="S14" i="9"/>
  <c r="R15" i="9"/>
  <c r="R50" i="9"/>
  <c r="S49" i="9"/>
  <c r="R29" i="9"/>
  <c r="S28" i="9"/>
  <c r="R43" i="9"/>
  <c r="S42" i="9"/>
  <c r="R78" i="9"/>
  <c r="S77" i="9"/>
  <c r="R36" i="9"/>
  <c r="S35" i="9"/>
  <c r="S36" i="9" l="1"/>
  <c r="T35" i="9"/>
  <c r="S43" i="9"/>
  <c r="T42" i="9"/>
  <c r="S50" i="9"/>
  <c r="T49" i="9"/>
  <c r="S92" i="9"/>
  <c r="T91" i="9"/>
  <c r="S71" i="9"/>
  <c r="T70" i="9"/>
  <c r="S85" i="9"/>
  <c r="T84" i="9"/>
  <c r="T77" i="9"/>
  <c r="S78" i="9"/>
  <c r="S29" i="9"/>
  <c r="T28" i="9"/>
  <c r="S22" i="9"/>
  <c r="T21" i="9"/>
  <c r="T56" i="9"/>
  <c r="S57" i="9"/>
  <c r="S64" i="9"/>
  <c r="T63" i="9"/>
  <c r="S15" i="9"/>
  <c r="T14" i="9"/>
  <c r="T15" i="9" l="1"/>
  <c r="U14" i="9"/>
  <c r="T29" i="9"/>
  <c r="U28" i="9"/>
  <c r="U84" i="9"/>
  <c r="T85" i="9"/>
  <c r="T92" i="9"/>
  <c r="U91" i="9"/>
  <c r="U42" i="9"/>
  <c r="T43" i="9"/>
  <c r="T57" i="9"/>
  <c r="U56" i="9"/>
  <c r="T64" i="9"/>
  <c r="U63" i="9"/>
  <c r="T22" i="9"/>
  <c r="U21" i="9"/>
  <c r="U70" i="9"/>
  <c r="T71" i="9"/>
  <c r="T50" i="9"/>
  <c r="U49" i="9"/>
  <c r="T36" i="9"/>
  <c r="U35" i="9"/>
  <c r="T78" i="9"/>
  <c r="U77" i="9"/>
  <c r="U64" i="9" l="1"/>
  <c r="V63" i="9"/>
  <c r="V42" i="9"/>
  <c r="U43" i="9"/>
  <c r="V84" i="9"/>
  <c r="U85" i="9"/>
  <c r="U78" i="9"/>
  <c r="V77" i="9"/>
  <c r="U50" i="9"/>
  <c r="V49" i="9"/>
  <c r="V21" i="9"/>
  <c r="U22" i="9"/>
  <c r="U57" i="9"/>
  <c r="V56" i="9"/>
  <c r="V91" i="9"/>
  <c r="U92" i="9"/>
  <c r="U29" i="9"/>
  <c r="V28" i="9"/>
  <c r="V35" i="9"/>
  <c r="U36" i="9"/>
  <c r="U15" i="9"/>
  <c r="V14" i="9"/>
  <c r="U71" i="9"/>
  <c r="V70" i="9"/>
  <c r="V78" i="9" l="1"/>
  <c r="W77" i="9"/>
  <c r="V43" i="9"/>
  <c r="W42" i="9"/>
  <c r="V71" i="9"/>
  <c r="W70" i="9"/>
  <c r="V36" i="9"/>
  <c r="W35" i="9"/>
  <c r="V92" i="9"/>
  <c r="W91" i="9"/>
  <c r="V22" i="9"/>
  <c r="W21" i="9"/>
  <c r="V15" i="9"/>
  <c r="W14" i="9"/>
  <c r="V29" i="9"/>
  <c r="W28" i="9"/>
  <c r="V57" i="9"/>
  <c r="W56" i="9"/>
  <c r="V50" i="9"/>
  <c r="W49" i="9"/>
  <c r="V64" i="9"/>
  <c r="W63" i="9"/>
  <c r="W84" i="9"/>
  <c r="V85" i="9"/>
  <c r="W50" i="9" l="1"/>
  <c r="X49" i="9"/>
  <c r="W29" i="9"/>
  <c r="X28" i="9"/>
  <c r="W22" i="9"/>
  <c r="X21" i="9"/>
  <c r="W36" i="9"/>
  <c r="X35" i="9"/>
  <c r="W43" i="9"/>
  <c r="X42" i="9"/>
  <c r="W85" i="9"/>
  <c r="X84" i="9"/>
  <c r="W64" i="9"/>
  <c r="X63" i="9"/>
  <c r="X56" i="9"/>
  <c r="W57" i="9"/>
  <c r="W15" i="9"/>
  <c r="X14" i="9"/>
  <c r="W92" i="9"/>
  <c r="X91" i="9"/>
  <c r="W71" i="9"/>
  <c r="X70" i="9"/>
  <c r="X77" i="9"/>
  <c r="W78" i="9"/>
  <c r="X92" i="9" l="1"/>
  <c r="Y91" i="9"/>
  <c r="Y84" i="9"/>
  <c r="X85" i="9"/>
  <c r="X36" i="9"/>
  <c r="Y35" i="9"/>
  <c r="X29" i="9"/>
  <c r="Y28" i="9"/>
  <c r="X78" i="9"/>
  <c r="Y77" i="9"/>
  <c r="X57" i="9"/>
  <c r="Y56" i="9"/>
  <c r="Y70" i="9"/>
  <c r="X71" i="9"/>
  <c r="X15" i="9"/>
  <c r="Y14" i="9"/>
  <c r="X64" i="9"/>
  <c r="Y63" i="9"/>
  <c r="Y42" i="9"/>
  <c r="X43" i="9"/>
  <c r="X22" i="9"/>
  <c r="Y21" i="9"/>
  <c r="X50" i="9"/>
  <c r="Y49" i="9"/>
  <c r="Y71" i="9" l="1"/>
  <c r="Z70" i="9"/>
  <c r="Y50" i="9"/>
  <c r="Z49" i="9"/>
  <c r="Y15" i="9"/>
  <c r="Z14" i="9"/>
  <c r="Y57" i="9"/>
  <c r="Z56" i="9"/>
  <c r="Y29" i="9"/>
  <c r="Z28" i="9"/>
  <c r="Y43" i="9"/>
  <c r="Z42" i="9"/>
  <c r="Z84" i="9"/>
  <c r="Y85" i="9"/>
  <c r="Z21" i="9"/>
  <c r="Y22" i="9"/>
  <c r="Y64" i="9"/>
  <c r="Z63" i="9"/>
  <c r="Y78" i="9"/>
  <c r="Z77" i="9"/>
  <c r="Z35" i="9"/>
  <c r="Y36" i="9"/>
  <c r="Z91" i="9"/>
  <c r="Y92" i="9"/>
  <c r="AA84" i="9" l="1"/>
  <c r="Z85" i="9"/>
  <c r="Z78" i="9"/>
  <c r="AA77" i="9"/>
  <c r="Z43" i="9"/>
  <c r="AA42" i="9"/>
  <c r="Z57" i="9"/>
  <c r="AA56" i="9"/>
  <c r="Z50" i="9"/>
  <c r="AA49" i="9"/>
  <c r="Z22" i="9"/>
  <c r="AA21" i="9"/>
  <c r="Z64" i="9"/>
  <c r="AA63" i="9"/>
  <c r="Z29" i="9"/>
  <c r="AA28" i="9"/>
  <c r="Z15" i="9"/>
  <c r="AA14" i="9"/>
  <c r="Z71" i="9"/>
  <c r="AA70" i="9"/>
  <c r="Z92" i="9"/>
  <c r="AA91" i="9"/>
  <c r="Z36" i="9"/>
  <c r="AA35" i="9"/>
  <c r="AA36" i="9" l="1"/>
  <c r="AB35" i="9"/>
  <c r="AA71" i="9"/>
  <c r="AB70" i="9"/>
  <c r="AA29" i="9"/>
  <c r="AB28" i="9"/>
  <c r="AA22" i="9"/>
  <c r="AB21" i="9"/>
  <c r="AB56" i="9"/>
  <c r="AA57" i="9"/>
  <c r="AB77" i="9"/>
  <c r="AA78" i="9"/>
  <c r="AA92" i="9"/>
  <c r="AB91" i="9"/>
  <c r="AA15" i="9"/>
  <c r="AB14" i="9"/>
  <c r="AA64" i="9"/>
  <c r="AB63" i="9"/>
  <c r="AA50" i="9"/>
  <c r="AB49" i="9"/>
  <c r="AA43" i="9"/>
  <c r="AB42" i="9"/>
  <c r="AA85" i="9"/>
  <c r="AB84" i="9"/>
  <c r="AB57" i="9" l="1"/>
  <c r="AC56" i="9"/>
  <c r="AC84" i="9"/>
  <c r="AB85" i="9"/>
  <c r="AB50" i="9"/>
  <c r="AC49" i="9"/>
  <c r="AB15" i="9"/>
  <c r="AC14" i="9"/>
  <c r="AB22" i="9"/>
  <c r="AC21" i="9"/>
  <c r="AC70" i="9"/>
  <c r="AB71" i="9"/>
  <c r="AB78" i="9"/>
  <c r="AC77" i="9"/>
  <c r="AC42" i="9"/>
  <c r="AB43" i="9"/>
  <c r="AB64" i="9"/>
  <c r="AC63" i="9"/>
  <c r="AB92" i="9"/>
  <c r="AC91" i="9"/>
  <c r="AB29" i="9"/>
  <c r="AC28" i="9"/>
  <c r="AB36" i="9"/>
  <c r="AC35" i="9"/>
  <c r="AD35" i="9" l="1"/>
  <c r="AC36" i="9"/>
  <c r="AD91" i="9"/>
  <c r="AC92" i="9"/>
  <c r="AD14" i="9"/>
  <c r="AC15" i="9"/>
  <c r="AD84" i="9"/>
  <c r="AC85" i="9"/>
  <c r="AD42" i="9"/>
  <c r="AC43" i="9"/>
  <c r="AC71" i="9"/>
  <c r="AD70" i="9"/>
  <c r="AC29" i="9"/>
  <c r="AD28" i="9"/>
  <c r="AC64" i="9"/>
  <c r="AD63" i="9"/>
  <c r="AC78" i="9"/>
  <c r="AD77" i="9"/>
  <c r="AD21" i="9"/>
  <c r="AC22" i="9"/>
  <c r="AC50" i="9"/>
  <c r="AD49" i="9"/>
  <c r="AC57" i="9"/>
  <c r="AD56" i="9"/>
  <c r="AD57" i="9" l="1"/>
  <c r="AE56" i="9"/>
  <c r="AD64" i="9"/>
  <c r="AE63" i="9"/>
  <c r="AD71" i="9"/>
  <c r="AE70" i="9"/>
  <c r="AD22" i="9"/>
  <c r="AE21" i="9"/>
  <c r="AE84" i="9"/>
  <c r="AE85" i="9" s="1"/>
  <c r="AD85" i="9"/>
  <c r="AD92" i="9"/>
  <c r="AE91" i="9"/>
  <c r="AD50" i="9"/>
  <c r="AE49" i="9"/>
  <c r="AD78" i="9"/>
  <c r="AE77" i="9"/>
  <c r="AD29" i="9"/>
  <c r="AE28" i="9"/>
  <c r="AD43" i="9"/>
  <c r="AE42" i="9"/>
  <c r="AE14" i="9"/>
  <c r="AD15" i="9"/>
  <c r="AD36" i="9"/>
  <c r="AE35" i="9"/>
  <c r="AE15" i="9" l="1"/>
  <c r="AF14" i="9"/>
  <c r="AF15" i="9" s="1"/>
  <c r="AE36" i="9"/>
  <c r="AF35" i="9"/>
  <c r="AE43" i="9"/>
  <c r="AF42" i="9"/>
  <c r="AF77" i="9"/>
  <c r="AE78" i="9"/>
  <c r="AE92" i="9"/>
  <c r="AF91" i="9"/>
  <c r="AE22" i="9"/>
  <c r="AF21" i="9"/>
  <c r="AE64" i="9"/>
  <c r="AF63" i="9"/>
  <c r="AF64" i="9" s="1"/>
  <c r="AE29" i="9"/>
  <c r="AF28" i="9"/>
  <c r="AF29" i="9" s="1"/>
  <c r="AE50" i="9"/>
  <c r="AF49" i="9"/>
  <c r="AF50" i="9" s="1"/>
  <c r="AE71" i="9"/>
  <c r="AF70" i="9"/>
  <c r="AF56" i="9"/>
  <c r="AE57" i="9"/>
  <c r="AF57" i="9" l="1"/>
  <c r="AG56" i="9"/>
  <c r="AG57" i="9" s="1"/>
  <c r="AG70" i="9"/>
  <c r="AG71" i="9" s="1"/>
  <c r="AF71" i="9"/>
  <c r="AF22" i="9"/>
  <c r="AG21" i="9"/>
  <c r="AG22" i="9" s="1"/>
  <c r="AF36" i="9"/>
  <c r="AG35" i="9"/>
  <c r="AG36" i="9" s="1"/>
  <c r="AF78" i="9"/>
  <c r="AG77" i="9"/>
  <c r="AG78" i="9" s="1"/>
  <c r="AF92" i="9"/>
  <c r="AG91" i="9"/>
  <c r="AG92" i="9" s="1"/>
  <c r="AG42" i="9"/>
  <c r="AG43" i="9" s="1"/>
  <c r="AF43" i="9"/>
</calcChain>
</file>

<file path=xl/sharedStrings.xml><?xml version="1.0" encoding="utf-8"?>
<sst xmlns="http://schemas.openxmlformats.org/spreadsheetml/2006/main" count="1427" uniqueCount="88">
  <si>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</si>
  <si>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</si>
  <si>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</si>
  <si>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</si>
  <si>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</si>
  <si>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</si>
  <si>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</si>
  <si>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</si>
  <si>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</si>
  <si>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</si>
  <si>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</si>
  <si>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</si>
  <si>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行事</t>
    <rPh sb="0" eb="2">
      <t>ギョウジ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</si>
  <si>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</si>
  <si>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</si>
  <si>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</si>
  <si>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</si>
  <si>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●</t>
  </si>
  <si>
    <t>（記入例）</t>
    <rPh sb="1" eb="3">
      <t>キニュウ</t>
    </rPh>
    <rPh sb="3" eb="4">
      <t>レイ</t>
    </rPh>
    <phoneticPr fontId="1"/>
  </si>
  <si>
    <t>海の日</t>
    <rPh sb="0" eb="1">
      <t>ウミ</t>
    </rPh>
    <rPh sb="2" eb="3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</si>
  <si>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</si>
  <si>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</si>
  <si>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</si>
  <si>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</si>
  <si>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○</t>
    <phoneticPr fontId="1"/>
  </si>
  <si>
    <t>○</t>
    <phoneticPr fontId="1"/>
  </si>
  <si>
    <t>木</t>
    <rPh sb="0" eb="1">
      <t>モク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</si>
  <si>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</si>
  <si>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</si>
  <si>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春分の日</t>
    <rPh sb="0" eb="2">
      <t>シュンブン</t>
    </rPh>
    <rPh sb="3" eb="4">
      <t>ヒ</t>
    </rPh>
    <phoneticPr fontId="1"/>
  </si>
  <si>
    <t>（下段累計）
対象期間</t>
    <rPh sb="1" eb="3">
      <t>ゲダン</t>
    </rPh>
    <rPh sb="3" eb="5">
      <t>ルイケイ</t>
    </rPh>
    <rPh sb="7" eb="9">
      <t>タイショウ</t>
    </rPh>
    <rPh sb="9" eb="11">
      <t>キカン</t>
    </rPh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</si>
  <si>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</si>
  <si>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÷</t>
    <phoneticPr fontId="1"/>
  </si>
  <si>
    <t>＝</t>
    <phoneticPr fontId="1"/>
  </si>
  <si>
    <t>≧</t>
    <phoneticPr fontId="1"/>
  </si>
  <si>
    <t>→</t>
    <phoneticPr fontId="1"/>
  </si>
  <si>
    <t>4週8休達成</t>
    <rPh sb="1" eb="2">
      <t>シュウ</t>
    </rPh>
    <rPh sb="3" eb="4">
      <t>キュウ</t>
    </rPh>
    <rPh sb="4" eb="6">
      <t>タッセイ</t>
    </rPh>
    <phoneticPr fontId="1"/>
  </si>
  <si>
    <t>4週7休達成</t>
    <rPh sb="1" eb="2">
      <t>シュウ</t>
    </rPh>
    <rPh sb="3" eb="4">
      <t>キュウ</t>
    </rPh>
    <rPh sb="4" eb="6">
      <t>タッセイ</t>
    </rPh>
    <phoneticPr fontId="1"/>
  </si>
  <si>
    <t>4週6休達成</t>
    <rPh sb="1" eb="2">
      <t>シュウ</t>
    </rPh>
    <rPh sb="3" eb="4">
      <t>キュウ</t>
    </rPh>
    <rPh sb="4" eb="6">
      <t>タッセイ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</si>
  <si>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</si>
  <si>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昭和の日</t>
    <rPh sb="0" eb="2">
      <t>ショウワ</t>
    </rPh>
    <rPh sb="3" eb="4">
      <t>ヒ</t>
    </rPh>
    <phoneticPr fontId="1"/>
  </si>
  <si>
    <t>○</t>
    <phoneticPr fontId="1"/>
  </si>
  <si>
    <t>●</t>
    <phoneticPr fontId="1"/>
  </si>
  <si>
    <t>山の日</t>
    <rPh sb="0" eb="1">
      <t>ヤマ</t>
    </rPh>
    <rPh sb="2" eb="3">
      <t>ヒ</t>
    </rPh>
    <phoneticPr fontId="1"/>
  </si>
  <si>
    <t>振替休日</t>
    <rPh sb="0" eb="2">
      <t>フリカエ</t>
    </rPh>
    <rPh sb="2" eb="4">
      <t>キュウジツ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</si>
  <si>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</si>
  <si>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</si>
  <si>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</si>
  <si>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</si>
  <si>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</si>
  <si>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</si>
  <si>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○</t>
    <phoneticPr fontId="1"/>
  </si>
  <si>
    <t>●</t>
    <phoneticPr fontId="1"/>
  </si>
  <si>
    <t>現場閉所の割合</t>
    <rPh sb="0" eb="2">
      <t>ゲンバ</t>
    </rPh>
    <rPh sb="2" eb="4">
      <t>ヘイショ</t>
    </rPh>
    <rPh sb="5" eb="7">
      <t>ワリアイ</t>
    </rPh>
    <phoneticPr fontId="1"/>
  </si>
  <si>
    <t>対象期間</t>
    <rPh sb="0" eb="2">
      <t>タイショウ</t>
    </rPh>
    <rPh sb="2" eb="4">
      <t>キカン</t>
    </rPh>
    <phoneticPr fontId="1"/>
  </si>
  <si>
    <t>現場閉所累計</t>
    <rPh sb="0" eb="2">
      <t>ゲンバ</t>
    </rPh>
    <rPh sb="2" eb="4">
      <t>ヘイショ</t>
    </rPh>
    <rPh sb="4" eb="6">
      <t>ルイケイ</t>
    </rPh>
    <phoneticPr fontId="1"/>
  </si>
  <si>
    <t>休日（現場閉所）取得計画実績表</t>
    <rPh sb="0" eb="2">
      <t>キュウジツ</t>
    </rPh>
    <rPh sb="3" eb="5">
      <t>ゲンバ</t>
    </rPh>
    <rPh sb="5" eb="7">
      <t>ヘイショ</t>
    </rPh>
    <rPh sb="8" eb="10">
      <t>シュトク</t>
    </rPh>
    <rPh sb="10" eb="12">
      <t>ケイカク</t>
    </rPh>
    <rPh sb="12" eb="14">
      <t>ジッセキ</t>
    </rPh>
    <rPh sb="14" eb="15">
      <t>ヒョウ</t>
    </rPh>
    <phoneticPr fontId="1"/>
  </si>
  <si>
    <t>（別紙３）</t>
    <rPh sb="1" eb="3">
      <t>ベッシ</t>
    </rPh>
    <phoneticPr fontId="1"/>
  </si>
  <si>
    <t>天皇の即位の日</t>
    <phoneticPr fontId="1"/>
  </si>
  <si>
    <t>礼正殿の儀の日</t>
    <rPh sb="6" eb="7">
      <t>ヒ</t>
    </rPh>
    <phoneticPr fontId="1"/>
  </si>
  <si>
    <t>／</t>
    <phoneticPr fontId="1"/>
  </si>
  <si>
    <t>／</t>
    <phoneticPr fontId="1"/>
  </si>
  <si>
    <t>作業完了日</t>
    <rPh sb="0" eb="5">
      <t>サギョウカンリョウビ</t>
    </rPh>
    <phoneticPr fontId="1"/>
  </si>
  <si>
    <t>※１工事着手日：始期日以降に準備工事（現場事務所の建設・測量等）、工場製作を含む工事における工場製作工に着手した日</t>
    <rPh sb="2" eb="7">
      <t>コウジチャクシュビ</t>
    </rPh>
    <rPh sb="8" eb="9">
      <t>ハジ</t>
    </rPh>
    <rPh sb="9" eb="10">
      <t>キ</t>
    </rPh>
    <rPh sb="30" eb="31">
      <t>トウ</t>
    </rPh>
    <rPh sb="56" eb="57">
      <t>ヒ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</si>
  <si>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</si>
  <si>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※２作業完了日：工事施工範囲内で全ての作業（後片付けを含む）が完了した日
　　　　　　　　　  （工事現場事務所は工事施工範囲外に設置するため、ここで言う後片付けの対象に含まない）</t>
    <rPh sb="2" eb="7">
      <t>サギョウカンリョウビ</t>
    </rPh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</si>
  <si>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</si>
  <si>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算定除外期間以外の祝日（ＧＷ含む）は、算定期間（分母）の対象＝現場閉所の場合は分子にカウントして現場閉所率を算定</t>
    <rPh sb="0" eb="6">
      <t>サンテイジョガイキカン</t>
    </rPh>
    <rPh sb="6" eb="8">
      <t>イガイ</t>
    </rPh>
    <rPh sb="9" eb="11">
      <t>シュクジツ</t>
    </rPh>
    <rPh sb="14" eb="15">
      <t>フク</t>
    </rPh>
    <rPh sb="19" eb="23">
      <t>サンテイキカン</t>
    </rPh>
    <rPh sb="24" eb="26">
      <t>ブンボ</t>
    </rPh>
    <rPh sb="28" eb="30">
      <t>タイショウ</t>
    </rPh>
    <rPh sb="31" eb="35">
      <t>ゲンバヘイショ</t>
    </rPh>
    <rPh sb="36" eb="38">
      <t>バアイ</t>
    </rPh>
    <rPh sb="39" eb="41">
      <t>ブンシ</t>
    </rPh>
    <rPh sb="48" eb="53">
      <t>ゲンバヘイショリツ</t>
    </rPh>
    <rPh sb="54" eb="56">
      <t>サンテイ</t>
    </rPh>
    <phoneticPr fontId="1"/>
  </si>
  <si>
    <t>始期日</t>
    <phoneticPr fontId="1"/>
  </si>
  <si>
    <t>○</t>
    <phoneticPr fontId="1"/>
  </si>
  <si>
    <t>閉所日数</t>
    <rPh sb="0" eb="2">
      <t>ヘイショ</t>
    </rPh>
    <rPh sb="2" eb="4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</si>
  <si>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</si>
  <si>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年</t>
    <rPh sb="0" eb="1">
      <t>ネン</t>
    </rPh>
    <phoneticPr fontId="1"/>
  </si>
  <si>
    <t>／</t>
  </si>
  <si>
    <t>対象期間外</t>
    <rPh sb="0" eb="5">
      <t>タイショウキカンガイ</t>
    </rPh>
    <phoneticPr fontId="1"/>
  </si>
  <si>
    <t>○</t>
  </si>
  <si>
    <t>休日（予定）</t>
    <rPh sb="0" eb="2">
      <t>キュウジツ</t>
    </rPh>
    <rPh sb="3" eb="5">
      <t>ヨテイ</t>
    </rPh>
    <phoneticPr fontId="1"/>
  </si>
  <si>
    <t>休日（実施）</t>
    <rPh sb="0" eb="2">
      <t>キュウジツ</t>
    </rPh>
    <rPh sb="3" eb="5">
      <t>ジッシ</t>
    </rPh>
    <phoneticPr fontId="1"/>
  </si>
  <si>
    <t>全対象期間</t>
    <rPh sb="0" eb="1">
      <t>ゼン</t>
    </rPh>
    <rPh sb="1" eb="3">
      <t>タイショウ</t>
    </rPh>
    <rPh sb="3" eb="5">
      <t>キカン</t>
    </rPh>
    <phoneticPr fontId="1"/>
  </si>
  <si>
    <t>カレンダー開始日</t>
    <rPh sb="5" eb="8">
      <t>カイシビ</t>
    </rPh>
    <phoneticPr fontId="1"/>
  </si>
  <si>
    <t>【凡例】</t>
    <rPh sb="1" eb="3">
      <t>ハンレイ</t>
    </rPh>
    <phoneticPr fontId="1"/>
  </si>
  <si>
    <t>作業日（※空欄）</t>
    <rPh sb="0" eb="3">
      <t>サギョウビ</t>
    </rPh>
    <rPh sb="5" eb="7">
      <t>クウラン</t>
    </rPh>
    <phoneticPr fontId="1"/>
  </si>
  <si>
    <t>全現場閉所日数</t>
    <rPh sb="0" eb="1">
      <t>ゼン</t>
    </rPh>
    <rPh sb="1" eb="3">
      <t>ゲンバ</t>
    </rPh>
    <rPh sb="3" eb="5">
      <t>ヘイショ</t>
    </rPh>
    <rPh sb="5" eb="7">
      <t>ニッスウ</t>
    </rPh>
    <phoneticPr fontId="1"/>
  </si>
  <si>
    <t>（別紙４）</t>
    <rPh sb="1" eb="3">
      <t>ベッシ</t>
    </rPh>
    <phoneticPr fontId="1"/>
  </si>
  <si>
    <t>月毎の確認</t>
    <rPh sb="0" eb="2">
      <t>ツキゴト</t>
    </rPh>
    <rPh sb="3" eb="5">
      <t>カクニン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</si>
  <si>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</si>
  <si>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</si>
  <si>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工事全体の確認</t>
    <rPh sb="0" eb="2">
      <t>コウジ</t>
    </rPh>
    <rPh sb="2" eb="4">
      <t>ゼンタイ</t>
    </rPh>
    <rPh sb="5" eb="7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</si>
</sst>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_);[Red]\(0\)"/>
    <numFmt numFmtId="178" formatCode="0.0%"/>
    <numFmt numFmtId="179" formatCode="d"/>
    <numFmt numFmtId="180" formatCode="yyyy/m/d;@"/>
    <numFmt numFmtId="181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D7F4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textRotation="255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5" fillId="0" borderId="0" xfId="0" applyFo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textRotation="255" shrinkToFit="1"/>
    </xf>
    <xf numFmtId="0" fontId="0" fillId="7" borderId="6" xfId="0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 textRotation="255" shrinkToFit="1"/>
    </xf>
    <xf numFmtId="0" fontId="0" fillId="0" borderId="1" xfId="0" applyBorder="1" applyAlignment="1">
      <alignment vertical="top" textRotation="255" shrinkToFit="1"/>
    </xf>
    <xf numFmtId="0" fontId="10" fillId="0" borderId="1" xfId="0" applyFont="1" applyFill="1" applyBorder="1" applyAlignment="1">
      <alignment vertical="center" textRotation="255" shrinkToFit="1"/>
    </xf>
    <xf numFmtId="0" fontId="10" fillId="4" borderId="1" xfId="0" applyFont="1" applyFill="1" applyBorder="1" applyAlignment="1">
      <alignment vertical="center" textRotation="255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 textRotation="255" shrinkToFit="1"/>
    </xf>
    <xf numFmtId="0" fontId="0" fillId="8" borderId="6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top" textRotation="255" shrinkToFit="1"/>
    </xf>
    <xf numFmtId="0" fontId="0" fillId="0" borderId="1" xfId="0" applyFont="1" applyFill="1" applyBorder="1" applyAlignment="1">
      <alignment vertical="center" textRotation="255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0" fillId="0" borderId="0" xfId="0" applyFill="1" applyAlignment="1">
      <alignment vertical="center" textRotation="255" shrinkToFit="1"/>
    </xf>
    <xf numFmtId="179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vertical="center" textRotation="255" shrinkToFit="1"/>
    </xf>
    <xf numFmtId="0" fontId="0" fillId="11" borderId="6" xfId="0" applyFill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/>
    <xf numFmtId="0" fontId="17" fillId="0" borderId="1" xfId="0" applyFont="1" applyFill="1" applyBorder="1">
      <alignment vertical="center"/>
    </xf>
    <xf numFmtId="177" fontId="17" fillId="0" borderId="1" xfId="0" applyNumberFormat="1" applyFont="1" applyFill="1" applyBorder="1" applyAlignment="1">
      <alignment horizontal="right" vertical="center"/>
    </xf>
    <xf numFmtId="177" fontId="17" fillId="0" borderId="23" xfId="0" applyNumberFormat="1" applyFont="1" applyBorder="1" applyAlignment="1">
      <alignment horizontal="right"/>
    </xf>
    <xf numFmtId="0" fontId="17" fillId="0" borderId="32" xfId="0" applyFont="1" applyFill="1" applyBorder="1" applyAlignment="1">
      <alignment horizontal="center" vertical="center" shrinkToFit="1"/>
    </xf>
    <xf numFmtId="0" fontId="18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180" fontId="15" fillId="0" borderId="0" xfId="0" applyNumberFormat="1" applyFont="1" applyFill="1" applyBorder="1" applyAlignment="1" applyProtection="1">
      <alignment vertical="center"/>
      <protection locked="0"/>
    </xf>
    <xf numFmtId="0" fontId="17" fillId="12" borderId="0" xfId="0" applyFont="1" applyFill="1">
      <alignment vertical="center"/>
    </xf>
    <xf numFmtId="0" fontId="0" fillId="12" borderId="0" xfId="0" applyFill="1">
      <alignment vertical="center"/>
    </xf>
    <xf numFmtId="180" fontId="15" fillId="12" borderId="0" xfId="0" applyNumberFormat="1" applyFont="1" applyFill="1" applyBorder="1" applyAlignment="1" applyProtection="1">
      <alignment vertical="center"/>
      <protection locked="0"/>
    </xf>
    <xf numFmtId="0" fontId="0" fillId="12" borderId="0" xfId="0" applyFill="1" applyBorder="1" applyAlignment="1">
      <alignment vertical="center"/>
    </xf>
    <xf numFmtId="0" fontId="0" fillId="10" borderId="20" xfId="0" applyFill="1" applyBorder="1">
      <alignment vertical="center"/>
    </xf>
    <xf numFmtId="0" fontId="0" fillId="10" borderId="19" xfId="0" applyFill="1" applyBorder="1">
      <alignment vertical="center"/>
    </xf>
    <xf numFmtId="0" fontId="0" fillId="10" borderId="21" xfId="0" applyFill="1" applyBorder="1">
      <alignment vertical="center"/>
    </xf>
    <xf numFmtId="0" fontId="0" fillId="10" borderId="25" xfId="0" applyFill="1" applyBorder="1">
      <alignment vertical="center"/>
    </xf>
    <xf numFmtId="0" fontId="0" fillId="10" borderId="0" xfId="0" applyFill="1" applyBorder="1">
      <alignment vertical="center"/>
    </xf>
    <xf numFmtId="0" fontId="0" fillId="10" borderId="26" xfId="0" applyFill="1" applyBorder="1">
      <alignment vertical="center"/>
    </xf>
    <xf numFmtId="0" fontId="0" fillId="10" borderId="1" xfId="0" applyFill="1" applyBorder="1" applyAlignment="1">
      <alignment horizontal="center" vertical="center"/>
    </xf>
    <xf numFmtId="0" fontId="16" fillId="10" borderId="26" xfId="0" applyFont="1" applyFill="1" applyBorder="1">
      <alignment vertical="center"/>
    </xf>
    <xf numFmtId="0" fontId="0" fillId="10" borderId="22" xfId="0" applyFill="1" applyBorder="1">
      <alignment vertical="center"/>
    </xf>
    <xf numFmtId="0" fontId="0" fillId="10" borderId="23" xfId="0" applyFill="1" applyBorder="1" applyAlignment="1">
      <alignment horizontal="center" vertical="center"/>
    </xf>
    <xf numFmtId="0" fontId="0" fillId="10" borderId="23" xfId="0" applyFill="1" applyBorder="1">
      <alignment vertical="center"/>
    </xf>
    <xf numFmtId="0" fontId="16" fillId="10" borderId="24" xfId="0" applyFont="1" applyFill="1" applyBorder="1">
      <alignment vertical="center"/>
    </xf>
    <xf numFmtId="0" fontId="18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/>
    </xf>
    <xf numFmtId="0" fontId="20" fillId="11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top" wrapText="1"/>
    </xf>
    <xf numFmtId="0" fontId="0" fillId="0" borderId="30" xfId="0" applyFill="1" applyBorder="1">
      <alignment vertical="center"/>
    </xf>
    <xf numFmtId="0" fontId="0" fillId="0" borderId="36" xfId="0" applyBorder="1" applyAlignment="1">
      <alignment vertical="center"/>
    </xf>
    <xf numFmtId="0" fontId="11" fillId="0" borderId="0" xfId="0" applyFont="1" applyAlignment="1">
      <alignment vertical="top" wrapText="1"/>
    </xf>
    <xf numFmtId="181" fontId="17" fillId="0" borderId="1" xfId="0" applyNumberFormat="1" applyFont="1" applyFill="1" applyBorder="1" applyAlignment="1">
      <alignment horizontal="right" vertical="center"/>
    </xf>
    <xf numFmtId="177" fontId="17" fillId="0" borderId="1" xfId="0" applyNumberFormat="1" applyFont="1" applyFill="1" applyBorder="1" applyAlignment="1">
      <alignment horizontal="right"/>
    </xf>
    <xf numFmtId="178" fontId="17" fillId="10" borderId="1" xfId="1" applyNumberFormat="1" applyFont="1" applyFill="1" applyBorder="1" applyAlignment="1">
      <alignment horizontal="right" vertical="center"/>
    </xf>
    <xf numFmtId="177" fontId="0" fillId="0" borderId="1" xfId="0" applyNumberFormat="1" applyFill="1" applyBorder="1">
      <alignment vertical="center"/>
    </xf>
    <xf numFmtId="0" fontId="2" fillId="0" borderId="0" xfId="0" applyFont="1" applyAlignment="1">
      <alignment horizontal="right" vertical="center"/>
    </xf>
    <xf numFmtId="0" fontId="19" fillId="0" borderId="0" xfId="0" applyFont="1" applyFill="1" applyAlignment="1">
      <alignment vertical="top" wrapText="1"/>
    </xf>
    <xf numFmtId="0" fontId="20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2" fillId="0" borderId="33" xfId="0" applyFont="1" applyBorder="1">
      <alignment vertical="center"/>
    </xf>
    <xf numFmtId="0" fontId="11" fillId="0" borderId="35" xfId="0" applyFont="1" applyBorder="1" applyAlignment="1">
      <alignment vertical="top" wrapText="1"/>
    </xf>
    <xf numFmtId="0" fontId="10" fillId="0" borderId="35" xfId="0" applyFont="1" applyFill="1" applyBorder="1" applyAlignment="1">
      <alignment vertical="center"/>
    </xf>
    <xf numFmtId="0" fontId="10" fillId="0" borderId="35" xfId="0" applyFont="1" applyFill="1" applyBorder="1" applyAlignment="1">
      <alignment horizontal="left" vertical="center"/>
    </xf>
    <xf numFmtId="0" fontId="0" fillId="0" borderId="38" xfId="0" applyBorder="1">
      <alignment vertical="center"/>
    </xf>
    <xf numFmtId="0" fontId="0" fillId="0" borderId="38" xfId="0" applyFill="1" applyBorder="1">
      <alignment vertical="center"/>
    </xf>
    <xf numFmtId="0" fontId="20" fillId="0" borderId="0" xfId="0" applyFont="1" applyFill="1" applyBorder="1" applyAlignment="1">
      <alignment horizontal="left" vertical="center"/>
    </xf>
    <xf numFmtId="0" fontId="0" fillId="6" borderId="10" xfId="0" applyFill="1" applyBorder="1" applyAlignment="1">
      <alignment horizontal="center" vertical="center" textRotation="255"/>
    </xf>
    <xf numFmtId="0" fontId="0" fillId="6" borderId="11" xfId="0" applyFill="1" applyBorder="1" applyAlignment="1">
      <alignment horizontal="center" vertical="center" textRotation="255"/>
    </xf>
    <xf numFmtId="0" fontId="0" fillId="6" borderId="12" xfId="0" applyFill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6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15" xfId="0" applyFill="1" applyBorder="1" applyAlignment="1">
      <alignment horizontal="center" vertical="center" textRotation="255"/>
    </xf>
    <xf numFmtId="180" fontId="18" fillId="12" borderId="27" xfId="0" applyNumberFormat="1" applyFont="1" applyFill="1" applyBorder="1" applyAlignment="1" applyProtection="1">
      <alignment horizontal="center" vertical="center"/>
      <protection locked="0"/>
    </xf>
    <xf numFmtId="180" fontId="18" fillId="12" borderId="28" xfId="0" applyNumberFormat="1" applyFont="1" applyFill="1" applyBorder="1" applyAlignment="1" applyProtection="1">
      <alignment horizontal="center" vertical="center"/>
      <protection locked="0"/>
    </xf>
    <xf numFmtId="180" fontId="18" fillId="12" borderId="29" xfId="0" applyNumberFormat="1" applyFont="1" applyFill="1" applyBorder="1" applyAlignment="1" applyProtection="1">
      <alignment horizontal="center" vertical="center"/>
      <protection locked="0"/>
    </xf>
    <xf numFmtId="0" fontId="17" fillId="12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10" fillId="8" borderId="27" xfId="0" applyFont="1" applyFill="1" applyBorder="1" applyAlignment="1">
      <alignment horizontal="left" vertical="center"/>
    </xf>
    <xf numFmtId="0" fontId="10" fillId="8" borderId="28" xfId="0" applyFont="1" applyFill="1" applyBorder="1" applyAlignment="1">
      <alignment horizontal="left" vertical="center"/>
    </xf>
    <xf numFmtId="0" fontId="10" fillId="8" borderId="29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/>
    </xf>
    <xf numFmtId="0" fontId="11" fillId="0" borderId="0" xfId="0" applyFont="1" applyAlignment="1">
      <alignment vertical="top" wrapText="1"/>
    </xf>
  </cellXfs>
  <cellStyles count="2">
    <cellStyle name="パーセント" xfId="1" builtinId="5"/>
    <cellStyle name="標準" xfId="0" builtinId="0"/>
  </cellStyles>
  <dxfs count="149">
    <dxf>
      <fill>
        <patternFill>
          <bgColor rgb="FFFFFF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7CD7F4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15</xdr:row>
      <xdr:rowOff>339121</xdr:rowOff>
    </xdr:from>
    <xdr:to>
      <xdr:col>24</xdr:col>
      <xdr:colOff>165100</xdr:colOff>
      <xdr:row>15</xdr:row>
      <xdr:rowOff>575279</xdr:rowOff>
    </xdr:to>
    <xdr:sp macro="" textlink="">
      <xdr:nvSpPr>
        <xdr:cNvPr id="2" name="正方形/長方形 1"/>
        <xdr:cNvSpPr/>
      </xdr:nvSpPr>
      <xdr:spPr>
        <a:xfrm>
          <a:off x="1701800" y="3177571"/>
          <a:ext cx="4206875" cy="236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161925</xdr:colOff>
      <xdr:row>85</xdr:row>
      <xdr:rowOff>40215</xdr:rowOff>
    </xdr:from>
    <xdr:ext cx="989542" cy="664635"/>
    <xdr:sp macro="" textlink="">
      <xdr:nvSpPr>
        <xdr:cNvPr id="3" name="四角形吹き出し 2"/>
        <xdr:cNvSpPr/>
      </xdr:nvSpPr>
      <xdr:spPr>
        <a:xfrm>
          <a:off x="4953000" y="21261915"/>
          <a:ext cx="989542" cy="664635"/>
        </a:xfrm>
        <a:prstGeom prst="wedgeRectCallout">
          <a:avLst>
            <a:gd name="adj1" fmla="val 58422"/>
            <a:gd name="adj2" fmla="val 95345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19051</xdr:colOff>
      <xdr:row>92</xdr:row>
      <xdr:rowOff>104775</xdr:rowOff>
    </xdr:from>
    <xdr:to>
      <xdr:col>20</xdr:col>
      <xdr:colOff>228600</xdr:colOff>
      <xdr:row>92</xdr:row>
      <xdr:rowOff>657225</xdr:rowOff>
    </xdr:to>
    <xdr:sp macro="" textlink="">
      <xdr:nvSpPr>
        <xdr:cNvPr id="4" name="正方形/長方形 3"/>
        <xdr:cNvSpPr/>
      </xdr:nvSpPr>
      <xdr:spPr>
        <a:xfrm>
          <a:off x="1476376" y="23164800"/>
          <a:ext cx="3543299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43</xdr:row>
      <xdr:rowOff>142875</xdr:rowOff>
    </xdr:from>
    <xdr:to>
      <xdr:col>17</xdr:col>
      <xdr:colOff>133350</xdr:colOff>
      <xdr:row>43</xdr:row>
      <xdr:rowOff>695325</xdr:rowOff>
    </xdr:to>
    <xdr:sp macro="" textlink="">
      <xdr:nvSpPr>
        <xdr:cNvPr id="5" name="テキスト ボックス 4"/>
        <xdr:cNvSpPr txBox="1"/>
      </xdr:nvSpPr>
      <xdr:spPr>
        <a:xfrm>
          <a:off x="3238500" y="1033462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43</xdr:row>
      <xdr:rowOff>647700</xdr:rowOff>
    </xdr:from>
    <xdr:to>
      <xdr:col>17</xdr:col>
      <xdr:colOff>19050</xdr:colOff>
      <xdr:row>43</xdr:row>
      <xdr:rowOff>647700</xdr:rowOff>
    </xdr:to>
    <xdr:cxnSp macro="">
      <xdr:nvCxnSpPr>
        <xdr:cNvPr id="6" name="直線矢印コネクタ 5"/>
        <xdr:cNvCxnSpPr/>
      </xdr:nvCxnSpPr>
      <xdr:spPr>
        <a:xfrm>
          <a:off x="3352800" y="1083945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104775</xdr:colOff>
      <xdr:row>71</xdr:row>
      <xdr:rowOff>200025</xdr:rowOff>
    </xdr:from>
    <xdr:to>
      <xdr:col>33</xdr:col>
      <xdr:colOff>123825</xdr:colOff>
      <xdr:row>71</xdr:row>
      <xdr:rowOff>752475</xdr:rowOff>
    </xdr:to>
    <xdr:sp macro="" textlink="">
      <xdr:nvSpPr>
        <xdr:cNvPr id="7" name="テキスト ボックス 6"/>
        <xdr:cNvSpPr txBox="1"/>
      </xdr:nvSpPr>
      <xdr:spPr>
        <a:xfrm>
          <a:off x="7038975" y="177450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276225</xdr:colOff>
      <xdr:row>78</xdr:row>
      <xdr:rowOff>66675</xdr:rowOff>
    </xdr:from>
    <xdr:to>
      <xdr:col>5</xdr:col>
      <xdr:colOff>142875</xdr:colOff>
      <xdr:row>78</xdr:row>
      <xdr:rowOff>619125</xdr:rowOff>
    </xdr:to>
    <xdr:sp macro="" textlink="">
      <xdr:nvSpPr>
        <xdr:cNvPr id="8" name="テキスト ボックス 7"/>
        <xdr:cNvSpPr txBox="1"/>
      </xdr:nvSpPr>
      <xdr:spPr>
        <a:xfrm>
          <a:off x="390525" y="194500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29</xdr:col>
      <xdr:colOff>219075</xdr:colOff>
      <xdr:row>71</xdr:row>
      <xdr:rowOff>666750</xdr:rowOff>
    </xdr:from>
    <xdr:to>
      <xdr:col>32</xdr:col>
      <xdr:colOff>219075</xdr:colOff>
      <xdr:row>71</xdr:row>
      <xdr:rowOff>666750</xdr:rowOff>
    </xdr:to>
    <xdr:cxnSp macro="">
      <xdr:nvCxnSpPr>
        <xdr:cNvPr id="9" name="直線矢印コネクタ 8"/>
        <xdr:cNvCxnSpPr/>
      </xdr:nvCxnSpPr>
      <xdr:spPr>
        <a:xfrm>
          <a:off x="7153275" y="1821180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78</xdr:row>
      <xdr:rowOff>600075</xdr:rowOff>
    </xdr:from>
    <xdr:to>
      <xdr:col>5</xdr:col>
      <xdr:colOff>0</xdr:colOff>
      <xdr:row>78</xdr:row>
      <xdr:rowOff>600075</xdr:rowOff>
    </xdr:to>
    <xdr:cxnSp macro="">
      <xdr:nvCxnSpPr>
        <xdr:cNvPr id="10" name="直線矢印コネクタ 9"/>
        <xdr:cNvCxnSpPr/>
      </xdr:nvCxnSpPr>
      <xdr:spPr>
        <a:xfrm>
          <a:off x="504825" y="19983450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92</xdr:row>
      <xdr:rowOff>742950</xdr:rowOff>
    </xdr:from>
    <xdr:to>
      <xdr:col>6</xdr:col>
      <xdr:colOff>228600</xdr:colOff>
      <xdr:row>94</xdr:row>
      <xdr:rowOff>104775</xdr:rowOff>
    </xdr:to>
    <xdr:sp macro="" textlink="">
      <xdr:nvSpPr>
        <xdr:cNvPr id="11" name="テキスト ボックス 10"/>
        <xdr:cNvSpPr txBox="1"/>
      </xdr:nvSpPr>
      <xdr:spPr>
        <a:xfrm>
          <a:off x="1133475" y="23802975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25</xdr:col>
      <xdr:colOff>114300</xdr:colOff>
      <xdr:row>22</xdr:row>
      <xdr:rowOff>742949</xdr:rowOff>
    </xdr:from>
    <xdr:to>
      <xdr:col>28</xdr:col>
      <xdr:colOff>95249</xdr:colOff>
      <xdr:row>24</xdr:row>
      <xdr:rowOff>19049</xdr:rowOff>
    </xdr:to>
    <xdr:sp macro="" textlink="">
      <xdr:nvSpPr>
        <xdr:cNvPr id="12" name="下カーブ矢印 11"/>
        <xdr:cNvSpPr/>
      </xdr:nvSpPr>
      <xdr:spPr>
        <a:xfrm>
          <a:off x="6096000" y="5419724"/>
          <a:ext cx="695324" cy="219075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21</xdr:col>
      <xdr:colOff>0</xdr:colOff>
      <xdr:row>22</xdr:row>
      <xdr:rowOff>114300</xdr:rowOff>
    </xdr:from>
    <xdr:ext cx="1174751" cy="529167"/>
    <xdr:sp macro="" textlink="">
      <xdr:nvSpPr>
        <xdr:cNvPr id="13" name="四角形吹き出し 12"/>
        <xdr:cNvSpPr/>
      </xdr:nvSpPr>
      <xdr:spPr>
        <a:xfrm>
          <a:off x="5029200" y="4791075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2</xdr:col>
      <xdr:colOff>76200</xdr:colOff>
      <xdr:row>22</xdr:row>
      <xdr:rowOff>57150</xdr:rowOff>
    </xdr:from>
    <xdr:to>
      <xdr:col>12</xdr:col>
      <xdr:colOff>200025</xdr:colOff>
      <xdr:row>22</xdr:row>
      <xdr:rowOff>647700</xdr:rowOff>
    </xdr:to>
    <xdr:sp macro="" textlink="">
      <xdr:nvSpPr>
        <xdr:cNvPr id="14" name="正方形/長方形 13"/>
        <xdr:cNvSpPr/>
      </xdr:nvSpPr>
      <xdr:spPr>
        <a:xfrm>
          <a:off x="581025" y="4733925"/>
          <a:ext cx="2505075" cy="590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22</xdr:row>
      <xdr:rowOff>752475</xdr:rowOff>
    </xdr:from>
    <xdr:to>
      <xdr:col>15</xdr:col>
      <xdr:colOff>28574</xdr:colOff>
      <xdr:row>24</xdr:row>
      <xdr:rowOff>123825</xdr:rowOff>
    </xdr:to>
    <xdr:sp macro="" textlink="">
      <xdr:nvSpPr>
        <xdr:cNvPr id="15" name="テキスト ボックス 14"/>
        <xdr:cNvSpPr txBox="1"/>
      </xdr:nvSpPr>
      <xdr:spPr>
        <a:xfrm>
          <a:off x="3067050" y="5429250"/>
          <a:ext cx="5619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1</xdr:colOff>
      <xdr:row>6</xdr:row>
      <xdr:rowOff>28574</xdr:rowOff>
    </xdr:from>
    <xdr:to>
      <xdr:col>19</xdr:col>
      <xdr:colOff>1</xdr:colOff>
      <xdr:row>10</xdr:row>
      <xdr:rowOff>76200</xdr:rowOff>
    </xdr:to>
    <xdr:sp macro="" textlink="">
      <xdr:nvSpPr>
        <xdr:cNvPr id="16" name="テキスト ボックス 15"/>
        <xdr:cNvSpPr txBox="1"/>
      </xdr:nvSpPr>
      <xdr:spPr>
        <a:xfrm>
          <a:off x="114301" y="1257299"/>
          <a:ext cx="4438650" cy="8286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閉所の割合　≧　</a:t>
          </a:r>
          <a:r>
            <a:rPr kumimoji="1" lang="en-US" altLang="ja-JP" sz="1100"/>
            <a:t>28.5</a:t>
          </a:r>
          <a:r>
            <a:rPr kumimoji="1" lang="ja-JP" altLang="en-US" sz="1100"/>
            <a:t>　　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休以上達成</a:t>
          </a:r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閉所の割合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28.5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未満</a:t>
          </a:r>
          <a:endParaRPr lang="ja-JP" altLang="ja-JP">
            <a:effectLst/>
          </a:endParaRPr>
        </a:p>
      </xdr:txBody>
    </xdr:sp>
    <xdr:clientData/>
  </xdr:twoCellAnchor>
  <xdr:twoCellAnchor>
    <xdr:from>
      <xdr:col>13</xdr:col>
      <xdr:colOff>180975</xdr:colOff>
      <xdr:row>29</xdr:row>
      <xdr:rowOff>733425</xdr:rowOff>
    </xdr:from>
    <xdr:to>
      <xdr:col>18</xdr:col>
      <xdr:colOff>38100</xdr:colOff>
      <xdr:row>31</xdr:row>
      <xdr:rowOff>0</xdr:rowOff>
    </xdr:to>
    <xdr:sp macro="" textlink="">
      <xdr:nvSpPr>
        <xdr:cNvPr id="18" name="下カーブ矢印 17"/>
        <xdr:cNvSpPr/>
      </xdr:nvSpPr>
      <xdr:spPr>
        <a:xfrm>
          <a:off x="3305175" y="7248525"/>
          <a:ext cx="1047750" cy="209550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76200</xdr:colOff>
      <xdr:row>29</xdr:row>
      <xdr:rowOff>66675</xdr:rowOff>
    </xdr:from>
    <xdr:ext cx="1174751" cy="529167"/>
    <xdr:sp macro="" textlink="">
      <xdr:nvSpPr>
        <xdr:cNvPr id="20" name="四角形吹き出し 19"/>
        <xdr:cNvSpPr/>
      </xdr:nvSpPr>
      <xdr:spPr>
        <a:xfrm>
          <a:off x="3200400" y="6581775"/>
          <a:ext cx="1174751" cy="529167"/>
        </a:xfrm>
        <a:prstGeom prst="wedgeRectCallout">
          <a:avLst>
            <a:gd name="adj1" fmla="val -50032"/>
            <a:gd name="adj2" fmla="val 1174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80435</xdr:colOff>
      <xdr:row>42</xdr:row>
      <xdr:rowOff>59265</xdr:rowOff>
    </xdr:from>
    <xdr:ext cx="1471082" cy="733425"/>
    <xdr:sp macro="" textlink="">
      <xdr:nvSpPr>
        <xdr:cNvPr id="7" name="四角形吹き出し 6"/>
        <xdr:cNvSpPr/>
      </xdr:nvSpPr>
      <xdr:spPr>
        <a:xfrm>
          <a:off x="2490260" y="10374840"/>
          <a:ext cx="1471082" cy="733425"/>
        </a:xfrm>
        <a:prstGeom prst="wedgeRectCallout">
          <a:avLst>
            <a:gd name="adj1" fmla="val 30508"/>
            <a:gd name="adj2" fmla="val -142552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休日の振替は，夏季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休暇，年末年始休暇　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以外で可</a:t>
          </a:r>
        </a:p>
      </xdr:txBody>
    </xdr:sp>
    <xdr:clientData/>
  </xdr:oneCellAnchor>
  <xdr:twoCellAnchor>
    <xdr:from>
      <xdr:col>24</xdr:col>
      <xdr:colOff>210460</xdr:colOff>
      <xdr:row>23</xdr:row>
      <xdr:rowOff>78098</xdr:rowOff>
    </xdr:from>
    <xdr:to>
      <xdr:col>25</xdr:col>
      <xdr:colOff>56662</xdr:colOff>
      <xdr:row>32</xdr:row>
      <xdr:rowOff>126614</xdr:rowOff>
    </xdr:to>
    <xdr:sp macro="" textlink="">
      <xdr:nvSpPr>
        <xdr:cNvPr id="14" name="右矢印 13"/>
        <xdr:cNvSpPr/>
      </xdr:nvSpPr>
      <xdr:spPr>
        <a:xfrm rot="18691585" flipV="1">
          <a:off x="4890853" y="6961055"/>
          <a:ext cx="2210691" cy="8432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184150</xdr:colOff>
      <xdr:row>29</xdr:row>
      <xdr:rowOff>154514</xdr:rowOff>
    </xdr:from>
    <xdr:ext cx="1174751" cy="529167"/>
    <xdr:sp macro="" textlink="">
      <xdr:nvSpPr>
        <xdr:cNvPr id="17" name="四角形吹き出し 16"/>
        <xdr:cNvSpPr/>
      </xdr:nvSpPr>
      <xdr:spPr>
        <a:xfrm>
          <a:off x="2117725" y="7022039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9</xdr:col>
      <xdr:colOff>25400</xdr:colOff>
      <xdr:row>8</xdr:row>
      <xdr:rowOff>548671</xdr:rowOff>
    </xdr:from>
    <xdr:to>
      <xdr:col>26</xdr:col>
      <xdr:colOff>184150</xdr:colOff>
      <xdr:row>9</xdr:row>
      <xdr:rowOff>22829</xdr:rowOff>
    </xdr:to>
    <xdr:sp macro="" textlink="">
      <xdr:nvSpPr>
        <xdr:cNvPr id="12" name="正方形/長方形 11"/>
        <xdr:cNvSpPr/>
      </xdr:nvSpPr>
      <xdr:spPr>
        <a:xfrm>
          <a:off x="2197100" y="1986946"/>
          <a:ext cx="4206875" cy="236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222250</xdr:colOff>
      <xdr:row>22</xdr:row>
      <xdr:rowOff>183089</xdr:rowOff>
    </xdr:from>
    <xdr:ext cx="1174751" cy="529167"/>
    <xdr:sp macro="" textlink="">
      <xdr:nvSpPr>
        <xdr:cNvPr id="13" name="四角形吹き出し 12"/>
        <xdr:cNvSpPr/>
      </xdr:nvSpPr>
      <xdr:spPr>
        <a:xfrm>
          <a:off x="5727700" y="5240864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oneCellAnchor>
    <xdr:from>
      <xdr:col>26</xdr:col>
      <xdr:colOff>85725</xdr:colOff>
      <xdr:row>78</xdr:row>
      <xdr:rowOff>78315</xdr:rowOff>
    </xdr:from>
    <xdr:ext cx="989542" cy="664635"/>
    <xdr:sp macro="" textlink="">
      <xdr:nvSpPr>
        <xdr:cNvPr id="15" name="四角形吹き出し 14"/>
        <xdr:cNvSpPr/>
      </xdr:nvSpPr>
      <xdr:spPr>
        <a:xfrm>
          <a:off x="6305550" y="19614090"/>
          <a:ext cx="989542" cy="664635"/>
        </a:xfrm>
        <a:prstGeom prst="wedgeRectCallout">
          <a:avLst>
            <a:gd name="adj1" fmla="val 43021"/>
            <a:gd name="adj2" fmla="val 85313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19</xdr:col>
      <xdr:colOff>76200</xdr:colOff>
      <xdr:row>78</xdr:row>
      <xdr:rowOff>49740</xdr:rowOff>
    </xdr:from>
    <xdr:ext cx="989542" cy="664635"/>
    <xdr:sp macro="" textlink="">
      <xdr:nvSpPr>
        <xdr:cNvPr id="20" name="四角形吹き出し 19"/>
        <xdr:cNvSpPr/>
      </xdr:nvSpPr>
      <xdr:spPr>
        <a:xfrm>
          <a:off x="4629150" y="19585515"/>
          <a:ext cx="989542" cy="664635"/>
        </a:xfrm>
        <a:prstGeom prst="wedgeRectCallout">
          <a:avLst>
            <a:gd name="adj1" fmla="val 43021"/>
            <a:gd name="adj2" fmla="val 85313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12</xdr:col>
      <xdr:colOff>175106</xdr:colOff>
      <xdr:row>29</xdr:row>
      <xdr:rowOff>583332</xdr:rowOff>
    </xdr:from>
    <xdr:to>
      <xdr:col>15</xdr:col>
      <xdr:colOff>219074</xdr:colOff>
      <xdr:row>30</xdr:row>
      <xdr:rowOff>167216</xdr:rowOff>
    </xdr:to>
    <xdr:sp macro="" textlink="">
      <xdr:nvSpPr>
        <xdr:cNvPr id="16" name="下カーブ矢印 15"/>
        <xdr:cNvSpPr/>
      </xdr:nvSpPr>
      <xdr:spPr>
        <a:xfrm flipH="1">
          <a:off x="3061181" y="7450857"/>
          <a:ext cx="758343" cy="345884"/>
        </a:xfrm>
        <a:prstGeom prst="curvedDownArrow">
          <a:avLst>
            <a:gd name="adj1" fmla="val 10826"/>
            <a:gd name="adj2" fmla="val 50000"/>
            <a:gd name="adj3" fmla="val 192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161926</xdr:colOff>
      <xdr:row>8</xdr:row>
      <xdr:rowOff>742950</xdr:rowOff>
    </xdr:from>
    <xdr:to>
      <xdr:col>29</xdr:col>
      <xdr:colOff>9525</xdr:colOff>
      <xdr:row>10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6381751" y="2181225"/>
          <a:ext cx="56197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3</xdr:col>
      <xdr:colOff>161925</xdr:colOff>
      <xdr:row>85</xdr:row>
      <xdr:rowOff>733425</xdr:rowOff>
    </xdr:from>
    <xdr:to>
      <xdr:col>6</xdr:col>
      <xdr:colOff>0</xdr:colOff>
      <xdr:row>87</xdr:row>
      <xdr:rowOff>104775</xdr:rowOff>
    </xdr:to>
    <xdr:sp macro="" textlink="">
      <xdr:nvSpPr>
        <xdr:cNvPr id="18" name="テキスト ボックス 17"/>
        <xdr:cNvSpPr txBox="1"/>
      </xdr:nvSpPr>
      <xdr:spPr>
        <a:xfrm>
          <a:off x="904875" y="2207895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5</xdr:col>
      <xdr:colOff>19051</xdr:colOff>
      <xdr:row>85</xdr:row>
      <xdr:rowOff>114300</xdr:rowOff>
    </xdr:from>
    <xdr:to>
      <xdr:col>19</xdr:col>
      <xdr:colOff>228600</xdr:colOff>
      <xdr:row>85</xdr:row>
      <xdr:rowOff>666750</xdr:rowOff>
    </xdr:to>
    <xdr:sp macro="" textlink="">
      <xdr:nvSpPr>
        <xdr:cNvPr id="22" name="正方形/長方形 21"/>
        <xdr:cNvSpPr/>
      </xdr:nvSpPr>
      <xdr:spPr>
        <a:xfrm>
          <a:off x="1238251" y="21459825"/>
          <a:ext cx="3543299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123825</xdr:colOff>
      <xdr:row>36</xdr:row>
      <xdr:rowOff>114300</xdr:rowOff>
    </xdr:from>
    <xdr:to>
      <xdr:col>17</xdr:col>
      <xdr:colOff>142875</xdr:colOff>
      <xdr:row>36</xdr:row>
      <xdr:rowOff>666750</xdr:rowOff>
    </xdr:to>
    <xdr:sp macro="" textlink="">
      <xdr:nvSpPr>
        <xdr:cNvPr id="3" name="テキスト ボックス 2"/>
        <xdr:cNvSpPr txBox="1"/>
      </xdr:nvSpPr>
      <xdr:spPr>
        <a:xfrm>
          <a:off x="3248025" y="87915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36</xdr:row>
      <xdr:rowOff>561975</xdr:rowOff>
    </xdr:from>
    <xdr:to>
      <xdr:col>17</xdr:col>
      <xdr:colOff>19050</xdr:colOff>
      <xdr:row>36</xdr:row>
      <xdr:rowOff>561975</xdr:rowOff>
    </xdr:to>
    <xdr:cxnSp macro="">
      <xdr:nvCxnSpPr>
        <xdr:cNvPr id="5" name="直線矢印コネクタ 4"/>
        <xdr:cNvCxnSpPr/>
      </xdr:nvCxnSpPr>
      <xdr:spPr>
        <a:xfrm>
          <a:off x="3352800" y="923925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64</xdr:row>
      <xdr:rowOff>123825</xdr:rowOff>
    </xdr:from>
    <xdr:to>
      <xdr:col>33</xdr:col>
      <xdr:colOff>142875</xdr:colOff>
      <xdr:row>64</xdr:row>
      <xdr:rowOff>676275</xdr:rowOff>
    </xdr:to>
    <xdr:sp macro="" textlink="">
      <xdr:nvSpPr>
        <xdr:cNvPr id="21" name="テキスト ボックス 20"/>
        <xdr:cNvSpPr txBox="1"/>
      </xdr:nvSpPr>
      <xdr:spPr>
        <a:xfrm>
          <a:off x="7058025" y="1604010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266700</xdr:colOff>
      <xdr:row>71</xdr:row>
      <xdr:rowOff>123825</xdr:rowOff>
    </xdr:from>
    <xdr:to>
      <xdr:col>5</xdr:col>
      <xdr:colOff>133350</xdr:colOff>
      <xdr:row>71</xdr:row>
      <xdr:rowOff>676275</xdr:rowOff>
    </xdr:to>
    <xdr:sp macro="" textlink="">
      <xdr:nvSpPr>
        <xdr:cNvPr id="23" name="テキスト ボックス 22"/>
        <xdr:cNvSpPr txBox="1"/>
      </xdr:nvSpPr>
      <xdr:spPr>
        <a:xfrm>
          <a:off x="381000" y="178498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30</xdr:col>
      <xdr:colOff>0</xdr:colOff>
      <xdr:row>64</xdr:row>
      <xdr:rowOff>561975</xdr:rowOff>
    </xdr:from>
    <xdr:to>
      <xdr:col>33</xdr:col>
      <xdr:colOff>0</xdr:colOff>
      <xdr:row>64</xdr:row>
      <xdr:rowOff>561975</xdr:rowOff>
    </xdr:to>
    <xdr:cxnSp macro="">
      <xdr:nvCxnSpPr>
        <xdr:cNvPr id="9" name="直線矢印コネクタ 8"/>
        <xdr:cNvCxnSpPr/>
      </xdr:nvCxnSpPr>
      <xdr:spPr>
        <a:xfrm>
          <a:off x="7172325" y="1647825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71</xdr:row>
      <xdr:rowOff>571500</xdr:rowOff>
    </xdr:from>
    <xdr:to>
      <xdr:col>5</xdr:col>
      <xdr:colOff>9525</xdr:colOff>
      <xdr:row>71</xdr:row>
      <xdr:rowOff>571500</xdr:rowOff>
    </xdr:to>
    <xdr:cxnSp macro="">
      <xdr:nvCxnSpPr>
        <xdr:cNvPr id="11" name="直線矢印コネクタ 10"/>
        <xdr:cNvCxnSpPr/>
      </xdr:nvCxnSpPr>
      <xdr:spPr>
        <a:xfrm>
          <a:off x="514350" y="18297525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9524</xdr:colOff>
      <xdr:row>15</xdr:row>
      <xdr:rowOff>76200</xdr:rowOff>
    </xdr:from>
    <xdr:ext cx="1638301" cy="638175"/>
    <xdr:sp macro="" textlink="">
      <xdr:nvSpPr>
        <xdr:cNvPr id="24" name="テキスト ボックス 23"/>
        <xdr:cNvSpPr txBox="1"/>
      </xdr:nvSpPr>
      <xdr:spPr>
        <a:xfrm>
          <a:off x="1943099" y="3324225"/>
          <a:ext cx="1638301" cy="638175"/>
        </a:xfrm>
        <a:prstGeom prst="rect">
          <a:avLst/>
        </a:prstGeom>
        <a:solidFill>
          <a:srgbClr val="CCFFFF"/>
        </a:solidFill>
        <a:ln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GW</a:t>
          </a:r>
          <a:r>
            <a:rPr kumimoji="1" lang="ja-JP" altLang="en-US" sz="1100">
              <a:solidFill>
                <a:srgbClr val="FF0000"/>
              </a:solidFill>
            </a:rPr>
            <a:t>は祭日なので閉所率算定の対象です。（分母と分子対象）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O107"/>
  <sheetViews>
    <sheetView tabSelected="1" zoomScaleNormal="100" workbookViewId="0">
      <selection activeCell="AD103" sqref="AD103"/>
    </sheetView>
  </sheetViews>
  <sheetFormatPr defaultRowHeight="13.5" x14ac:dyDescent="0.15"/>
  <cols>
    <col min="1" max="1" width="1.5" customWidth="1"/>
    <col min="2" max="2" width="5.125" customWidth="1"/>
    <col min="3" max="34" width="3.125" customWidth="1"/>
    <col min="35" max="35" width="5" customWidth="1"/>
    <col min="36" max="36" width="1.875" customWidth="1"/>
    <col min="37" max="37" width="5.5" customWidth="1"/>
    <col min="38" max="38" width="12.75" customWidth="1"/>
    <col min="39" max="39" width="8.25" customWidth="1"/>
    <col min="40" max="40" width="13.5" style="42" customWidth="1"/>
    <col min="41" max="41" width="1.25" customWidth="1"/>
  </cols>
  <sheetData>
    <row r="1" spans="2:41" ht="24" x14ac:dyDescent="0.15">
      <c r="B1" s="5" t="s">
        <v>56</v>
      </c>
      <c r="T1" s="5" t="s">
        <v>18</v>
      </c>
      <c r="AD1" s="5"/>
      <c r="AE1" s="5"/>
      <c r="AF1" s="5"/>
      <c r="AN1" s="102" t="s">
        <v>83</v>
      </c>
    </row>
    <row r="2" spans="2:41" ht="7.5" customHeight="1" x14ac:dyDescent="0.15"/>
    <row r="3" spans="2:41" ht="17.25" customHeight="1" x14ac:dyDescent="0.15">
      <c r="B3" s="6" t="s">
        <v>0</v>
      </c>
      <c r="C3" s="7"/>
      <c r="D3" s="7"/>
    </row>
    <row r="4" spans="2:41" ht="17.25" customHeight="1" x14ac:dyDescent="0.15">
      <c r="B4" s="7" t="s">
        <v>64</v>
      </c>
      <c r="C4" s="7"/>
      <c r="D4" s="7"/>
      <c r="AK4" s="103"/>
      <c r="AL4" s="103"/>
      <c r="AM4" s="103"/>
      <c r="AN4" s="103"/>
      <c r="AO4" s="103"/>
    </row>
    <row r="5" spans="2:41" ht="17.25" customHeight="1" x14ac:dyDescent="0.15">
      <c r="B5" s="7"/>
      <c r="C5" s="7"/>
      <c r="D5" s="7"/>
      <c r="Z5" s="78"/>
      <c r="AA5" s="79"/>
      <c r="AB5" s="79"/>
      <c r="AC5" s="79"/>
      <c r="AD5" s="79"/>
      <c r="AE5" s="79"/>
      <c r="AF5" s="79"/>
      <c r="AG5" s="79"/>
      <c r="AH5" s="79"/>
      <c r="AI5" s="80"/>
      <c r="AK5" s="103"/>
      <c r="AL5" s="103"/>
      <c r="AM5" s="103"/>
      <c r="AN5" s="103"/>
      <c r="AO5" s="103"/>
    </row>
    <row r="6" spans="2:41" x14ac:dyDescent="0.15">
      <c r="B6" s="74" t="s">
        <v>79</v>
      </c>
      <c r="C6" s="75"/>
      <c r="D6" s="75"/>
      <c r="E6" s="76"/>
      <c r="F6" s="75"/>
      <c r="G6" s="127">
        <v>45017</v>
      </c>
      <c r="H6" s="128"/>
      <c r="I6" s="128"/>
      <c r="J6" s="129"/>
      <c r="K6" s="73"/>
      <c r="L6" s="77" t="s">
        <v>72</v>
      </c>
      <c r="M6" s="130">
        <f>YEAR(G6)</f>
        <v>2023</v>
      </c>
      <c r="N6" s="130"/>
      <c r="O6" s="130"/>
      <c r="P6" s="130"/>
      <c r="Z6" s="81"/>
      <c r="AA6" s="82" t="s">
        <v>80</v>
      </c>
      <c r="AB6" s="82"/>
      <c r="AC6" s="82"/>
      <c r="AD6" s="82"/>
      <c r="AE6" s="82"/>
      <c r="AF6" s="82"/>
      <c r="AG6" s="82"/>
      <c r="AH6" s="82"/>
      <c r="AI6" s="83"/>
      <c r="AK6" s="103"/>
      <c r="AL6" s="103"/>
      <c r="AM6" s="103"/>
      <c r="AN6" s="103"/>
      <c r="AO6" s="103"/>
    </row>
    <row r="7" spans="2:41" x14ac:dyDescent="0.15">
      <c r="B7" s="42"/>
      <c r="C7" s="42"/>
      <c r="D7" s="42"/>
      <c r="E7" s="71"/>
      <c r="F7" s="42"/>
      <c r="G7" s="131"/>
      <c r="H7" s="131"/>
      <c r="I7" s="131"/>
      <c r="J7" s="131"/>
      <c r="K7" s="71"/>
      <c r="Z7" s="81"/>
      <c r="AA7" s="84" t="s">
        <v>24</v>
      </c>
      <c r="AB7" s="82" t="s">
        <v>76</v>
      </c>
      <c r="AC7" s="82"/>
      <c r="AD7" s="82"/>
      <c r="AE7" s="82"/>
      <c r="AF7" s="82"/>
      <c r="AG7" s="82"/>
      <c r="AH7" s="82"/>
      <c r="AI7" s="83"/>
      <c r="AK7" s="94"/>
      <c r="AL7" s="94"/>
      <c r="AM7" s="94"/>
      <c r="AN7" s="94"/>
      <c r="AO7" s="94"/>
    </row>
    <row r="8" spans="2:41" x14ac:dyDescent="0.15">
      <c r="D8" s="71"/>
      <c r="E8" s="72"/>
      <c r="F8" s="72"/>
      <c r="G8" s="71"/>
      <c r="H8" s="71"/>
      <c r="I8" s="71"/>
      <c r="J8" s="71"/>
      <c r="K8" s="71"/>
      <c r="Z8" s="81"/>
      <c r="AA8" s="84" t="s">
        <v>42</v>
      </c>
      <c r="AB8" s="82" t="s">
        <v>77</v>
      </c>
      <c r="AC8" s="82"/>
      <c r="AD8" s="82"/>
      <c r="AE8" s="82"/>
      <c r="AF8" s="82"/>
      <c r="AG8" s="82"/>
      <c r="AH8" s="82"/>
      <c r="AI8" s="83"/>
    </row>
    <row r="9" spans="2:41" ht="17.25" customHeight="1" x14ac:dyDescent="0.15">
      <c r="Z9" s="81"/>
      <c r="AA9" s="84"/>
      <c r="AB9" s="82" t="s">
        <v>81</v>
      </c>
      <c r="AC9" s="82"/>
      <c r="AD9" s="82"/>
      <c r="AE9" s="82"/>
      <c r="AF9" s="82"/>
      <c r="AG9" s="82"/>
      <c r="AH9" s="82"/>
      <c r="AI9" s="85"/>
      <c r="AJ9" s="49"/>
      <c r="AK9" s="91"/>
      <c r="AL9" s="90"/>
      <c r="AM9" s="90"/>
      <c r="AN9" s="90"/>
      <c r="AO9" s="70"/>
    </row>
    <row r="10" spans="2:41" ht="17.25" customHeight="1" x14ac:dyDescent="0.15">
      <c r="Z10" s="81"/>
      <c r="AA10" s="84" t="s">
        <v>60</v>
      </c>
      <c r="AB10" s="82" t="s">
        <v>74</v>
      </c>
      <c r="AC10" s="82"/>
      <c r="AD10" s="82"/>
      <c r="AE10" s="82"/>
      <c r="AF10" s="82"/>
      <c r="AG10" s="82"/>
      <c r="AH10" s="82"/>
      <c r="AI10" s="85"/>
      <c r="AJ10" s="49"/>
      <c r="AK10" s="49"/>
      <c r="AL10" s="49"/>
      <c r="AM10" s="49"/>
      <c r="AN10" s="49"/>
      <c r="AO10" s="49"/>
    </row>
    <row r="11" spans="2:41" ht="6.75" customHeight="1" x14ac:dyDescent="0.15">
      <c r="Z11" s="86"/>
      <c r="AA11" s="87"/>
      <c r="AB11" s="88"/>
      <c r="AC11" s="88"/>
      <c r="AD11" s="88"/>
      <c r="AE11" s="88"/>
      <c r="AF11" s="88"/>
      <c r="AG11" s="88"/>
      <c r="AH11" s="88"/>
      <c r="AI11" s="89"/>
      <c r="AJ11" s="49"/>
      <c r="AK11" s="49"/>
      <c r="AL11" s="49"/>
      <c r="AM11" s="49"/>
      <c r="AN11" s="49"/>
      <c r="AO11" s="49"/>
    </row>
    <row r="12" spans="2:41" ht="16.5" customHeight="1" thickBot="1" x14ac:dyDescent="0.2">
      <c r="Q12" s="46"/>
      <c r="AG12" s="48"/>
      <c r="AH12" s="49"/>
      <c r="AI12" s="49"/>
      <c r="AJ12" s="49"/>
      <c r="AK12" s="61" t="s">
        <v>84</v>
      </c>
      <c r="AL12" s="49"/>
      <c r="AM12" s="59"/>
      <c r="AN12" s="49"/>
      <c r="AO12" s="49"/>
    </row>
    <row r="13" spans="2:41" ht="13.5" customHeight="1" x14ac:dyDescent="0.15">
      <c r="B13" s="10" t="s">
        <v>1</v>
      </c>
      <c r="C13" s="122">
        <f>MONTH(G6)</f>
        <v>4</v>
      </c>
      <c r="D13" s="123">
        <f t="shared" ref="D13:AF13" si="0">+H5</f>
        <v>0</v>
      </c>
      <c r="E13" s="123">
        <f t="shared" si="0"/>
        <v>0</v>
      </c>
      <c r="F13" s="123">
        <f t="shared" si="0"/>
        <v>0</v>
      </c>
      <c r="G13" s="123">
        <f t="shared" si="0"/>
        <v>0</v>
      </c>
      <c r="H13" s="123">
        <f t="shared" si="0"/>
        <v>0</v>
      </c>
      <c r="I13" s="123">
        <f t="shared" si="0"/>
        <v>0</v>
      </c>
      <c r="J13" s="123">
        <f t="shared" si="0"/>
        <v>0</v>
      </c>
      <c r="K13" s="123">
        <f t="shared" si="0"/>
        <v>0</v>
      </c>
      <c r="L13" s="123">
        <f t="shared" si="0"/>
        <v>0</v>
      </c>
      <c r="M13" s="123">
        <f t="shared" si="0"/>
        <v>0</v>
      </c>
      <c r="N13" s="123">
        <f t="shared" si="0"/>
        <v>0</v>
      </c>
      <c r="O13" s="123">
        <f t="shared" si="0"/>
        <v>0</v>
      </c>
      <c r="P13" s="123">
        <f t="shared" si="0"/>
        <v>0</v>
      </c>
      <c r="Q13" s="123">
        <f t="shared" si="0"/>
        <v>0</v>
      </c>
      <c r="R13" s="123">
        <f t="shared" si="0"/>
        <v>0</v>
      </c>
      <c r="S13" s="123">
        <f t="shared" si="0"/>
        <v>0</v>
      </c>
      <c r="T13" s="123">
        <f t="shared" si="0"/>
        <v>0</v>
      </c>
      <c r="U13" s="123">
        <f t="shared" si="0"/>
        <v>0</v>
      </c>
      <c r="V13" s="123">
        <f t="shared" si="0"/>
        <v>0</v>
      </c>
      <c r="W13" s="123">
        <f t="shared" si="0"/>
        <v>0</v>
      </c>
      <c r="X13" s="123">
        <f t="shared" si="0"/>
        <v>0</v>
      </c>
      <c r="Y13" s="123">
        <f t="shared" si="0"/>
        <v>0</v>
      </c>
      <c r="Z13" s="123">
        <f t="shared" si="0"/>
        <v>0</v>
      </c>
      <c r="AA13" s="123">
        <f t="shared" si="0"/>
        <v>0</v>
      </c>
      <c r="AB13" s="123">
        <f t="shared" si="0"/>
        <v>0</v>
      </c>
      <c r="AC13" s="123">
        <f t="shared" si="0"/>
        <v>0</v>
      </c>
      <c r="AD13" s="123">
        <f t="shared" si="0"/>
        <v>0</v>
      </c>
      <c r="AE13" s="123">
        <f t="shared" si="0"/>
        <v>0</v>
      </c>
      <c r="AF13" s="123">
        <f t="shared" si="0"/>
        <v>0</v>
      </c>
      <c r="AG13" s="132" t="e">
        <f>+#REF!</f>
        <v>#REF!</v>
      </c>
      <c r="AH13" s="124" t="s">
        <v>31</v>
      </c>
      <c r="AI13" s="115" t="s">
        <v>39</v>
      </c>
      <c r="AK13" s="118" t="s">
        <v>3</v>
      </c>
      <c r="AL13" s="57" t="s">
        <v>54</v>
      </c>
      <c r="AM13" s="58">
        <f>COUNTIF(C17:AG17,"")+COUNTIF(C17:AG17,"○")</f>
        <v>0</v>
      </c>
      <c r="AO13" s="42"/>
    </row>
    <row r="14" spans="2:41" ht="14.25" thickBot="1" x14ac:dyDescent="0.2">
      <c r="B14" s="11" t="s">
        <v>2</v>
      </c>
      <c r="C14" s="47">
        <f>DATE($M$6,C13,1)</f>
        <v>45017</v>
      </c>
      <c r="D14" s="47">
        <f>C14+1</f>
        <v>45018</v>
      </c>
      <c r="E14" s="47">
        <f t="shared" ref="E14:AF14" si="1">D14+1</f>
        <v>45019</v>
      </c>
      <c r="F14" s="47">
        <f t="shared" si="1"/>
        <v>45020</v>
      </c>
      <c r="G14" s="47">
        <f t="shared" si="1"/>
        <v>45021</v>
      </c>
      <c r="H14" s="47">
        <f t="shared" si="1"/>
        <v>45022</v>
      </c>
      <c r="I14" s="47">
        <f t="shared" si="1"/>
        <v>45023</v>
      </c>
      <c r="J14" s="47">
        <f t="shared" si="1"/>
        <v>45024</v>
      </c>
      <c r="K14" s="47">
        <f t="shared" si="1"/>
        <v>45025</v>
      </c>
      <c r="L14" s="47">
        <f t="shared" si="1"/>
        <v>45026</v>
      </c>
      <c r="M14" s="47">
        <f t="shared" si="1"/>
        <v>45027</v>
      </c>
      <c r="N14" s="47">
        <f t="shared" si="1"/>
        <v>45028</v>
      </c>
      <c r="O14" s="47">
        <f t="shared" si="1"/>
        <v>45029</v>
      </c>
      <c r="P14" s="47">
        <f t="shared" si="1"/>
        <v>45030</v>
      </c>
      <c r="Q14" s="47">
        <f t="shared" si="1"/>
        <v>45031</v>
      </c>
      <c r="R14" s="47">
        <f t="shared" si="1"/>
        <v>45032</v>
      </c>
      <c r="S14" s="47">
        <f t="shared" si="1"/>
        <v>45033</v>
      </c>
      <c r="T14" s="47">
        <f t="shared" si="1"/>
        <v>45034</v>
      </c>
      <c r="U14" s="47">
        <f t="shared" si="1"/>
        <v>45035</v>
      </c>
      <c r="V14" s="47">
        <f t="shared" si="1"/>
        <v>45036</v>
      </c>
      <c r="W14" s="47">
        <f t="shared" si="1"/>
        <v>45037</v>
      </c>
      <c r="X14" s="47">
        <f t="shared" si="1"/>
        <v>45038</v>
      </c>
      <c r="Y14" s="47">
        <f t="shared" si="1"/>
        <v>45039</v>
      </c>
      <c r="Z14" s="47">
        <f t="shared" si="1"/>
        <v>45040</v>
      </c>
      <c r="AA14" s="47">
        <f t="shared" si="1"/>
        <v>45041</v>
      </c>
      <c r="AB14" s="47">
        <f t="shared" si="1"/>
        <v>45042</v>
      </c>
      <c r="AC14" s="47">
        <f t="shared" si="1"/>
        <v>45043</v>
      </c>
      <c r="AD14" s="47">
        <f t="shared" si="1"/>
        <v>45044</v>
      </c>
      <c r="AE14" s="47">
        <f t="shared" si="1"/>
        <v>45045</v>
      </c>
      <c r="AF14" s="47">
        <f t="shared" si="1"/>
        <v>45046</v>
      </c>
      <c r="AG14" s="22" t="s">
        <v>60</v>
      </c>
      <c r="AH14" s="125"/>
      <c r="AI14" s="116"/>
      <c r="AK14" s="118"/>
      <c r="AL14" s="55" t="s">
        <v>70</v>
      </c>
      <c r="AM14" s="98">
        <f>COUNTIF(C17:AG17,"○")</f>
        <v>0</v>
      </c>
    </row>
    <row r="15" spans="2:41" ht="14.25" thickBot="1" x14ac:dyDescent="0.2">
      <c r="B15" s="11" t="s">
        <v>6</v>
      </c>
      <c r="C15" s="22" t="str">
        <f>TEXT(WEEKDAY(+C14),"aaa")</f>
        <v>土</v>
      </c>
      <c r="D15" s="22" t="str">
        <f t="shared" ref="D15:AF15" si="2">TEXT(WEEKDAY(+D14),"aaa")</f>
        <v>日</v>
      </c>
      <c r="E15" s="22" t="str">
        <f t="shared" si="2"/>
        <v>月</v>
      </c>
      <c r="F15" s="22" t="str">
        <f t="shared" si="2"/>
        <v>火</v>
      </c>
      <c r="G15" s="22" t="str">
        <f t="shared" si="2"/>
        <v>水</v>
      </c>
      <c r="H15" s="22" t="str">
        <f t="shared" si="2"/>
        <v>木</v>
      </c>
      <c r="I15" s="22" t="str">
        <f t="shared" si="2"/>
        <v>金</v>
      </c>
      <c r="J15" s="22" t="str">
        <f t="shared" si="2"/>
        <v>土</v>
      </c>
      <c r="K15" s="22" t="str">
        <f t="shared" si="2"/>
        <v>日</v>
      </c>
      <c r="L15" s="22" t="str">
        <f t="shared" si="2"/>
        <v>月</v>
      </c>
      <c r="M15" s="22" t="str">
        <f t="shared" si="2"/>
        <v>火</v>
      </c>
      <c r="N15" s="22" t="str">
        <f t="shared" si="2"/>
        <v>水</v>
      </c>
      <c r="O15" s="22" t="str">
        <f t="shared" si="2"/>
        <v>木</v>
      </c>
      <c r="P15" s="22" t="str">
        <f t="shared" si="2"/>
        <v>金</v>
      </c>
      <c r="Q15" s="22" t="str">
        <f t="shared" si="2"/>
        <v>土</v>
      </c>
      <c r="R15" s="22" t="str">
        <f t="shared" si="2"/>
        <v>日</v>
      </c>
      <c r="S15" s="22" t="str">
        <f t="shared" si="2"/>
        <v>月</v>
      </c>
      <c r="T15" s="22" t="str">
        <f t="shared" si="2"/>
        <v>火</v>
      </c>
      <c r="U15" s="22" t="str">
        <f t="shared" si="2"/>
        <v>水</v>
      </c>
      <c r="V15" s="22" t="str">
        <f t="shared" si="2"/>
        <v>木</v>
      </c>
      <c r="W15" s="22" t="str">
        <f t="shared" si="2"/>
        <v>金</v>
      </c>
      <c r="X15" s="22" t="str">
        <f t="shared" si="2"/>
        <v>土</v>
      </c>
      <c r="Y15" s="22" t="str">
        <f t="shared" si="2"/>
        <v>日</v>
      </c>
      <c r="Z15" s="22" t="str">
        <f t="shared" si="2"/>
        <v>月</v>
      </c>
      <c r="AA15" s="22" t="str">
        <f t="shared" si="2"/>
        <v>火</v>
      </c>
      <c r="AB15" s="22" t="str">
        <f t="shared" si="2"/>
        <v>水</v>
      </c>
      <c r="AC15" s="22" t="str">
        <f t="shared" si="2"/>
        <v>木</v>
      </c>
      <c r="AD15" s="22" t="str">
        <f t="shared" si="2"/>
        <v>金</v>
      </c>
      <c r="AE15" s="22" t="str">
        <f t="shared" si="2"/>
        <v>土</v>
      </c>
      <c r="AF15" s="22" t="str">
        <f t="shared" si="2"/>
        <v>日</v>
      </c>
      <c r="AG15" s="22" t="s">
        <v>60</v>
      </c>
      <c r="AH15" s="125"/>
      <c r="AI15" s="116"/>
      <c r="AK15" s="118"/>
      <c r="AL15" s="55" t="s">
        <v>71</v>
      </c>
      <c r="AM15" s="100" t="str">
        <f>IFERROR(+AM14/AM13,"")</f>
        <v/>
      </c>
      <c r="AN15" s="60" t="str">
        <f>IF(AM15="","",IF(AM15&gt;=0.285,"4週8休以上",IF(AM15&gt;=0.25,"4週7休以上4週8休未満",IF(AM15&gt;=0.214,"4週6休以上4週7休未満",IF(0.214&gt;AM15,"4週6休未満")))))</f>
        <v/>
      </c>
    </row>
    <row r="16" spans="2:41" s="3" customFormat="1" ht="60" customHeight="1" x14ac:dyDescent="0.15">
      <c r="B16" s="13" t="s">
        <v>12</v>
      </c>
      <c r="C16" s="23"/>
      <c r="D16" s="23"/>
      <c r="E16" s="23"/>
      <c r="F16" s="23"/>
      <c r="G16" s="23"/>
      <c r="H16" s="23"/>
      <c r="I16" s="23"/>
      <c r="J16" s="4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32"/>
      <c r="AA16" s="23"/>
      <c r="AB16" s="32"/>
      <c r="AC16" s="44"/>
      <c r="AD16" s="23"/>
      <c r="AE16" s="23"/>
      <c r="AF16" s="23"/>
      <c r="AG16" s="23"/>
      <c r="AH16" s="126"/>
      <c r="AI16" s="117"/>
      <c r="AK16" s="119" t="s">
        <v>4</v>
      </c>
      <c r="AL16" s="56" t="s">
        <v>54</v>
      </c>
      <c r="AM16" s="99">
        <f>COUNTIF(C18:AG18,"")+COUNTIF(C18:AG18,"●")</f>
        <v>0</v>
      </c>
      <c r="AN16" s="50"/>
    </row>
    <row r="17" spans="2:40" s="93" customFormat="1" ht="14.25" thickBot="1" x14ac:dyDescent="0.2">
      <c r="B17" s="11" t="s">
        <v>3</v>
      </c>
      <c r="C17" s="22" t="s">
        <v>73</v>
      </c>
      <c r="D17" s="22" t="s">
        <v>73</v>
      </c>
      <c r="E17" s="22" t="s">
        <v>73</v>
      </c>
      <c r="F17" s="22" t="s">
        <v>73</v>
      </c>
      <c r="G17" s="22" t="s">
        <v>73</v>
      </c>
      <c r="H17" s="22" t="s">
        <v>73</v>
      </c>
      <c r="I17" s="22" t="s">
        <v>73</v>
      </c>
      <c r="J17" s="22" t="s">
        <v>73</v>
      </c>
      <c r="K17" s="22" t="s">
        <v>73</v>
      </c>
      <c r="L17" s="22" t="s">
        <v>73</v>
      </c>
      <c r="M17" s="22" t="s">
        <v>73</v>
      </c>
      <c r="N17" s="22" t="s">
        <v>73</v>
      </c>
      <c r="O17" s="22" t="s">
        <v>73</v>
      </c>
      <c r="P17" s="22" t="s">
        <v>73</v>
      </c>
      <c r="Q17" s="22" t="s">
        <v>73</v>
      </c>
      <c r="R17" s="22" t="s">
        <v>73</v>
      </c>
      <c r="S17" s="22" t="s">
        <v>73</v>
      </c>
      <c r="T17" s="22" t="s">
        <v>73</v>
      </c>
      <c r="U17" s="22" t="s">
        <v>73</v>
      </c>
      <c r="V17" s="22" t="s">
        <v>73</v>
      </c>
      <c r="W17" s="22" t="s">
        <v>73</v>
      </c>
      <c r="X17" s="22" t="s">
        <v>73</v>
      </c>
      <c r="Y17" s="22" t="s">
        <v>73</v>
      </c>
      <c r="Z17" s="22" t="s">
        <v>73</v>
      </c>
      <c r="AA17" s="22" t="s">
        <v>73</v>
      </c>
      <c r="AB17" s="22" t="s">
        <v>73</v>
      </c>
      <c r="AC17" s="22" t="s">
        <v>73</v>
      </c>
      <c r="AD17" s="22" t="s">
        <v>73</v>
      </c>
      <c r="AE17" s="22" t="s">
        <v>73</v>
      </c>
      <c r="AF17" s="22" t="s">
        <v>73</v>
      </c>
      <c r="AG17" s="22" t="s">
        <v>73</v>
      </c>
      <c r="AH17" s="17">
        <f>COUNTIF(C17:AG17,"○")</f>
        <v>0</v>
      </c>
      <c r="AI17" s="19">
        <f>+AH17</f>
        <v>0</v>
      </c>
      <c r="AK17" s="119"/>
      <c r="AL17" s="55" t="s">
        <v>70</v>
      </c>
      <c r="AM17" s="98">
        <f>COUNTIF(C18:AG18,"●")</f>
        <v>0</v>
      </c>
      <c r="AN17" s="45"/>
    </row>
    <row r="18" spans="2:40" s="93" customFormat="1" ht="14.25" thickBot="1" x14ac:dyDescent="0.2">
      <c r="B18" s="12" t="s">
        <v>4</v>
      </c>
      <c r="C18" s="24" t="s">
        <v>73</v>
      </c>
      <c r="D18" s="24" t="s">
        <v>73</v>
      </c>
      <c r="E18" s="24" t="s">
        <v>73</v>
      </c>
      <c r="F18" s="24" t="s">
        <v>73</v>
      </c>
      <c r="G18" s="24" t="s">
        <v>73</v>
      </c>
      <c r="H18" s="24" t="s">
        <v>73</v>
      </c>
      <c r="I18" s="24" t="s">
        <v>73</v>
      </c>
      <c r="J18" s="24" t="s">
        <v>73</v>
      </c>
      <c r="K18" s="24" t="s">
        <v>73</v>
      </c>
      <c r="L18" s="24" t="s">
        <v>73</v>
      </c>
      <c r="M18" s="24" t="s">
        <v>73</v>
      </c>
      <c r="N18" s="24" t="s">
        <v>73</v>
      </c>
      <c r="O18" s="24" t="s">
        <v>73</v>
      </c>
      <c r="P18" s="24" t="s">
        <v>73</v>
      </c>
      <c r="Q18" s="24" t="s">
        <v>73</v>
      </c>
      <c r="R18" s="24" t="s">
        <v>73</v>
      </c>
      <c r="S18" s="24" t="s">
        <v>73</v>
      </c>
      <c r="T18" s="24" t="s">
        <v>73</v>
      </c>
      <c r="U18" s="24" t="s">
        <v>73</v>
      </c>
      <c r="V18" s="24" t="s">
        <v>73</v>
      </c>
      <c r="W18" s="24" t="s">
        <v>73</v>
      </c>
      <c r="X18" s="24" t="s">
        <v>73</v>
      </c>
      <c r="Y18" s="24" t="s">
        <v>73</v>
      </c>
      <c r="Z18" s="24" t="s">
        <v>73</v>
      </c>
      <c r="AA18" s="24" t="s">
        <v>73</v>
      </c>
      <c r="AB18" s="24" t="s">
        <v>73</v>
      </c>
      <c r="AC18" s="24" t="s">
        <v>73</v>
      </c>
      <c r="AD18" s="24" t="s">
        <v>73</v>
      </c>
      <c r="AE18" s="24" t="s">
        <v>73</v>
      </c>
      <c r="AF18" s="24" t="s">
        <v>73</v>
      </c>
      <c r="AG18" s="24" t="s">
        <v>73</v>
      </c>
      <c r="AH18" s="18">
        <f>COUNTIF(C18:AG18,"●")</f>
        <v>0</v>
      </c>
      <c r="AI18" s="20">
        <f>+AH18</f>
        <v>0</v>
      </c>
      <c r="AK18" s="119"/>
      <c r="AL18" s="55" t="s">
        <v>71</v>
      </c>
      <c r="AM18" s="100" t="str">
        <f>IFERROR(+AM17/AM16,"")</f>
        <v/>
      </c>
      <c r="AN18" s="60" t="str">
        <f>IF(AM18="","",IF(AM18&gt;=0.285,"4週8休以上",IF(AM18&gt;=0.25,"4週7休以上4週8休未満",IF(AM18&gt;=0.214,"4週6休以上4週7休未満",IF(0.214&gt;AM18,"4週6休未満")))))</f>
        <v/>
      </c>
    </row>
    <row r="19" spans="2:40" ht="14.25" thickBot="1" x14ac:dyDescent="0.2">
      <c r="AM19" s="42"/>
    </row>
    <row r="20" spans="2:40" ht="13.5" customHeight="1" x14ac:dyDescent="0.15">
      <c r="B20" s="10" t="s">
        <v>1</v>
      </c>
      <c r="C20" s="122">
        <f>C13+MONTH(1)</f>
        <v>5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4" t="s">
        <v>31</v>
      </c>
      <c r="AI20" s="115" t="s">
        <v>39</v>
      </c>
      <c r="AK20" s="118" t="s">
        <v>3</v>
      </c>
      <c r="AL20" s="57" t="s">
        <v>54</v>
      </c>
      <c r="AM20" s="58">
        <f>COUNTIF(C24:AG24,"")+COUNTIF(C24:AG24,"○")</f>
        <v>20</v>
      </c>
    </row>
    <row r="21" spans="2:40" ht="14.25" thickBot="1" x14ac:dyDescent="0.2">
      <c r="B21" s="11" t="s">
        <v>2</v>
      </c>
      <c r="C21" s="47">
        <f>DATE($M$6,C20,1)</f>
        <v>45047</v>
      </c>
      <c r="D21" s="47">
        <f>C21+1</f>
        <v>45048</v>
      </c>
      <c r="E21" s="47">
        <f t="shared" ref="E21:AG21" si="3">D21+1</f>
        <v>45049</v>
      </c>
      <c r="F21" s="47">
        <f t="shared" si="3"/>
        <v>45050</v>
      </c>
      <c r="G21" s="47">
        <f t="shared" si="3"/>
        <v>45051</v>
      </c>
      <c r="H21" s="47">
        <f t="shared" si="3"/>
        <v>45052</v>
      </c>
      <c r="I21" s="47">
        <f t="shared" si="3"/>
        <v>45053</v>
      </c>
      <c r="J21" s="47">
        <f t="shared" si="3"/>
        <v>45054</v>
      </c>
      <c r="K21" s="47">
        <f t="shared" si="3"/>
        <v>45055</v>
      </c>
      <c r="L21" s="47">
        <f t="shared" si="3"/>
        <v>45056</v>
      </c>
      <c r="M21" s="47">
        <f t="shared" si="3"/>
        <v>45057</v>
      </c>
      <c r="N21" s="47">
        <f t="shared" si="3"/>
        <v>45058</v>
      </c>
      <c r="O21" s="47">
        <f t="shared" si="3"/>
        <v>45059</v>
      </c>
      <c r="P21" s="47">
        <f t="shared" si="3"/>
        <v>45060</v>
      </c>
      <c r="Q21" s="47">
        <f t="shared" si="3"/>
        <v>45061</v>
      </c>
      <c r="R21" s="47">
        <f t="shared" si="3"/>
        <v>45062</v>
      </c>
      <c r="S21" s="47">
        <f t="shared" si="3"/>
        <v>45063</v>
      </c>
      <c r="T21" s="47">
        <f t="shared" si="3"/>
        <v>45064</v>
      </c>
      <c r="U21" s="47">
        <f t="shared" si="3"/>
        <v>45065</v>
      </c>
      <c r="V21" s="47">
        <f t="shared" si="3"/>
        <v>45066</v>
      </c>
      <c r="W21" s="47">
        <f t="shared" si="3"/>
        <v>45067</v>
      </c>
      <c r="X21" s="47">
        <f t="shared" si="3"/>
        <v>45068</v>
      </c>
      <c r="Y21" s="47">
        <f t="shared" si="3"/>
        <v>45069</v>
      </c>
      <c r="Z21" s="47">
        <f t="shared" si="3"/>
        <v>45070</v>
      </c>
      <c r="AA21" s="47">
        <f t="shared" si="3"/>
        <v>45071</v>
      </c>
      <c r="AB21" s="47">
        <f t="shared" si="3"/>
        <v>45072</v>
      </c>
      <c r="AC21" s="47">
        <f t="shared" si="3"/>
        <v>45073</v>
      </c>
      <c r="AD21" s="47">
        <f t="shared" si="3"/>
        <v>45074</v>
      </c>
      <c r="AE21" s="47">
        <f t="shared" si="3"/>
        <v>45075</v>
      </c>
      <c r="AF21" s="47">
        <f t="shared" si="3"/>
        <v>45076</v>
      </c>
      <c r="AG21" s="47">
        <f t="shared" si="3"/>
        <v>45077</v>
      </c>
      <c r="AH21" s="125"/>
      <c r="AI21" s="116"/>
      <c r="AK21" s="118"/>
      <c r="AL21" s="55" t="s">
        <v>70</v>
      </c>
      <c r="AM21" s="98">
        <f>COUNTIF(C24:AG24,"○")</f>
        <v>6</v>
      </c>
    </row>
    <row r="22" spans="2:40" ht="14.25" thickBot="1" x14ac:dyDescent="0.2">
      <c r="B22" s="11" t="s">
        <v>6</v>
      </c>
      <c r="C22" s="22" t="str">
        <f>TEXT(WEEKDAY(+C21),"aaa")</f>
        <v>月</v>
      </c>
      <c r="D22" s="22" t="str">
        <f t="shared" ref="D22:AG22" si="4">TEXT(WEEKDAY(+D21),"aaa")</f>
        <v>火</v>
      </c>
      <c r="E22" s="22" t="str">
        <f t="shared" si="4"/>
        <v>水</v>
      </c>
      <c r="F22" s="22" t="str">
        <f t="shared" si="4"/>
        <v>木</v>
      </c>
      <c r="G22" s="22" t="str">
        <f t="shared" si="4"/>
        <v>金</v>
      </c>
      <c r="H22" s="22" t="str">
        <f t="shared" si="4"/>
        <v>土</v>
      </c>
      <c r="I22" s="22" t="str">
        <f t="shared" si="4"/>
        <v>日</v>
      </c>
      <c r="J22" s="22" t="str">
        <f t="shared" si="4"/>
        <v>月</v>
      </c>
      <c r="K22" s="22" t="str">
        <f t="shared" si="4"/>
        <v>火</v>
      </c>
      <c r="L22" s="22" t="str">
        <f t="shared" si="4"/>
        <v>水</v>
      </c>
      <c r="M22" s="22" t="str">
        <f t="shared" si="4"/>
        <v>木</v>
      </c>
      <c r="N22" s="22" t="str">
        <f t="shared" si="4"/>
        <v>金</v>
      </c>
      <c r="O22" s="22" t="str">
        <f t="shared" si="4"/>
        <v>土</v>
      </c>
      <c r="P22" s="22" t="str">
        <f t="shared" si="4"/>
        <v>日</v>
      </c>
      <c r="Q22" s="22" t="str">
        <f t="shared" si="4"/>
        <v>月</v>
      </c>
      <c r="R22" s="22" t="str">
        <f t="shared" si="4"/>
        <v>火</v>
      </c>
      <c r="S22" s="22" t="str">
        <f t="shared" si="4"/>
        <v>水</v>
      </c>
      <c r="T22" s="22" t="str">
        <f t="shared" si="4"/>
        <v>木</v>
      </c>
      <c r="U22" s="22" t="str">
        <f t="shared" si="4"/>
        <v>金</v>
      </c>
      <c r="V22" s="22" t="str">
        <f t="shared" si="4"/>
        <v>土</v>
      </c>
      <c r="W22" s="22" t="str">
        <f t="shared" si="4"/>
        <v>日</v>
      </c>
      <c r="X22" s="22" t="str">
        <f t="shared" si="4"/>
        <v>月</v>
      </c>
      <c r="Y22" s="22" t="str">
        <f t="shared" si="4"/>
        <v>火</v>
      </c>
      <c r="Z22" s="22" t="str">
        <f t="shared" si="4"/>
        <v>水</v>
      </c>
      <c r="AA22" s="22" t="str">
        <f t="shared" si="4"/>
        <v>木</v>
      </c>
      <c r="AB22" s="22" t="str">
        <f t="shared" si="4"/>
        <v>金</v>
      </c>
      <c r="AC22" s="22" t="str">
        <f t="shared" si="4"/>
        <v>土</v>
      </c>
      <c r="AD22" s="22" t="str">
        <f t="shared" si="4"/>
        <v>日</v>
      </c>
      <c r="AE22" s="22" t="str">
        <f t="shared" si="4"/>
        <v>月</v>
      </c>
      <c r="AF22" s="22" t="str">
        <f t="shared" si="4"/>
        <v>火</v>
      </c>
      <c r="AG22" s="22" t="str">
        <f t="shared" si="4"/>
        <v>水</v>
      </c>
      <c r="AH22" s="125"/>
      <c r="AI22" s="116"/>
      <c r="AK22" s="118"/>
      <c r="AL22" s="55" t="s">
        <v>71</v>
      </c>
      <c r="AM22" s="100">
        <f>IFERROR(+AM21/AM20,"")</f>
        <v>0.3</v>
      </c>
      <c r="AN22" s="60" t="str">
        <f>IF(AM22="","",IF(AM22&gt;=0.285,"4週8休以上",IF(0.285&gt;AM22,"4週8休未満")))</f>
        <v>4週8休以上</v>
      </c>
    </row>
    <row r="23" spans="2:40" s="3" customFormat="1" ht="60" customHeight="1" x14ac:dyDescent="0.15">
      <c r="B23" s="13" t="s">
        <v>12</v>
      </c>
      <c r="C23" s="23"/>
      <c r="D23" s="23"/>
      <c r="E23" s="23"/>
      <c r="F23" s="23"/>
      <c r="G23" s="23"/>
      <c r="H23" s="23"/>
      <c r="I23" s="23"/>
      <c r="J23" s="23"/>
      <c r="K23" s="43"/>
      <c r="L23" s="23"/>
      <c r="M23" s="23"/>
      <c r="N23" s="33" t="s">
        <v>22</v>
      </c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32"/>
      <c r="AD23" s="23"/>
      <c r="AE23" s="23"/>
      <c r="AF23" s="23"/>
      <c r="AG23" s="23"/>
      <c r="AH23" s="126"/>
      <c r="AI23" s="117"/>
      <c r="AK23" s="119" t="s">
        <v>4</v>
      </c>
      <c r="AL23" s="56" t="s">
        <v>54</v>
      </c>
      <c r="AM23" s="99">
        <f>COUNTIF(C25:AG25,"")+COUNTIF(C25:AG25,"●")</f>
        <v>20</v>
      </c>
      <c r="AN23" s="50"/>
    </row>
    <row r="24" spans="2:40" s="93" customFormat="1" ht="14.25" thickBot="1" x14ac:dyDescent="0.2">
      <c r="B24" s="11" t="s">
        <v>3</v>
      </c>
      <c r="C24" s="22" t="s">
        <v>73</v>
      </c>
      <c r="D24" s="22" t="s">
        <v>73</v>
      </c>
      <c r="E24" s="22" t="s">
        <v>73</v>
      </c>
      <c r="F24" s="22" t="s">
        <v>73</v>
      </c>
      <c r="G24" s="22" t="s">
        <v>73</v>
      </c>
      <c r="H24" s="22" t="s">
        <v>73</v>
      </c>
      <c r="I24" s="22" t="s">
        <v>73</v>
      </c>
      <c r="J24" s="22" t="s">
        <v>73</v>
      </c>
      <c r="K24" s="22" t="s">
        <v>73</v>
      </c>
      <c r="L24" s="22" t="s">
        <v>73</v>
      </c>
      <c r="M24" s="22" t="s">
        <v>73</v>
      </c>
      <c r="N24" s="22"/>
      <c r="O24" s="22" t="s">
        <v>75</v>
      </c>
      <c r="P24" s="22" t="s">
        <v>75</v>
      </c>
      <c r="Q24" s="22"/>
      <c r="R24" s="22"/>
      <c r="S24" s="22"/>
      <c r="T24" s="22"/>
      <c r="U24" s="22"/>
      <c r="V24" s="22" t="s">
        <v>75</v>
      </c>
      <c r="W24" s="22" t="s">
        <v>75</v>
      </c>
      <c r="X24" s="22"/>
      <c r="Y24" s="22"/>
      <c r="Z24" s="22"/>
      <c r="AA24" s="22"/>
      <c r="AB24" s="22"/>
      <c r="AC24" s="22" t="s">
        <v>75</v>
      </c>
      <c r="AD24" s="22" t="s">
        <v>75</v>
      </c>
      <c r="AE24" s="22"/>
      <c r="AF24" s="22"/>
      <c r="AG24" s="22"/>
      <c r="AH24" s="17">
        <f>COUNTIF(C24:AG24,"○")</f>
        <v>6</v>
      </c>
      <c r="AI24" s="19">
        <f>+AH24+AI17</f>
        <v>6</v>
      </c>
      <c r="AK24" s="119"/>
      <c r="AL24" s="55" t="s">
        <v>70</v>
      </c>
      <c r="AM24" s="98">
        <f>COUNTIF(C25:AG25,"●")</f>
        <v>6</v>
      </c>
      <c r="AN24" s="45"/>
    </row>
    <row r="25" spans="2:40" s="93" customFormat="1" ht="14.25" thickBot="1" x14ac:dyDescent="0.2">
      <c r="B25" s="12" t="s">
        <v>4</v>
      </c>
      <c r="C25" s="24" t="s">
        <v>73</v>
      </c>
      <c r="D25" s="24" t="s">
        <v>73</v>
      </c>
      <c r="E25" s="24" t="s">
        <v>73</v>
      </c>
      <c r="F25" s="24" t="s">
        <v>73</v>
      </c>
      <c r="G25" s="24" t="s">
        <v>73</v>
      </c>
      <c r="H25" s="24" t="s">
        <v>73</v>
      </c>
      <c r="I25" s="24" t="s">
        <v>73</v>
      </c>
      <c r="J25" s="24" t="s">
        <v>73</v>
      </c>
      <c r="K25" s="24" t="s">
        <v>73</v>
      </c>
      <c r="L25" s="24" t="s">
        <v>73</v>
      </c>
      <c r="M25" s="24" t="s">
        <v>73</v>
      </c>
      <c r="N25" s="24"/>
      <c r="O25" s="24" t="s">
        <v>17</v>
      </c>
      <c r="P25" s="24" t="s">
        <v>17</v>
      </c>
      <c r="Q25" s="24"/>
      <c r="R25" s="24"/>
      <c r="S25" s="24"/>
      <c r="T25" s="24"/>
      <c r="U25" s="24"/>
      <c r="V25" s="24" t="s">
        <v>17</v>
      </c>
      <c r="W25" s="24" t="s">
        <v>17</v>
      </c>
      <c r="X25" s="24"/>
      <c r="Y25" s="24"/>
      <c r="Z25" s="24" t="s">
        <v>17</v>
      </c>
      <c r="AA25" s="24"/>
      <c r="AB25" s="24"/>
      <c r="AC25" s="24"/>
      <c r="AD25" s="24" t="s">
        <v>17</v>
      </c>
      <c r="AE25" s="24"/>
      <c r="AF25" s="24"/>
      <c r="AG25" s="24"/>
      <c r="AH25" s="18">
        <f>COUNTIF(C25:AG25,"●")</f>
        <v>6</v>
      </c>
      <c r="AI25" s="20">
        <f>+AH25+AI18</f>
        <v>6</v>
      </c>
      <c r="AK25" s="119"/>
      <c r="AL25" s="55" t="s">
        <v>71</v>
      </c>
      <c r="AM25" s="100">
        <f>IFERROR(+AM24/AM23,"")</f>
        <v>0.3</v>
      </c>
      <c r="AN25" s="60" t="str">
        <f>IF(AM25="","",IF(AM25&gt;=0.285,"4週8休以上",IF(0.285&gt;AM25,"4週8休未満")))</f>
        <v>4週8休以上</v>
      </c>
    </row>
    <row r="26" spans="2:40" ht="14.25" thickBot="1" x14ac:dyDescent="0.2">
      <c r="AM26" s="42"/>
    </row>
    <row r="27" spans="2:40" ht="13.5" customHeight="1" x14ac:dyDescent="0.15">
      <c r="B27" s="10" t="s">
        <v>1</v>
      </c>
      <c r="C27" s="122">
        <f>C20+MONTH(1)</f>
        <v>6</v>
      </c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4" t="s">
        <v>31</v>
      </c>
      <c r="AI27" s="115" t="s">
        <v>39</v>
      </c>
      <c r="AK27" s="118" t="s">
        <v>3</v>
      </c>
      <c r="AL27" s="57" t="s">
        <v>54</v>
      </c>
      <c r="AM27" s="58">
        <f>COUNTIF(C31:AG31,"")+COUNTIF(C31:AG31,"○")</f>
        <v>30</v>
      </c>
    </row>
    <row r="28" spans="2:40" ht="14.25" thickBot="1" x14ac:dyDescent="0.2">
      <c r="B28" s="11" t="s">
        <v>2</v>
      </c>
      <c r="C28" s="47">
        <f>DATE($M$6,C27,1)</f>
        <v>45078</v>
      </c>
      <c r="D28" s="47">
        <f>C28+1</f>
        <v>45079</v>
      </c>
      <c r="E28" s="47">
        <f t="shared" ref="E28:AF28" si="5">D28+1</f>
        <v>45080</v>
      </c>
      <c r="F28" s="47">
        <f t="shared" si="5"/>
        <v>45081</v>
      </c>
      <c r="G28" s="47">
        <f t="shared" si="5"/>
        <v>45082</v>
      </c>
      <c r="H28" s="47">
        <f t="shared" si="5"/>
        <v>45083</v>
      </c>
      <c r="I28" s="47">
        <f t="shared" si="5"/>
        <v>45084</v>
      </c>
      <c r="J28" s="47">
        <f t="shared" si="5"/>
        <v>45085</v>
      </c>
      <c r="K28" s="47">
        <f t="shared" si="5"/>
        <v>45086</v>
      </c>
      <c r="L28" s="47">
        <f t="shared" si="5"/>
        <v>45087</v>
      </c>
      <c r="M28" s="47">
        <f t="shared" si="5"/>
        <v>45088</v>
      </c>
      <c r="N28" s="47">
        <f t="shared" si="5"/>
        <v>45089</v>
      </c>
      <c r="O28" s="47">
        <f t="shared" si="5"/>
        <v>45090</v>
      </c>
      <c r="P28" s="47">
        <f t="shared" si="5"/>
        <v>45091</v>
      </c>
      <c r="Q28" s="47">
        <f t="shared" si="5"/>
        <v>45092</v>
      </c>
      <c r="R28" s="47">
        <f t="shared" si="5"/>
        <v>45093</v>
      </c>
      <c r="S28" s="47">
        <f t="shared" si="5"/>
        <v>45094</v>
      </c>
      <c r="T28" s="47">
        <f t="shared" si="5"/>
        <v>45095</v>
      </c>
      <c r="U28" s="47">
        <f t="shared" si="5"/>
        <v>45096</v>
      </c>
      <c r="V28" s="47">
        <f t="shared" si="5"/>
        <v>45097</v>
      </c>
      <c r="W28" s="47">
        <f t="shared" si="5"/>
        <v>45098</v>
      </c>
      <c r="X28" s="47">
        <f t="shared" si="5"/>
        <v>45099</v>
      </c>
      <c r="Y28" s="47">
        <f t="shared" si="5"/>
        <v>45100</v>
      </c>
      <c r="Z28" s="47">
        <f t="shared" si="5"/>
        <v>45101</v>
      </c>
      <c r="AA28" s="47">
        <f t="shared" si="5"/>
        <v>45102</v>
      </c>
      <c r="AB28" s="47">
        <f t="shared" si="5"/>
        <v>45103</v>
      </c>
      <c r="AC28" s="47">
        <f t="shared" si="5"/>
        <v>45104</v>
      </c>
      <c r="AD28" s="47">
        <f t="shared" si="5"/>
        <v>45105</v>
      </c>
      <c r="AE28" s="47">
        <f t="shared" si="5"/>
        <v>45106</v>
      </c>
      <c r="AF28" s="47">
        <f t="shared" si="5"/>
        <v>45107</v>
      </c>
      <c r="AG28" s="22" t="s">
        <v>60</v>
      </c>
      <c r="AH28" s="125"/>
      <c r="AI28" s="116"/>
      <c r="AK28" s="118"/>
      <c r="AL28" s="55" t="s">
        <v>70</v>
      </c>
      <c r="AM28" s="98">
        <f>COUNTIF(C31:AG31,"○")</f>
        <v>9</v>
      </c>
    </row>
    <row r="29" spans="2:40" ht="14.25" thickBot="1" x14ac:dyDescent="0.2">
      <c r="B29" s="11" t="s">
        <v>6</v>
      </c>
      <c r="C29" s="22" t="str">
        <f>TEXT(WEEKDAY(+C28),"aaa")</f>
        <v>木</v>
      </c>
      <c r="D29" s="22" t="str">
        <f t="shared" ref="D29:AF29" si="6">TEXT(WEEKDAY(+D28),"aaa")</f>
        <v>金</v>
      </c>
      <c r="E29" s="22" t="str">
        <f t="shared" si="6"/>
        <v>土</v>
      </c>
      <c r="F29" s="22" t="str">
        <f t="shared" si="6"/>
        <v>日</v>
      </c>
      <c r="G29" s="22" t="str">
        <f t="shared" si="6"/>
        <v>月</v>
      </c>
      <c r="H29" s="22" t="str">
        <f t="shared" si="6"/>
        <v>火</v>
      </c>
      <c r="I29" s="22" t="str">
        <f t="shared" si="6"/>
        <v>水</v>
      </c>
      <c r="J29" s="22" t="str">
        <f t="shared" si="6"/>
        <v>木</v>
      </c>
      <c r="K29" s="22" t="str">
        <f t="shared" si="6"/>
        <v>金</v>
      </c>
      <c r="L29" s="22" t="str">
        <f t="shared" si="6"/>
        <v>土</v>
      </c>
      <c r="M29" s="22" t="str">
        <f t="shared" si="6"/>
        <v>日</v>
      </c>
      <c r="N29" s="22" t="str">
        <f t="shared" si="6"/>
        <v>月</v>
      </c>
      <c r="O29" s="22" t="str">
        <f t="shared" si="6"/>
        <v>火</v>
      </c>
      <c r="P29" s="22" t="str">
        <f t="shared" si="6"/>
        <v>水</v>
      </c>
      <c r="Q29" s="22" t="str">
        <f t="shared" si="6"/>
        <v>木</v>
      </c>
      <c r="R29" s="22" t="str">
        <f t="shared" si="6"/>
        <v>金</v>
      </c>
      <c r="S29" s="22" t="str">
        <f t="shared" si="6"/>
        <v>土</v>
      </c>
      <c r="T29" s="22" t="str">
        <f t="shared" si="6"/>
        <v>日</v>
      </c>
      <c r="U29" s="22" t="str">
        <f t="shared" si="6"/>
        <v>月</v>
      </c>
      <c r="V29" s="22" t="str">
        <f t="shared" si="6"/>
        <v>火</v>
      </c>
      <c r="W29" s="22" t="str">
        <f t="shared" si="6"/>
        <v>水</v>
      </c>
      <c r="X29" s="22" t="str">
        <f t="shared" si="6"/>
        <v>木</v>
      </c>
      <c r="Y29" s="22" t="str">
        <f t="shared" si="6"/>
        <v>金</v>
      </c>
      <c r="Z29" s="22" t="str">
        <f t="shared" si="6"/>
        <v>土</v>
      </c>
      <c r="AA29" s="22" t="str">
        <f t="shared" si="6"/>
        <v>日</v>
      </c>
      <c r="AB29" s="22" t="str">
        <f t="shared" si="6"/>
        <v>月</v>
      </c>
      <c r="AC29" s="22" t="str">
        <f t="shared" si="6"/>
        <v>火</v>
      </c>
      <c r="AD29" s="22" t="str">
        <f t="shared" si="6"/>
        <v>水</v>
      </c>
      <c r="AE29" s="22" t="str">
        <f t="shared" si="6"/>
        <v>木</v>
      </c>
      <c r="AF29" s="22" t="str">
        <f t="shared" si="6"/>
        <v>金</v>
      </c>
      <c r="AG29" s="22" t="s">
        <v>60</v>
      </c>
      <c r="AH29" s="125"/>
      <c r="AI29" s="116"/>
      <c r="AK29" s="118"/>
      <c r="AL29" s="55" t="s">
        <v>71</v>
      </c>
      <c r="AM29" s="100">
        <f>IFERROR(+AM28/AM27,"")</f>
        <v>0.3</v>
      </c>
      <c r="AN29" s="60" t="str">
        <f>IF(AM29="","",IF(AM29&gt;=0.285,"4週8休以上",IF(0.285&gt;AM29,"4週8休未満")))</f>
        <v>4週8休以上</v>
      </c>
    </row>
    <row r="30" spans="2:40" s="3" customFormat="1" ht="60" customHeight="1" x14ac:dyDescent="0.15">
      <c r="B30" s="13" t="s">
        <v>12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126"/>
      <c r="AI30" s="117"/>
      <c r="AK30" s="119" t="s">
        <v>4</v>
      </c>
      <c r="AL30" s="56" t="s">
        <v>54</v>
      </c>
      <c r="AM30" s="99">
        <f>COUNTIF(C32:AG32,"")+COUNTIF(C32:AG32,"●")</f>
        <v>30</v>
      </c>
      <c r="AN30" s="50"/>
    </row>
    <row r="31" spans="2:40" s="93" customFormat="1" ht="14.25" thickBot="1" x14ac:dyDescent="0.2">
      <c r="B31" s="11" t="s">
        <v>3</v>
      </c>
      <c r="C31" s="22"/>
      <c r="D31" s="22"/>
      <c r="E31" s="22" t="s">
        <v>75</v>
      </c>
      <c r="F31" s="22" t="s">
        <v>75</v>
      </c>
      <c r="G31" s="22"/>
      <c r="H31" s="22"/>
      <c r="I31" s="22"/>
      <c r="J31" s="22"/>
      <c r="K31" s="22"/>
      <c r="L31" s="22" t="s">
        <v>75</v>
      </c>
      <c r="M31" s="22" t="s">
        <v>75</v>
      </c>
      <c r="N31" s="22"/>
      <c r="O31" s="22"/>
      <c r="P31" s="22"/>
      <c r="Q31" s="22"/>
      <c r="R31" s="22"/>
      <c r="S31" s="22" t="s">
        <v>75</v>
      </c>
      <c r="T31" s="22" t="s">
        <v>75</v>
      </c>
      <c r="U31" s="22"/>
      <c r="V31" s="22"/>
      <c r="W31" s="22"/>
      <c r="X31" s="22"/>
      <c r="Y31" s="22"/>
      <c r="Z31" s="22" t="s">
        <v>75</v>
      </c>
      <c r="AA31" s="22" t="s">
        <v>75</v>
      </c>
      <c r="AB31" s="22"/>
      <c r="AC31" s="22"/>
      <c r="AD31" s="22"/>
      <c r="AE31" s="22"/>
      <c r="AF31" s="22" t="s">
        <v>75</v>
      </c>
      <c r="AG31" s="22" t="s">
        <v>73</v>
      </c>
      <c r="AH31" s="17">
        <f>COUNTIF(C31:AG31,"○")</f>
        <v>9</v>
      </c>
      <c r="AI31" s="19">
        <f>+AH31+AI24</f>
        <v>15</v>
      </c>
      <c r="AK31" s="119"/>
      <c r="AL31" s="55" t="s">
        <v>70</v>
      </c>
      <c r="AM31" s="98">
        <f>COUNTIF(C32:AG32,"●")</f>
        <v>9</v>
      </c>
      <c r="AN31" s="45"/>
    </row>
    <row r="32" spans="2:40" s="93" customFormat="1" ht="14.25" thickBot="1" x14ac:dyDescent="0.2">
      <c r="B32" s="12" t="s">
        <v>4</v>
      </c>
      <c r="C32" s="24"/>
      <c r="D32" s="24"/>
      <c r="E32" s="24" t="s">
        <v>17</v>
      </c>
      <c r="F32" s="24" t="s">
        <v>17</v>
      </c>
      <c r="G32" s="24"/>
      <c r="H32" s="24"/>
      <c r="I32" s="24"/>
      <c r="J32" s="24"/>
      <c r="K32" s="24"/>
      <c r="L32" s="24" t="s">
        <v>17</v>
      </c>
      <c r="M32" s="24" t="s">
        <v>17</v>
      </c>
      <c r="N32" s="24" t="s">
        <v>17</v>
      </c>
      <c r="O32" s="24"/>
      <c r="P32" s="24"/>
      <c r="Q32" s="24"/>
      <c r="R32" s="24"/>
      <c r="S32" s="24"/>
      <c r="T32" s="24" t="s">
        <v>17</v>
      </c>
      <c r="U32" s="24"/>
      <c r="V32" s="24"/>
      <c r="W32" s="24"/>
      <c r="X32" s="24"/>
      <c r="Y32" s="24"/>
      <c r="Z32" s="24" t="s">
        <v>17</v>
      </c>
      <c r="AA32" s="24" t="s">
        <v>17</v>
      </c>
      <c r="AB32" s="24"/>
      <c r="AC32" s="24"/>
      <c r="AD32" s="24"/>
      <c r="AE32" s="24"/>
      <c r="AF32" s="24" t="s">
        <v>17</v>
      </c>
      <c r="AG32" s="24" t="s">
        <v>73</v>
      </c>
      <c r="AH32" s="18">
        <f>COUNTIF(C32:AG32,"●")</f>
        <v>9</v>
      </c>
      <c r="AI32" s="20">
        <f>+AH32+AI25</f>
        <v>15</v>
      </c>
      <c r="AK32" s="119"/>
      <c r="AL32" s="55" t="s">
        <v>71</v>
      </c>
      <c r="AM32" s="100">
        <f>IFERROR(+AM31/AM30,"")</f>
        <v>0.3</v>
      </c>
      <c r="AN32" s="60" t="str">
        <f>IF(AM32="","",IF(AM32&gt;=0.285,"4週8休以上",IF(0.285&gt;AM32,"4週8休未満")))</f>
        <v>4週8休以上</v>
      </c>
    </row>
    <row r="33" spans="2:40" ht="14.25" thickBot="1" x14ac:dyDescent="0.2">
      <c r="AM33" s="42"/>
    </row>
    <row r="34" spans="2:40" ht="13.5" customHeight="1" x14ac:dyDescent="0.15">
      <c r="B34" s="10" t="s">
        <v>1</v>
      </c>
      <c r="C34" s="122">
        <f>C27+MONTH(1)</f>
        <v>7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4" t="s">
        <v>31</v>
      </c>
      <c r="AI34" s="115" t="s">
        <v>39</v>
      </c>
      <c r="AK34" s="118" t="s">
        <v>3</v>
      </c>
      <c r="AL34" s="57" t="s">
        <v>54</v>
      </c>
      <c r="AM34" s="58">
        <f>COUNTIF(C38:AG38,"")+COUNTIF(C38:AG38,"○")</f>
        <v>31</v>
      </c>
    </row>
    <row r="35" spans="2:40" ht="14.25" thickBot="1" x14ac:dyDescent="0.2">
      <c r="B35" s="11" t="s">
        <v>2</v>
      </c>
      <c r="C35" s="47">
        <f>DATE($M$6,C34,1)</f>
        <v>45108</v>
      </c>
      <c r="D35" s="47">
        <f>C35+1</f>
        <v>45109</v>
      </c>
      <c r="E35" s="47">
        <f t="shared" ref="E35:AG35" si="7">D35+1</f>
        <v>45110</v>
      </c>
      <c r="F35" s="47">
        <f t="shared" si="7"/>
        <v>45111</v>
      </c>
      <c r="G35" s="47">
        <f t="shared" si="7"/>
        <v>45112</v>
      </c>
      <c r="H35" s="47">
        <f t="shared" si="7"/>
        <v>45113</v>
      </c>
      <c r="I35" s="47">
        <f t="shared" si="7"/>
        <v>45114</v>
      </c>
      <c r="J35" s="47">
        <f t="shared" si="7"/>
        <v>45115</v>
      </c>
      <c r="K35" s="47">
        <f t="shared" si="7"/>
        <v>45116</v>
      </c>
      <c r="L35" s="47">
        <f t="shared" si="7"/>
        <v>45117</v>
      </c>
      <c r="M35" s="47">
        <f t="shared" si="7"/>
        <v>45118</v>
      </c>
      <c r="N35" s="47">
        <f t="shared" si="7"/>
        <v>45119</v>
      </c>
      <c r="O35" s="47">
        <f t="shared" si="7"/>
        <v>45120</v>
      </c>
      <c r="P35" s="47">
        <f t="shared" si="7"/>
        <v>45121</v>
      </c>
      <c r="Q35" s="47">
        <f t="shared" si="7"/>
        <v>45122</v>
      </c>
      <c r="R35" s="47">
        <f t="shared" si="7"/>
        <v>45123</v>
      </c>
      <c r="S35" s="47">
        <f t="shared" si="7"/>
        <v>45124</v>
      </c>
      <c r="T35" s="47">
        <f t="shared" si="7"/>
        <v>45125</v>
      </c>
      <c r="U35" s="47">
        <f t="shared" si="7"/>
        <v>45126</v>
      </c>
      <c r="V35" s="47">
        <f t="shared" si="7"/>
        <v>45127</v>
      </c>
      <c r="W35" s="47">
        <f t="shared" si="7"/>
        <v>45128</v>
      </c>
      <c r="X35" s="47">
        <f t="shared" si="7"/>
        <v>45129</v>
      </c>
      <c r="Y35" s="47">
        <f t="shared" si="7"/>
        <v>45130</v>
      </c>
      <c r="Z35" s="47">
        <f t="shared" si="7"/>
        <v>45131</v>
      </c>
      <c r="AA35" s="47">
        <f t="shared" si="7"/>
        <v>45132</v>
      </c>
      <c r="AB35" s="47">
        <f t="shared" si="7"/>
        <v>45133</v>
      </c>
      <c r="AC35" s="47">
        <f t="shared" si="7"/>
        <v>45134</v>
      </c>
      <c r="AD35" s="47">
        <f t="shared" si="7"/>
        <v>45135</v>
      </c>
      <c r="AE35" s="47">
        <f t="shared" si="7"/>
        <v>45136</v>
      </c>
      <c r="AF35" s="47">
        <f t="shared" si="7"/>
        <v>45137</v>
      </c>
      <c r="AG35" s="47">
        <f t="shared" si="7"/>
        <v>45138</v>
      </c>
      <c r="AH35" s="125"/>
      <c r="AI35" s="116"/>
      <c r="AK35" s="118"/>
      <c r="AL35" s="55" t="s">
        <v>70</v>
      </c>
      <c r="AM35" s="98">
        <f>COUNTIF(C38:AG38,"○")</f>
        <v>10</v>
      </c>
    </row>
    <row r="36" spans="2:40" ht="14.25" thickBot="1" x14ac:dyDescent="0.2">
      <c r="B36" s="11" t="s">
        <v>6</v>
      </c>
      <c r="C36" s="22" t="str">
        <f>TEXT(WEEKDAY(+C35),"aaa")</f>
        <v>土</v>
      </c>
      <c r="D36" s="22" t="str">
        <f t="shared" ref="D36:AG36" si="8">TEXT(WEEKDAY(+D35),"aaa")</f>
        <v>日</v>
      </c>
      <c r="E36" s="22" t="str">
        <f t="shared" si="8"/>
        <v>月</v>
      </c>
      <c r="F36" s="22" t="str">
        <f t="shared" si="8"/>
        <v>火</v>
      </c>
      <c r="G36" s="22" t="str">
        <f t="shared" si="8"/>
        <v>水</v>
      </c>
      <c r="H36" s="22" t="str">
        <f t="shared" si="8"/>
        <v>木</v>
      </c>
      <c r="I36" s="22" t="str">
        <f t="shared" si="8"/>
        <v>金</v>
      </c>
      <c r="J36" s="22" t="str">
        <f t="shared" si="8"/>
        <v>土</v>
      </c>
      <c r="K36" s="22" t="str">
        <f t="shared" si="8"/>
        <v>日</v>
      </c>
      <c r="L36" s="22" t="str">
        <f t="shared" si="8"/>
        <v>月</v>
      </c>
      <c r="M36" s="22" t="str">
        <f t="shared" si="8"/>
        <v>火</v>
      </c>
      <c r="N36" s="22" t="str">
        <f t="shared" si="8"/>
        <v>水</v>
      </c>
      <c r="O36" s="22" t="str">
        <f t="shared" si="8"/>
        <v>木</v>
      </c>
      <c r="P36" s="22" t="str">
        <f t="shared" si="8"/>
        <v>金</v>
      </c>
      <c r="Q36" s="22" t="str">
        <f t="shared" si="8"/>
        <v>土</v>
      </c>
      <c r="R36" s="22" t="str">
        <f t="shared" si="8"/>
        <v>日</v>
      </c>
      <c r="S36" s="22" t="str">
        <f t="shared" si="8"/>
        <v>月</v>
      </c>
      <c r="T36" s="22" t="str">
        <f t="shared" si="8"/>
        <v>火</v>
      </c>
      <c r="U36" s="22" t="str">
        <f t="shared" si="8"/>
        <v>水</v>
      </c>
      <c r="V36" s="22" t="str">
        <f t="shared" si="8"/>
        <v>木</v>
      </c>
      <c r="W36" s="22" t="str">
        <f t="shared" si="8"/>
        <v>金</v>
      </c>
      <c r="X36" s="22" t="str">
        <f t="shared" si="8"/>
        <v>土</v>
      </c>
      <c r="Y36" s="22" t="str">
        <f t="shared" si="8"/>
        <v>日</v>
      </c>
      <c r="Z36" s="22" t="str">
        <f t="shared" si="8"/>
        <v>月</v>
      </c>
      <c r="AA36" s="22" t="str">
        <f t="shared" si="8"/>
        <v>火</v>
      </c>
      <c r="AB36" s="22" t="str">
        <f t="shared" si="8"/>
        <v>水</v>
      </c>
      <c r="AC36" s="22" t="str">
        <f t="shared" si="8"/>
        <v>木</v>
      </c>
      <c r="AD36" s="22" t="str">
        <f t="shared" si="8"/>
        <v>金</v>
      </c>
      <c r="AE36" s="22" t="str">
        <f t="shared" si="8"/>
        <v>土</v>
      </c>
      <c r="AF36" s="22" t="str">
        <f t="shared" si="8"/>
        <v>日</v>
      </c>
      <c r="AG36" s="22" t="str">
        <f t="shared" si="8"/>
        <v>月</v>
      </c>
      <c r="AH36" s="125"/>
      <c r="AI36" s="116"/>
      <c r="AK36" s="118"/>
      <c r="AL36" s="55" t="s">
        <v>71</v>
      </c>
      <c r="AM36" s="100">
        <f>IFERROR(+AM35/AM34,"")</f>
        <v>0.32258064516129031</v>
      </c>
      <c r="AN36" s="60" t="str">
        <f>IF(AM36="","",IF(AM36&gt;=0.285,"4週8休以上",IF(0.285&gt;AM36,"4週8休未満")))</f>
        <v>4週8休以上</v>
      </c>
    </row>
    <row r="37" spans="2:40" s="3" customFormat="1" ht="60" customHeight="1" x14ac:dyDescent="0.15">
      <c r="B37" s="13" t="s">
        <v>12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126"/>
      <c r="AI37" s="117"/>
      <c r="AK37" s="119" t="s">
        <v>4</v>
      </c>
      <c r="AL37" s="56" t="s">
        <v>54</v>
      </c>
      <c r="AM37" s="99">
        <f>COUNTIF(C39:AG39,"")+COUNTIF(C39:AG39,"●")</f>
        <v>31</v>
      </c>
      <c r="AN37" s="50"/>
    </row>
    <row r="38" spans="2:40" s="93" customFormat="1" ht="14.25" thickBot="1" x14ac:dyDescent="0.2">
      <c r="B38" s="11" t="s">
        <v>3</v>
      </c>
      <c r="C38" s="22" t="s">
        <v>75</v>
      </c>
      <c r="D38" s="22" t="s">
        <v>75</v>
      </c>
      <c r="E38" s="22"/>
      <c r="F38" s="22"/>
      <c r="G38" s="22"/>
      <c r="H38" s="22"/>
      <c r="I38" s="22"/>
      <c r="J38" s="22" t="s">
        <v>75</v>
      </c>
      <c r="K38" s="22" t="s">
        <v>75</v>
      </c>
      <c r="L38" s="22"/>
      <c r="M38" s="22"/>
      <c r="N38" s="22"/>
      <c r="O38" s="22"/>
      <c r="P38" s="22"/>
      <c r="Q38" s="22" t="s">
        <v>75</v>
      </c>
      <c r="R38" s="22" t="s">
        <v>75</v>
      </c>
      <c r="S38" s="22"/>
      <c r="T38" s="22"/>
      <c r="U38" s="22"/>
      <c r="V38" s="22"/>
      <c r="W38" s="22"/>
      <c r="X38" s="22" t="s">
        <v>75</v>
      </c>
      <c r="Y38" s="22" t="s">
        <v>75</v>
      </c>
      <c r="Z38" s="22"/>
      <c r="AA38" s="22"/>
      <c r="AB38" s="22"/>
      <c r="AC38" s="22"/>
      <c r="AD38" s="22"/>
      <c r="AE38" s="22" t="s">
        <v>75</v>
      </c>
      <c r="AF38" s="22" t="s">
        <v>75</v>
      </c>
      <c r="AG38" s="22"/>
      <c r="AH38" s="17">
        <f>COUNTIF(C38:AG38,"○")</f>
        <v>10</v>
      </c>
      <c r="AI38" s="19">
        <f>+AH38+AI31</f>
        <v>25</v>
      </c>
      <c r="AK38" s="119"/>
      <c r="AL38" s="55" t="s">
        <v>70</v>
      </c>
      <c r="AM38" s="98">
        <f>COUNTIF(C39:AG39,"●")</f>
        <v>10</v>
      </c>
      <c r="AN38" s="45"/>
    </row>
    <row r="39" spans="2:40" s="93" customFormat="1" ht="14.25" thickBot="1" x14ac:dyDescent="0.2">
      <c r="B39" s="12" t="s">
        <v>4</v>
      </c>
      <c r="C39" s="24" t="s">
        <v>17</v>
      </c>
      <c r="D39" s="24" t="s">
        <v>17</v>
      </c>
      <c r="E39" s="24"/>
      <c r="F39" s="24"/>
      <c r="G39" s="24"/>
      <c r="H39" s="24"/>
      <c r="I39" s="24"/>
      <c r="J39" s="24" t="s">
        <v>17</v>
      </c>
      <c r="K39" s="24" t="s">
        <v>17</v>
      </c>
      <c r="L39" s="24"/>
      <c r="M39" s="24"/>
      <c r="N39" s="24"/>
      <c r="O39" s="24"/>
      <c r="P39" s="24"/>
      <c r="Q39" s="24" t="s">
        <v>17</v>
      </c>
      <c r="R39" s="24" t="s">
        <v>17</v>
      </c>
      <c r="S39" s="24"/>
      <c r="T39" s="24"/>
      <c r="U39" s="24"/>
      <c r="V39" s="24"/>
      <c r="W39" s="24"/>
      <c r="X39" s="24" t="s">
        <v>17</v>
      </c>
      <c r="Y39" s="24" t="s">
        <v>17</v>
      </c>
      <c r="Z39" s="24"/>
      <c r="AA39" s="24"/>
      <c r="AB39" s="24"/>
      <c r="AC39" s="24"/>
      <c r="AD39" s="24"/>
      <c r="AE39" s="24" t="s">
        <v>17</v>
      </c>
      <c r="AF39" s="24" t="s">
        <v>17</v>
      </c>
      <c r="AG39" s="24"/>
      <c r="AH39" s="18">
        <f>COUNTIF(C39:AG39,"●")</f>
        <v>10</v>
      </c>
      <c r="AI39" s="20">
        <f>+AH39+AI32</f>
        <v>25</v>
      </c>
      <c r="AK39" s="119"/>
      <c r="AL39" s="55" t="s">
        <v>71</v>
      </c>
      <c r="AM39" s="100">
        <f>IFERROR(+AM38/AM37,"")</f>
        <v>0.32258064516129031</v>
      </c>
      <c r="AN39" s="60" t="str">
        <f>IF(AM39="","",IF(AM39&gt;=0.285,"4週8休以上",IF(0.285&gt;AM39,"4週8休未満")))</f>
        <v>4週8休以上</v>
      </c>
    </row>
    <row r="40" spans="2:40" ht="14.25" thickBot="1" x14ac:dyDescent="0.2">
      <c r="AM40" s="42"/>
    </row>
    <row r="41" spans="2:40" ht="13.5" customHeight="1" x14ac:dyDescent="0.15">
      <c r="B41" s="10" t="s">
        <v>1</v>
      </c>
      <c r="C41" s="122">
        <f>C34+MONTH(1)</f>
        <v>8</v>
      </c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4" t="s">
        <v>31</v>
      </c>
      <c r="AI41" s="115" t="s">
        <v>39</v>
      </c>
      <c r="AK41" s="118" t="s">
        <v>3</v>
      </c>
      <c r="AL41" s="57" t="s">
        <v>54</v>
      </c>
      <c r="AM41" s="58">
        <f>COUNTIF(C45:AG45,"")+COUNTIF(C45:AG45,"○")</f>
        <v>28</v>
      </c>
    </row>
    <row r="42" spans="2:40" ht="14.25" thickBot="1" x14ac:dyDescent="0.2">
      <c r="B42" s="11" t="s">
        <v>2</v>
      </c>
      <c r="C42" s="47">
        <f>DATE($M$6,C41,1)</f>
        <v>45139</v>
      </c>
      <c r="D42" s="47">
        <f>C42+1</f>
        <v>45140</v>
      </c>
      <c r="E42" s="47">
        <f t="shared" ref="E42:AG42" si="9">D42+1</f>
        <v>45141</v>
      </c>
      <c r="F42" s="47">
        <f t="shared" si="9"/>
        <v>45142</v>
      </c>
      <c r="G42" s="47">
        <f t="shared" si="9"/>
        <v>45143</v>
      </c>
      <c r="H42" s="47">
        <f t="shared" si="9"/>
        <v>45144</v>
      </c>
      <c r="I42" s="47">
        <f t="shared" si="9"/>
        <v>45145</v>
      </c>
      <c r="J42" s="47">
        <f t="shared" si="9"/>
        <v>45146</v>
      </c>
      <c r="K42" s="47">
        <f t="shared" si="9"/>
        <v>45147</v>
      </c>
      <c r="L42" s="47">
        <f t="shared" si="9"/>
        <v>45148</v>
      </c>
      <c r="M42" s="47">
        <f t="shared" si="9"/>
        <v>45149</v>
      </c>
      <c r="N42" s="47">
        <f t="shared" si="9"/>
        <v>45150</v>
      </c>
      <c r="O42" s="51">
        <f t="shared" si="9"/>
        <v>45151</v>
      </c>
      <c r="P42" s="51">
        <f t="shared" si="9"/>
        <v>45152</v>
      </c>
      <c r="Q42" s="51">
        <f t="shared" si="9"/>
        <v>45153</v>
      </c>
      <c r="R42" s="47">
        <f t="shared" si="9"/>
        <v>45154</v>
      </c>
      <c r="S42" s="47">
        <f t="shared" si="9"/>
        <v>45155</v>
      </c>
      <c r="T42" s="47">
        <f t="shared" si="9"/>
        <v>45156</v>
      </c>
      <c r="U42" s="47">
        <f t="shared" si="9"/>
        <v>45157</v>
      </c>
      <c r="V42" s="47">
        <f t="shared" si="9"/>
        <v>45158</v>
      </c>
      <c r="W42" s="47">
        <f t="shared" si="9"/>
        <v>45159</v>
      </c>
      <c r="X42" s="47">
        <f t="shared" si="9"/>
        <v>45160</v>
      </c>
      <c r="Y42" s="47">
        <f t="shared" si="9"/>
        <v>45161</v>
      </c>
      <c r="Z42" s="47">
        <f t="shared" si="9"/>
        <v>45162</v>
      </c>
      <c r="AA42" s="47">
        <f t="shared" si="9"/>
        <v>45163</v>
      </c>
      <c r="AB42" s="47">
        <f t="shared" si="9"/>
        <v>45164</v>
      </c>
      <c r="AC42" s="47">
        <f t="shared" si="9"/>
        <v>45165</v>
      </c>
      <c r="AD42" s="47">
        <f t="shared" si="9"/>
        <v>45166</v>
      </c>
      <c r="AE42" s="47">
        <f t="shared" si="9"/>
        <v>45167</v>
      </c>
      <c r="AF42" s="47">
        <f t="shared" si="9"/>
        <v>45168</v>
      </c>
      <c r="AG42" s="47">
        <f t="shared" si="9"/>
        <v>45169</v>
      </c>
      <c r="AH42" s="125"/>
      <c r="AI42" s="116"/>
      <c r="AK42" s="118"/>
      <c r="AL42" s="55" t="s">
        <v>70</v>
      </c>
      <c r="AM42" s="98">
        <f>COUNTIF(C45:AG45,"○")</f>
        <v>8</v>
      </c>
    </row>
    <row r="43" spans="2:40" ht="14.25" thickBot="1" x14ac:dyDescent="0.2">
      <c r="B43" s="11" t="s">
        <v>6</v>
      </c>
      <c r="C43" s="22" t="str">
        <f>TEXT(WEEKDAY(+C42),"aaa")</f>
        <v>火</v>
      </c>
      <c r="D43" s="22" t="str">
        <f t="shared" ref="D43:AG43" si="10">TEXT(WEEKDAY(+D42),"aaa")</f>
        <v>水</v>
      </c>
      <c r="E43" s="22" t="str">
        <f t="shared" si="10"/>
        <v>木</v>
      </c>
      <c r="F43" s="22" t="str">
        <f t="shared" si="10"/>
        <v>金</v>
      </c>
      <c r="G43" s="22" t="str">
        <f t="shared" si="10"/>
        <v>土</v>
      </c>
      <c r="H43" s="22" t="str">
        <f t="shared" si="10"/>
        <v>日</v>
      </c>
      <c r="I43" s="22" t="str">
        <f t="shared" si="10"/>
        <v>月</v>
      </c>
      <c r="J43" s="22" t="str">
        <f t="shared" si="10"/>
        <v>火</v>
      </c>
      <c r="K43" s="22" t="str">
        <f t="shared" si="10"/>
        <v>水</v>
      </c>
      <c r="L43" s="22" t="str">
        <f t="shared" si="10"/>
        <v>木</v>
      </c>
      <c r="M43" s="22" t="str">
        <f t="shared" si="10"/>
        <v>金</v>
      </c>
      <c r="N43" s="22" t="str">
        <f t="shared" si="10"/>
        <v>土</v>
      </c>
      <c r="O43" s="52" t="str">
        <f t="shared" si="10"/>
        <v>日</v>
      </c>
      <c r="P43" s="52" t="str">
        <f t="shared" si="10"/>
        <v>月</v>
      </c>
      <c r="Q43" s="52" t="str">
        <f t="shared" si="10"/>
        <v>火</v>
      </c>
      <c r="R43" s="22" t="str">
        <f t="shared" si="10"/>
        <v>水</v>
      </c>
      <c r="S43" s="22" t="str">
        <f t="shared" si="10"/>
        <v>木</v>
      </c>
      <c r="T43" s="22" t="str">
        <f t="shared" si="10"/>
        <v>金</v>
      </c>
      <c r="U43" s="22" t="str">
        <f t="shared" si="10"/>
        <v>土</v>
      </c>
      <c r="V43" s="22" t="str">
        <f t="shared" si="10"/>
        <v>日</v>
      </c>
      <c r="W43" s="22" t="str">
        <f t="shared" si="10"/>
        <v>月</v>
      </c>
      <c r="X43" s="22" t="str">
        <f t="shared" si="10"/>
        <v>火</v>
      </c>
      <c r="Y43" s="22" t="str">
        <f t="shared" si="10"/>
        <v>水</v>
      </c>
      <c r="Z43" s="22" t="str">
        <f t="shared" si="10"/>
        <v>木</v>
      </c>
      <c r="AA43" s="22" t="str">
        <f t="shared" si="10"/>
        <v>金</v>
      </c>
      <c r="AB43" s="22" t="str">
        <f t="shared" si="10"/>
        <v>土</v>
      </c>
      <c r="AC43" s="22" t="str">
        <f t="shared" si="10"/>
        <v>日</v>
      </c>
      <c r="AD43" s="22" t="str">
        <f t="shared" si="10"/>
        <v>月</v>
      </c>
      <c r="AE43" s="22" t="str">
        <f t="shared" si="10"/>
        <v>火</v>
      </c>
      <c r="AF43" s="22" t="str">
        <f t="shared" si="10"/>
        <v>水</v>
      </c>
      <c r="AG43" s="22" t="str">
        <f t="shared" si="10"/>
        <v>木</v>
      </c>
      <c r="AH43" s="125"/>
      <c r="AI43" s="116"/>
      <c r="AK43" s="118"/>
      <c r="AL43" s="55" t="s">
        <v>71</v>
      </c>
      <c r="AM43" s="100">
        <f>IFERROR(+AM42/AM41,"")</f>
        <v>0.2857142857142857</v>
      </c>
      <c r="AN43" s="60" t="str">
        <f>IF(AM43="","",IF(AM43&gt;=0.285,"4週8休以上",IF(0.285&gt;AM43,"4週8休未満")))</f>
        <v>4週8休以上</v>
      </c>
    </row>
    <row r="44" spans="2:40" s="3" customFormat="1" ht="60" customHeight="1" x14ac:dyDescent="0.15">
      <c r="B44" s="13" t="s">
        <v>12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53"/>
      <c r="P44" s="53"/>
      <c r="Q44" s="5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126"/>
      <c r="AI44" s="117"/>
      <c r="AK44" s="119" t="s">
        <v>4</v>
      </c>
      <c r="AL44" s="56" t="s">
        <v>54</v>
      </c>
      <c r="AM44" s="99">
        <f>COUNTIF(C46:AG46,"")+COUNTIF(C46:AG46,"●")</f>
        <v>28</v>
      </c>
      <c r="AN44" s="50"/>
    </row>
    <row r="45" spans="2:40" s="93" customFormat="1" ht="14.25" thickBot="1" x14ac:dyDescent="0.2">
      <c r="B45" s="11" t="s">
        <v>3</v>
      </c>
      <c r="C45" s="22"/>
      <c r="D45" s="22"/>
      <c r="E45" s="22"/>
      <c r="F45" s="22"/>
      <c r="G45" s="22" t="s">
        <v>75</v>
      </c>
      <c r="H45" s="22" t="s">
        <v>75</v>
      </c>
      <c r="I45" s="22"/>
      <c r="J45" s="22"/>
      <c r="K45" s="22"/>
      <c r="L45" s="22"/>
      <c r="M45" s="22"/>
      <c r="N45" s="22" t="s">
        <v>75</v>
      </c>
      <c r="O45" s="52" t="s">
        <v>73</v>
      </c>
      <c r="P45" s="52" t="s">
        <v>73</v>
      </c>
      <c r="Q45" s="52" t="s">
        <v>73</v>
      </c>
      <c r="R45" s="22"/>
      <c r="S45" s="22"/>
      <c r="T45" s="22"/>
      <c r="U45" s="22" t="s">
        <v>75</v>
      </c>
      <c r="V45" s="22" t="s">
        <v>75</v>
      </c>
      <c r="W45" s="22"/>
      <c r="X45" s="22"/>
      <c r="Y45" s="22"/>
      <c r="Z45" s="22"/>
      <c r="AA45" s="22"/>
      <c r="AB45" s="22" t="s">
        <v>75</v>
      </c>
      <c r="AC45" s="22" t="s">
        <v>75</v>
      </c>
      <c r="AD45" s="22" t="s">
        <v>75</v>
      </c>
      <c r="AE45" s="22"/>
      <c r="AF45" s="22"/>
      <c r="AG45" s="22"/>
      <c r="AH45" s="17">
        <f>COUNTIF(C45:AG45,"○")</f>
        <v>8</v>
      </c>
      <c r="AI45" s="19">
        <f>+AH45+AI38</f>
        <v>33</v>
      </c>
      <c r="AK45" s="119"/>
      <c r="AL45" s="55" t="s">
        <v>70</v>
      </c>
      <c r="AM45" s="98">
        <f>COUNTIF(C46:AG46,"●")</f>
        <v>8</v>
      </c>
      <c r="AN45" s="45"/>
    </row>
    <row r="46" spans="2:40" s="93" customFormat="1" ht="14.25" thickBot="1" x14ac:dyDescent="0.2">
      <c r="B46" s="12" t="s">
        <v>4</v>
      </c>
      <c r="C46" s="24"/>
      <c r="D46" s="24"/>
      <c r="E46" s="24"/>
      <c r="F46" s="24"/>
      <c r="G46" s="24" t="s">
        <v>17</v>
      </c>
      <c r="H46" s="24" t="s">
        <v>17</v>
      </c>
      <c r="I46" s="24"/>
      <c r="J46" s="24"/>
      <c r="K46" s="24"/>
      <c r="L46" s="24"/>
      <c r="M46" s="24"/>
      <c r="N46" s="24" t="s">
        <v>17</v>
      </c>
      <c r="O46" s="54" t="s">
        <v>73</v>
      </c>
      <c r="P46" s="54" t="s">
        <v>73</v>
      </c>
      <c r="Q46" s="54" t="s">
        <v>73</v>
      </c>
      <c r="R46" s="24"/>
      <c r="S46" s="24"/>
      <c r="T46" s="24"/>
      <c r="U46" s="24" t="s">
        <v>17</v>
      </c>
      <c r="V46" s="24" t="s">
        <v>17</v>
      </c>
      <c r="W46" s="24"/>
      <c r="X46" s="24"/>
      <c r="Y46" s="24"/>
      <c r="Z46" s="24"/>
      <c r="AA46" s="24"/>
      <c r="AB46" s="24" t="s">
        <v>17</v>
      </c>
      <c r="AC46" s="24" t="s">
        <v>17</v>
      </c>
      <c r="AD46" s="24" t="s">
        <v>17</v>
      </c>
      <c r="AE46" s="24"/>
      <c r="AF46" s="24"/>
      <c r="AG46" s="24"/>
      <c r="AH46" s="18">
        <f>COUNTIF(C46:AG46,"●")</f>
        <v>8</v>
      </c>
      <c r="AI46" s="20">
        <f>+AH46+AI39</f>
        <v>33</v>
      </c>
      <c r="AK46" s="119"/>
      <c r="AL46" s="55" t="s">
        <v>71</v>
      </c>
      <c r="AM46" s="100">
        <f>IFERROR(+AM45/AM44,"")</f>
        <v>0.2857142857142857</v>
      </c>
      <c r="AN46" s="60" t="str">
        <f>IF(AM46="","",IF(AM46&gt;=0.285,"4週8休以上",IF(0.285&gt;AM46,"4週8休未満")))</f>
        <v>4週8休以上</v>
      </c>
    </row>
    <row r="47" spans="2:40" ht="14.25" thickBot="1" x14ac:dyDescent="0.2">
      <c r="AM47" s="42"/>
    </row>
    <row r="48" spans="2:40" ht="13.5" customHeight="1" x14ac:dyDescent="0.15">
      <c r="B48" s="10" t="s">
        <v>1</v>
      </c>
      <c r="C48" s="122">
        <f>C41+MONTH(1)</f>
        <v>9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4" t="s">
        <v>31</v>
      </c>
      <c r="AI48" s="115" t="s">
        <v>39</v>
      </c>
      <c r="AK48" s="118" t="s">
        <v>3</v>
      </c>
      <c r="AL48" s="57" t="s">
        <v>54</v>
      </c>
      <c r="AM48" s="58">
        <f>COUNTIF(C52:AG52,"")+COUNTIF(C52:AG52,"○")</f>
        <v>31</v>
      </c>
    </row>
    <row r="49" spans="2:40" ht="14.25" thickBot="1" x14ac:dyDescent="0.2">
      <c r="B49" s="11" t="s">
        <v>2</v>
      </c>
      <c r="C49" s="47">
        <f>DATE($M$6,C48,1)</f>
        <v>45170</v>
      </c>
      <c r="D49" s="47">
        <f>C49+1</f>
        <v>45171</v>
      </c>
      <c r="E49" s="47">
        <f t="shared" ref="E49:AF49" si="11">D49+1</f>
        <v>45172</v>
      </c>
      <c r="F49" s="47">
        <f t="shared" si="11"/>
        <v>45173</v>
      </c>
      <c r="G49" s="47">
        <f t="shared" si="11"/>
        <v>45174</v>
      </c>
      <c r="H49" s="47">
        <f t="shared" si="11"/>
        <v>45175</v>
      </c>
      <c r="I49" s="47">
        <f t="shared" si="11"/>
        <v>45176</v>
      </c>
      <c r="J49" s="47">
        <f t="shared" si="11"/>
        <v>45177</v>
      </c>
      <c r="K49" s="47">
        <f t="shared" si="11"/>
        <v>45178</v>
      </c>
      <c r="L49" s="47">
        <f t="shared" si="11"/>
        <v>45179</v>
      </c>
      <c r="M49" s="47">
        <f t="shared" si="11"/>
        <v>45180</v>
      </c>
      <c r="N49" s="47">
        <f t="shared" si="11"/>
        <v>45181</v>
      </c>
      <c r="O49" s="47">
        <f t="shared" si="11"/>
        <v>45182</v>
      </c>
      <c r="P49" s="47">
        <f t="shared" si="11"/>
        <v>45183</v>
      </c>
      <c r="Q49" s="47">
        <f t="shared" si="11"/>
        <v>45184</v>
      </c>
      <c r="R49" s="47">
        <f t="shared" si="11"/>
        <v>45185</v>
      </c>
      <c r="S49" s="47">
        <f t="shared" si="11"/>
        <v>45186</v>
      </c>
      <c r="T49" s="47">
        <f t="shared" si="11"/>
        <v>45187</v>
      </c>
      <c r="U49" s="47">
        <f t="shared" si="11"/>
        <v>45188</v>
      </c>
      <c r="V49" s="47">
        <f t="shared" si="11"/>
        <v>45189</v>
      </c>
      <c r="W49" s="47">
        <f t="shared" si="11"/>
        <v>45190</v>
      </c>
      <c r="X49" s="47">
        <f t="shared" si="11"/>
        <v>45191</v>
      </c>
      <c r="Y49" s="47">
        <f t="shared" si="11"/>
        <v>45192</v>
      </c>
      <c r="Z49" s="47">
        <f t="shared" si="11"/>
        <v>45193</v>
      </c>
      <c r="AA49" s="47">
        <f t="shared" si="11"/>
        <v>45194</v>
      </c>
      <c r="AB49" s="47">
        <f t="shared" si="11"/>
        <v>45195</v>
      </c>
      <c r="AC49" s="47">
        <f t="shared" si="11"/>
        <v>45196</v>
      </c>
      <c r="AD49" s="47">
        <f t="shared" si="11"/>
        <v>45197</v>
      </c>
      <c r="AE49" s="47">
        <f t="shared" si="11"/>
        <v>45198</v>
      </c>
      <c r="AF49" s="47">
        <f t="shared" si="11"/>
        <v>45199</v>
      </c>
      <c r="AG49" s="22" t="s">
        <v>60</v>
      </c>
      <c r="AH49" s="125"/>
      <c r="AI49" s="116"/>
      <c r="AK49" s="118"/>
      <c r="AL49" s="55" t="s">
        <v>70</v>
      </c>
      <c r="AM49" s="98">
        <f>COUNTIF(C52:AG52,"○")</f>
        <v>9</v>
      </c>
    </row>
    <row r="50" spans="2:40" ht="14.25" thickBot="1" x14ac:dyDescent="0.2">
      <c r="B50" s="11" t="s">
        <v>6</v>
      </c>
      <c r="C50" s="22" t="str">
        <f>TEXT(WEEKDAY(+C49),"aaa")</f>
        <v>金</v>
      </c>
      <c r="D50" s="22" t="str">
        <f t="shared" ref="D50:AF50" si="12">TEXT(WEEKDAY(+D49),"aaa")</f>
        <v>土</v>
      </c>
      <c r="E50" s="22" t="str">
        <f t="shared" si="12"/>
        <v>日</v>
      </c>
      <c r="F50" s="22" t="str">
        <f t="shared" si="12"/>
        <v>月</v>
      </c>
      <c r="G50" s="22" t="str">
        <f t="shared" si="12"/>
        <v>火</v>
      </c>
      <c r="H50" s="22" t="str">
        <f t="shared" si="12"/>
        <v>水</v>
      </c>
      <c r="I50" s="22" t="str">
        <f t="shared" si="12"/>
        <v>木</v>
      </c>
      <c r="J50" s="22" t="str">
        <f t="shared" si="12"/>
        <v>金</v>
      </c>
      <c r="K50" s="22" t="str">
        <f t="shared" si="12"/>
        <v>土</v>
      </c>
      <c r="L50" s="22" t="str">
        <f t="shared" si="12"/>
        <v>日</v>
      </c>
      <c r="M50" s="22" t="str">
        <f t="shared" si="12"/>
        <v>月</v>
      </c>
      <c r="N50" s="22" t="str">
        <f t="shared" si="12"/>
        <v>火</v>
      </c>
      <c r="O50" s="22" t="str">
        <f t="shared" si="12"/>
        <v>水</v>
      </c>
      <c r="P50" s="22" t="str">
        <f t="shared" si="12"/>
        <v>木</v>
      </c>
      <c r="Q50" s="22" t="str">
        <f t="shared" si="12"/>
        <v>金</v>
      </c>
      <c r="R50" s="22" t="str">
        <f t="shared" si="12"/>
        <v>土</v>
      </c>
      <c r="S50" s="22" t="str">
        <f t="shared" si="12"/>
        <v>日</v>
      </c>
      <c r="T50" s="22" t="str">
        <f t="shared" si="12"/>
        <v>月</v>
      </c>
      <c r="U50" s="22" t="str">
        <f t="shared" si="12"/>
        <v>火</v>
      </c>
      <c r="V50" s="22" t="str">
        <f t="shared" si="12"/>
        <v>水</v>
      </c>
      <c r="W50" s="22" t="str">
        <f t="shared" si="12"/>
        <v>木</v>
      </c>
      <c r="X50" s="22" t="str">
        <f t="shared" si="12"/>
        <v>金</v>
      </c>
      <c r="Y50" s="22" t="str">
        <f t="shared" si="12"/>
        <v>土</v>
      </c>
      <c r="Z50" s="22" t="str">
        <f t="shared" si="12"/>
        <v>日</v>
      </c>
      <c r="AA50" s="22" t="str">
        <f t="shared" si="12"/>
        <v>月</v>
      </c>
      <c r="AB50" s="22" t="str">
        <f t="shared" si="12"/>
        <v>火</v>
      </c>
      <c r="AC50" s="22" t="str">
        <f t="shared" si="12"/>
        <v>水</v>
      </c>
      <c r="AD50" s="22" t="str">
        <f t="shared" si="12"/>
        <v>木</v>
      </c>
      <c r="AE50" s="22" t="str">
        <f t="shared" si="12"/>
        <v>金</v>
      </c>
      <c r="AF50" s="22" t="str">
        <f t="shared" si="12"/>
        <v>土</v>
      </c>
      <c r="AG50" s="22" t="s">
        <v>60</v>
      </c>
      <c r="AH50" s="125"/>
      <c r="AI50" s="116"/>
      <c r="AK50" s="118"/>
      <c r="AL50" s="55" t="s">
        <v>71</v>
      </c>
      <c r="AM50" s="100">
        <f>IFERROR(+AM49/AM48,"")</f>
        <v>0.29032258064516131</v>
      </c>
      <c r="AN50" s="60" t="str">
        <f>IF(AM50="","",IF(AM50&gt;=0.285,"4週8休以上",IF(0.285&gt;AM50,"4週8休未満")))</f>
        <v>4週8休以上</v>
      </c>
    </row>
    <row r="51" spans="2:40" s="3" customFormat="1" ht="60" customHeight="1" x14ac:dyDescent="0.15">
      <c r="B51" s="13" t="s">
        <v>12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126"/>
      <c r="AI51" s="117"/>
      <c r="AK51" s="119" t="s">
        <v>4</v>
      </c>
      <c r="AL51" s="56" t="s">
        <v>54</v>
      </c>
      <c r="AM51" s="99">
        <f>COUNTIF(C53:AG53,"")+COUNTIF(C53:AG53,"●")</f>
        <v>31</v>
      </c>
      <c r="AN51" s="50"/>
    </row>
    <row r="52" spans="2:40" s="93" customFormat="1" ht="14.25" thickBot="1" x14ac:dyDescent="0.2">
      <c r="B52" s="11" t="s">
        <v>3</v>
      </c>
      <c r="C52" s="22"/>
      <c r="D52" s="22" t="s">
        <v>75</v>
      </c>
      <c r="E52" s="22" t="s">
        <v>75</v>
      </c>
      <c r="F52" s="22"/>
      <c r="G52" s="22"/>
      <c r="H52" s="22"/>
      <c r="I52" s="22"/>
      <c r="J52" s="22"/>
      <c r="K52" s="22" t="s">
        <v>75</v>
      </c>
      <c r="L52" s="22" t="s">
        <v>75</v>
      </c>
      <c r="M52" s="22"/>
      <c r="N52" s="22"/>
      <c r="O52" s="22"/>
      <c r="P52" s="22"/>
      <c r="Q52" s="22"/>
      <c r="R52" s="22" t="s">
        <v>75</v>
      </c>
      <c r="S52" s="22" t="s">
        <v>75</v>
      </c>
      <c r="T52" s="22"/>
      <c r="U52" s="22"/>
      <c r="V52" s="22"/>
      <c r="W52" s="22"/>
      <c r="X52" s="22"/>
      <c r="Y52" s="22" t="s">
        <v>75</v>
      </c>
      <c r="Z52" s="22" t="s">
        <v>75</v>
      </c>
      <c r="AA52" s="22"/>
      <c r="AB52" s="22"/>
      <c r="AC52" s="22"/>
      <c r="AD52" s="22"/>
      <c r="AE52" s="22"/>
      <c r="AF52" s="22" t="s">
        <v>75</v>
      </c>
      <c r="AG52" s="22"/>
      <c r="AH52" s="17">
        <f>COUNTIF(C52:AG52,"○")</f>
        <v>9</v>
      </c>
      <c r="AI52" s="19">
        <f>+AH52+AI45</f>
        <v>42</v>
      </c>
      <c r="AK52" s="119"/>
      <c r="AL52" s="55" t="s">
        <v>70</v>
      </c>
      <c r="AM52" s="98">
        <f>COUNTIF(C53:AG53,"●")</f>
        <v>9</v>
      </c>
      <c r="AN52" s="45"/>
    </row>
    <row r="53" spans="2:40" s="93" customFormat="1" ht="14.25" thickBot="1" x14ac:dyDescent="0.2">
      <c r="B53" s="12" t="s">
        <v>4</v>
      </c>
      <c r="C53" s="24"/>
      <c r="D53" s="24" t="s">
        <v>17</v>
      </c>
      <c r="E53" s="24" t="s">
        <v>17</v>
      </c>
      <c r="F53" s="24"/>
      <c r="G53" s="24"/>
      <c r="H53" s="24"/>
      <c r="I53" s="24"/>
      <c r="J53" s="24"/>
      <c r="K53" s="24" t="s">
        <v>17</v>
      </c>
      <c r="L53" s="24" t="s">
        <v>17</v>
      </c>
      <c r="M53" s="24"/>
      <c r="N53" s="24"/>
      <c r="O53" s="24"/>
      <c r="P53" s="24"/>
      <c r="Q53" s="24"/>
      <c r="R53" s="24" t="s">
        <v>17</v>
      </c>
      <c r="S53" s="24" t="s">
        <v>17</v>
      </c>
      <c r="T53" s="24"/>
      <c r="U53" s="24"/>
      <c r="V53" s="24"/>
      <c r="W53" s="24"/>
      <c r="X53" s="24"/>
      <c r="Y53" s="24" t="s">
        <v>17</v>
      </c>
      <c r="Z53" s="24" t="s">
        <v>17</v>
      </c>
      <c r="AA53" s="24"/>
      <c r="AB53" s="24"/>
      <c r="AC53" s="24"/>
      <c r="AD53" s="24"/>
      <c r="AE53" s="24"/>
      <c r="AF53" s="24" t="s">
        <v>17</v>
      </c>
      <c r="AG53" s="24"/>
      <c r="AH53" s="18">
        <f>COUNTIF(C53:AG53,"●")</f>
        <v>9</v>
      </c>
      <c r="AI53" s="20">
        <f>+AH53+AI46</f>
        <v>42</v>
      </c>
      <c r="AK53" s="119"/>
      <c r="AL53" s="55" t="s">
        <v>71</v>
      </c>
      <c r="AM53" s="100">
        <f>IFERROR(+AM52/AM51,"")</f>
        <v>0.29032258064516131</v>
      </c>
      <c r="AN53" s="60" t="str">
        <f>IF(AM53="","",IF(AM53&gt;=0.285,"4週8休以上",IF(0.285&gt;AM53,"4週8休未満")))</f>
        <v>4週8休以上</v>
      </c>
    </row>
    <row r="54" spans="2:40" ht="14.25" thickBot="1" x14ac:dyDescent="0.2">
      <c r="AM54" s="42"/>
    </row>
    <row r="55" spans="2:40" ht="13.5" customHeight="1" x14ac:dyDescent="0.15">
      <c r="B55" s="10" t="s">
        <v>1</v>
      </c>
      <c r="C55" s="122">
        <f>C48+MONTH(1)</f>
        <v>10</v>
      </c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4" t="s">
        <v>31</v>
      </c>
      <c r="AI55" s="115" t="s">
        <v>39</v>
      </c>
      <c r="AK55" s="118" t="s">
        <v>3</v>
      </c>
      <c r="AL55" s="57" t="s">
        <v>54</v>
      </c>
      <c r="AM55" s="58">
        <f>COUNTIF(C59:AG59,"")+COUNTIF(C59:AG59,"○")</f>
        <v>31</v>
      </c>
    </row>
    <row r="56" spans="2:40" ht="14.25" thickBot="1" x14ac:dyDescent="0.2">
      <c r="B56" s="11" t="s">
        <v>2</v>
      </c>
      <c r="C56" s="47">
        <f>DATE($M$6,C55,1)</f>
        <v>45200</v>
      </c>
      <c r="D56" s="47">
        <f>C56+1</f>
        <v>45201</v>
      </c>
      <c r="E56" s="47">
        <f t="shared" ref="E56:AG56" si="13">D56+1</f>
        <v>45202</v>
      </c>
      <c r="F56" s="47">
        <f t="shared" si="13"/>
        <v>45203</v>
      </c>
      <c r="G56" s="47">
        <f t="shared" si="13"/>
        <v>45204</v>
      </c>
      <c r="H56" s="47">
        <f t="shared" si="13"/>
        <v>45205</v>
      </c>
      <c r="I56" s="47">
        <f t="shared" si="13"/>
        <v>45206</v>
      </c>
      <c r="J56" s="47">
        <f t="shared" si="13"/>
        <v>45207</v>
      </c>
      <c r="K56" s="47">
        <f t="shared" si="13"/>
        <v>45208</v>
      </c>
      <c r="L56" s="47">
        <f t="shared" si="13"/>
        <v>45209</v>
      </c>
      <c r="M56" s="47">
        <f t="shared" si="13"/>
        <v>45210</v>
      </c>
      <c r="N56" s="47">
        <f t="shared" si="13"/>
        <v>45211</v>
      </c>
      <c r="O56" s="47">
        <f t="shared" si="13"/>
        <v>45212</v>
      </c>
      <c r="P56" s="47">
        <f t="shared" si="13"/>
        <v>45213</v>
      </c>
      <c r="Q56" s="47">
        <f t="shared" si="13"/>
        <v>45214</v>
      </c>
      <c r="R56" s="47">
        <f t="shared" si="13"/>
        <v>45215</v>
      </c>
      <c r="S56" s="47">
        <f t="shared" si="13"/>
        <v>45216</v>
      </c>
      <c r="T56" s="47">
        <f t="shared" si="13"/>
        <v>45217</v>
      </c>
      <c r="U56" s="47">
        <f t="shared" si="13"/>
        <v>45218</v>
      </c>
      <c r="V56" s="47">
        <f t="shared" si="13"/>
        <v>45219</v>
      </c>
      <c r="W56" s="47">
        <f t="shared" si="13"/>
        <v>45220</v>
      </c>
      <c r="X56" s="47">
        <f t="shared" si="13"/>
        <v>45221</v>
      </c>
      <c r="Y56" s="47">
        <f t="shared" si="13"/>
        <v>45222</v>
      </c>
      <c r="Z56" s="47">
        <f t="shared" si="13"/>
        <v>45223</v>
      </c>
      <c r="AA56" s="47">
        <f t="shared" si="13"/>
        <v>45224</v>
      </c>
      <c r="AB56" s="47">
        <f t="shared" si="13"/>
        <v>45225</v>
      </c>
      <c r="AC56" s="47">
        <f t="shared" si="13"/>
        <v>45226</v>
      </c>
      <c r="AD56" s="47">
        <f t="shared" si="13"/>
        <v>45227</v>
      </c>
      <c r="AE56" s="47">
        <f t="shared" si="13"/>
        <v>45228</v>
      </c>
      <c r="AF56" s="47">
        <f t="shared" si="13"/>
        <v>45229</v>
      </c>
      <c r="AG56" s="47">
        <f t="shared" si="13"/>
        <v>45230</v>
      </c>
      <c r="AH56" s="125"/>
      <c r="AI56" s="116"/>
      <c r="AK56" s="118"/>
      <c r="AL56" s="55" t="s">
        <v>70</v>
      </c>
      <c r="AM56" s="98">
        <f>COUNTIF(C59:AG59,"○")</f>
        <v>9</v>
      </c>
    </row>
    <row r="57" spans="2:40" ht="14.25" thickBot="1" x14ac:dyDescent="0.2">
      <c r="B57" s="11" t="s">
        <v>6</v>
      </c>
      <c r="C57" s="22" t="str">
        <f>TEXT(WEEKDAY(+C56),"aaa")</f>
        <v>日</v>
      </c>
      <c r="D57" s="22" t="str">
        <f t="shared" ref="D57:AG57" si="14">TEXT(WEEKDAY(+D56),"aaa")</f>
        <v>月</v>
      </c>
      <c r="E57" s="22" t="str">
        <f t="shared" si="14"/>
        <v>火</v>
      </c>
      <c r="F57" s="22" t="str">
        <f t="shared" si="14"/>
        <v>水</v>
      </c>
      <c r="G57" s="22" t="str">
        <f t="shared" si="14"/>
        <v>木</v>
      </c>
      <c r="H57" s="22" t="str">
        <f t="shared" si="14"/>
        <v>金</v>
      </c>
      <c r="I57" s="22" t="str">
        <f t="shared" si="14"/>
        <v>土</v>
      </c>
      <c r="J57" s="22" t="str">
        <f t="shared" si="14"/>
        <v>日</v>
      </c>
      <c r="K57" s="22" t="str">
        <f t="shared" si="14"/>
        <v>月</v>
      </c>
      <c r="L57" s="22" t="str">
        <f t="shared" si="14"/>
        <v>火</v>
      </c>
      <c r="M57" s="22" t="str">
        <f t="shared" si="14"/>
        <v>水</v>
      </c>
      <c r="N57" s="22" t="str">
        <f t="shared" si="14"/>
        <v>木</v>
      </c>
      <c r="O57" s="22" t="str">
        <f t="shared" si="14"/>
        <v>金</v>
      </c>
      <c r="P57" s="22" t="str">
        <f t="shared" si="14"/>
        <v>土</v>
      </c>
      <c r="Q57" s="22" t="str">
        <f t="shared" si="14"/>
        <v>日</v>
      </c>
      <c r="R57" s="22" t="str">
        <f t="shared" si="14"/>
        <v>月</v>
      </c>
      <c r="S57" s="22" t="str">
        <f t="shared" si="14"/>
        <v>火</v>
      </c>
      <c r="T57" s="22" t="str">
        <f t="shared" si="14"/>
        <v>水</v>
      </c>
      <c r="U57" s="22" t="str">
        <f t="shared" si="14"/>
        <v>木</v>
      </c>
      <c r="V57" s="22" t="str">
        <f t="shared" si="14"/>
        <v>金</v>
      </c>
      <c r="W57" s="22" t="str">
        <f t="shared" si="14"/>
        <v>土</v>
      </c>
      <c r="X57" s="22" t="str">
        <f t="shared" si="14"/>
        <v>日</v>
      </c>
      <c r="Y57" s="22" t="str">
        <f t="shared" si="14"/>
        <v>月</v>
      </c>
      <c r="Z57" s="22" t="str">
        <f t="shared" si="14"/>
        <v>火</v>
      </c>
      <c r="AA57" s="22" t="str">
        <f t="shared" si="14"/>
        <v>水</v>
      </c>
      <c r="AB57" s="22" t="str">
        <f t="shared" si="14"/>
        <v>木</v>
      </c>
      <c r="AC57" s="22" t="str">
        <f t="shared" si="14"/>
        <v>金</v>
      </c>
      <c r="AD57" s="22" t="str">
        <f t="shared" si="14"/>
        <v>土</v>
      </c>
      <c r="AE57" s="22" t="str">
        <f t="shared" si="14"/>
        <v>日</v>
      </c>
      <c r="AF57" s="22" t="str">
        <f t="shared" si="14"/>
        <v>月</v>
      </c>
      <c r="AG57" s="22" t="str">
        <f t="shared" si="14"/>
        <v>火</v>
      </c>
      <c r="AH57" s="125"/>
      <c r="AI57" s="116"/>
      <c r="AK57" s="118"/>
      <c r="AL57" s="55" t="s">
        <v>71</v>
      </c>
      <c r="AM57" s="100">
        <f>IFERROR(+AM56/AM55,"")</f>
        <v>0.29032258064516131</v>
      </c>
      <c r="AN57" s="60" t="str">
        <f>IF(AM57="","",IF(AM57&gt;=0.285,"4週8休以上",IF(0.285&gt;AM57,"4週8休未満")))</f>
        <v>4週8休以上</v>
      </c>
    </row>
    <row r="58" spans="2:40" s="3" customFormat="1" ht="60" customHeight="1" x14ac:dyDescent="0.15">
      <c r="B58" s="13" t="s">
        <v>12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126"/>
      <c r="AI58" s="117"/>
      <c r="AK58" s="119" t="s">
        <v>4</v>
      </c>
      <c r="AL58" s="56" t="s">
        <v>54</v>
      </c>
      <c r="AM58" s="99">
        <f>COUNTIF(C60:AG60,"")+COUNTIF(C60:AG60,"●")</f>
        <v>31</v>
      </c>
      <c r="AN58" s="50"/>
    </row>
    <row r="59" spans="2:40" s="93" customFormat="1" ht="14.25" thickBot="1" x14ac:dyDescent="0.2">
      <c r="B59" s="11" t="s">
        <v>3</v>
      </c>
      <c r="C59" s="22" t="s">
        <v>75</v>
      </c>
      <c r="D59" s="22"/>
      <c r="E59" s="22"/>
      <c r="F59" s="22"/>
      <c r="G59" s="22"/>
      <c r="H59" s="22"/>
      <c r="I59" s="22" t="s">
        <v>75</v>
      </c>
      <c r="J59" s="22" t="s">
        <v>75</v>
      </c>
      <c r="K59" s="22"/>
      <c r="L59" s="22"/>
      <c r="M59" s="22"/>
      <c r="N59" s="22"/>
      <c r="O59" s="22"/>
      <c r="P59" s="22" t="s">
        <v>75</v>
      </c>
      <c r="Q59" s="22" t="s">
        <v>75</v>
      </c>
      <c r="R59" s="22"/>
      <c r="S59" s="22"/>
      <c r="T59" s="22"/>
      <c r="U59" s="22"/>
      <c r="V59" s="22"/>
      <c r="W59" s="22" t="s">
        <v>75</v>
      </c>
      <c r="X59" s="22" t="s">
        <v>75</v>
      </c>
      <c r="Y59" s="22"/>
      <c r="Z59" s="22"/>
      <c r="AA59" s="22"/>
      <c r="AB59" s="22"/>
      <c r="AC59" s="22"/>
      <c r="AD59" s="22" t="s">
        <v>75</v>
      </c>
      <c r="AE59" s="22" t="s">
        <v>75</v>
      </c>
      <c r="AF59" s="22"/>
      <c r="AG59" s="22"/>
      <c r="AH59" s="17">
        <f>COUNTIF(C59:AG59,"○")</f>
        <v>9</v>
      </c>
      <c r="AI59" s="19">
        <f>+AH59+AI52</f>
        <v>51</v>
      </c>
      <c r="AK59" s="119"/>
      <c r="AL59" s="55" t="s">
        <v>70</v>
      </c>
      <c r="AM59" s="98">
        <f>COUNTIF(C60:AG60,"●")</f>
        <v>9</v>
      </c>
      <c r="AN59" s="45"/>
    </row>
    <row r="60" spans="2:40" s="93" customFormat="1" ht="14.25" thickBot="1" x14ac:dyDescent="0.2">
      <c r="B60" s="12" t="s">
        <v>4</v>
      </c>
      <c r="C60" s="24" t="s">
        <v>17</v>
      </c>
      <c r="D60" s="24"/>
      <c r="E60" s="24"/>
      <c r="F60" s="24"/>
      <c r="G60" s="24"/>
      <c r="H60" s="24"/>
      <c r="I60" s="24" t="s">
        <v>17</v>
      </c>
      <c r="J60" s="24" t="s">
        <v>17</v>
      </c>
      <c r="K60" s="24"/>
      <c r="L60" s="24"/>
      <c r="M60" s="24"/>
      <c r="N60" s="24"/>
      <c r="O60" s="24"/>
      <c r="P60" s="24" t="s">
        <v>17</v>
      </c>
      <c r="Q60" s="24" t="s">
        <v>17</v>
      </c>
      <c r="R60" s="24"/>
      <c r="S60" s="24"/>
      <c r="T60" s="24"/>
      <c r="U60" s="24"/>
      <c r="V60" s="24"/>
      <c r="W60" s="24" t="s">
        <v>17</v>
      </c>
      <c r="X60" s="24" t="s">
        <v>17</v>
      </c>
      <c r="Y60" s="24"/>
      <c r="Z60" s="24"/>
      <c r="AA60" s="24"/>
      <c r="AB60" s="24"/>
      <c r="AC60" s="24"/>
      <c r="AD60" s="24" t="s">
        <v>17</v>
      </c>
      <c r="AE60" s="24" t="s">
        <v>17</v>
      </c>
      <c r="AF60" s="24"/>
      <c r="AG60" s="24"/>
      <c r="AH60" s="18">
        <f>COUNTIF(C60:AG60,"●")</f>
        <v>9</v>
      </c>
      <c r="AI60" s="20">
        <f>+AH60+AI53</f>
        <v>51</v>
      </c>
      <c r="AK60" s="119"/>
      <c r="AL60" s="55" t="s">
        <v>71</v>
      </c>
      <c r="AM60" s="100">
        <f>IFERROR(+AM59/AM58,"")</f>
        <v>0.29032258064516131</v>
      </c>
      <c r="AN60" s="60" t="str">
        <f>IF(AM60="","",IF(AM60&gt;=0.285,"4週8休以上",IF(0.285&gt;AM60,"4週8休未満")))</f>
        <v>4週8休以上</v>
      </c>
    </row>
    <row r="61" spans="2:40" ht="14.25" thickBot="1" x14ac:dyDescent="0.2">
      <c r="AM61" s="42"/>
    </row>
    <row r="62" spans="2:40" ht="13.5" customHeight="1" x14ac:dyDescent="0.15">
      <c r="B62" s="10" t="s">
        <v>1</v>
      </c>
      <c r="C62" s="122">
        <f>C55+MONTH(1)</f>
        <v>11</v>
      </c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4" t="s">
        <v>31</v>
      </c>
      <c r="AI62" s="115" t="s">
        <v>39</v>
      </c>
      <c r="AK62" s="118" t="s">
        <v>3</v>
      </c>
      <c r="AL62" s="57" t="s">
        <v>54</v>
      </c>
      <c r="AM62" s="58">
        <f>COUNTIF(C66:AG66,"")+COUNTIF(C66:AG66,"○")</f>
        <v>31</v>
      </c>
    </row>
    <row r="63" spans="2:40" ht="14.25" thickBot="1" x14ac:dyDescent="0.2">
      <c r="B63" s="11" t="s">
        <v>2</v>
      </c>
      <c r="C63" s="47">
        <f>DATE($M$6,C62,1)</f>
        <v>45231</v>
      </c>
      <c r="D63" s="47">
        <f>C63+1</f>
        <v>45232</v>
      </c>
      <c r="E63" s="47">
        <f t="shared" ref="E63:AF63" si="15">D63+1</f>
        <v>45233</v>
      </c>
      <c r="F63" s="47">
        <f t="shared" si="15"/>
        <v>45234</v>
      </c>
      <c r="G63" s="47">
        <f t="shared" si="15"/>
        <v>45235</v>
      </c>
      <c r="H63" s="47">
        <f t="shared" si="15"/>
        <v>45236</v>
      </c>
      <c r="I63" s="47">
        <f t="shared" si="15"/>
        <v>45237</v>
      </c>
      <c r="J63" s="47">
        <f t="shared" si="15"/>
        <v>45238</v>
      </c>
      <c r="K63" s="47">
        <f t="shared" si="15"/>
        <v>45239</v>
      </c>
      <c r="L63" s="47">
        <f t="shared" si="15"/>
        <v>45240</v>
      </c>
      <c r="M63" s="47">
        <f t="shared" si="15"/>
        <v>45241</v>
      </c>
      <c r="N63" s="47">
        <f t="shared" si="15"/>
        <v>45242</v>
      </c>
      <c r="O63" s="47">
        <f t="shared" si="15"/>
        <v>45243</v>
      </c>
      <c r="P63" s="47">
        <f t="shared" si="15"/>
        <v>45244</v>
      </c>
      <c r="Q63" s="47">
        <f t="shared" si="15"/>
        <v>45245</v>
      </c>
      <c r="R63" s="47">
        <f t="shared" si="15"/>
        <v>45246</v>
      </c>
      <c r="S63" s="47">
        <f t="shared" si="15"/>
        <v>45247</v>
      </c>
      <c r="T63" s="47">
        <f t="shared" si="15"/>
        <v>45248</v>
      </c>
      <c r="U63" s="47">
        <f t="shared" si="15"/>
        <v>45249</v>
      </c>
      <c r="V63" s="47">
        <f t="shared" si="15"/>
        <v>45250</v>
      </c>
      <c r="W63" s="47">
        <f t="shared" si="15"/>
        <v>45251</v>
      </c>
      <c r="X63" s="47">
        <f t="shared" si="15"/>
        <v>45252</v>
      </c>
      <c r="Y63" s="47">
        <f t="shared" si="15"/>
        <v>45253</v>
      </c>
      <c r="Z63" s="47">
        <f t="shared" si="15"/>
        <v>45254</v>
      </c>
      <c r="AA63" s="47">
        <f t="shared" si="15"/>
        <v>45255</v>
      </c>
      <c r="AB63" s="47">
        <f t="shared" si="15"/>
        <v>45256</v>
      </c>
      <c r="AC63" s="47">
        <f t="shared" si="15"/>
        <v>45257</v>
      </c>
      <c r="AD63" s="47">
        <f t="shared" si="15"/>
        <v>45258</v>
      </c>
      <c r="AE63" s="47">
        <f t="shared" si="15"/>
        <v>45259</v>
      </c>
      <c r="AF63" s="47">
        <f t="shared" si="15"/>
        <v>45260</v>
      </c>
      <c r="AG63" s="22" t="s">
        <v>60</v>
      </c>
      <c r="AH63" s="125"/>
      <c r="AI63" s="116"/>
      <c r="AK63" s="118"/>
      <c r="AL63" s="55" t="s">
        <v>70</v>
      </c>
      <c r="AM63" s="98">
        <f>COUNTIF(C66:AG66,"○")</f>
        <v>9</v>
      </c>
    </row>
    <row r="64" spans="2:40" ht="14.25" thickBot="1" x14ac:dyDescent="0.2">
      <c r="B64" s="11" t="s">
        <v>6</v>
      </c>
      <c r="C64" s="22" t="str">
        <f>TEXT(WEEKDAY(+C63),"aaa")</f>
        <v>水</v>
      </c>
      <c r="D64" s="22" t="str">
        <f t="shared" ref="D64:AF64" si="16">TEXT(WEEKDAY(+D63),"aaa")</f>
        <v>木</v>
      </c>
      <c r="E64" s="22" t="str">
        <f t="shared" si="16"/>
        <v>金</v>
      </c>
      <c r="F64" s="22" t="str">
        <f t="shared" si="16"/>
        <v>土</v>
      </c>
      <c r="G64" s="22" t="str">
        <f t="shared" si="16"/>
        <v>日</v>
      </c>
      <c r="H64" s="22" t="str">
        <f t="shared" si="16"/>
        <v>月</v>
      </c>
      <c r="I64" s="22" t="str">
        <f t="shared" si="16"/>
        <v>火</v>
      </c>
      <c r="J64" s="22" t="str">
        <f t="shared" si="16"/>
        <v>水</v>
      </c>
      <c r="K64" s="22" t="str">
        <f t="shared" si="16"/>
        <v>木</v>
      </c>
      <c r="L64" s="22" t="str">
        <f t="shared" si="16"/>
        <v>金</v>
      </c>
      <c r="M64" s="22" t="str">
        <f t="shared" si="16"/>
        <v>土</v>
      </c>
      <c r="N64" s="22" t="str">
        <f t="shared" si="16"/>
        <v>日</v>
      </c>
      <c r="O64" s="22" t="str">
        <f t="shared" si="16"/>
        <v>月</v>
      </c>
      <c r="P64" s="22" t="str">
        <f t="shared" si="16"/>
        <v>火</v>
      </c>
      <c r="Q64" s="22" t="str">
        <f t="shared" si="16"/>
        <v>水</v>
      </c>
      <c r="R64" s="22" t="str">
        <f t="shared" si="16"/>
        <v>木</v>
      </c>
      <c r="S64" s="22" t="str">
        <f t="shared" si="16"/>
        <v>金</v>
      </c>
      <c r="T64" s="22" t="str">
        <f t="shared" si="16"/>
        <v>土</v>
      </c>
      <c r="U64" s="22" t="str">
        <f t="shared" si="16"/>
        <v>日</v>
      </c>
      <c r="V64" s="22" t="str">
        <f t="shared" si="16"/>
        <v>月</v>
      </c>
      <c r="W64" s="22" t="str">
        <f t="shared" si="16"/>
        <v>火</v>
      </c>
      <c r="X64" s="22" t="str">
        <f t="shared" si="16"/>
        <v>水</v>
      </c>
      <c r="Y64" s="22" t="str">
        <f t="shared" si="16"/>
        <v>木</v>
      </c>
      <c r="Z64" s="22" t="str">
        <f t="shared" si="16"/>
        <v>金</v>
      </c>
      <c r="AA64" s="22" t="str">
        <f t="shared" si="16"/>
        <v>土</v>
      </c>
      <c r="AB64" s="22" t="str">
        <f t="shared" si="16"/>
        <v>日</v>
      </c>
      <c r="AC64" s="22" t="str">
        <f t="shared" si="16"/>
        <v>月</v>
      </c>
      <c r="AD64" s="22" t="str">
        <f t="shared" si="16"/>
        <v>火</v>
      </c>
      <c r="AE64" s="22" t="str">
        <f t="shared" si="16"/>
        <v>水</v>
      </c>
      <c r="AF64" s="22" t="str">
        <f t="shared" si="16"/>
        <v>木</v>
      </c>
      <c r="AG64" s="22" t="s">
        <v>60</v>
      </c>
      <c r="AH64" s="125"/>
      <c r="AI64" s="116"/>
      <c r="AK64" s="118"/>
      <c r="AL64" s="55" t="s">
        <v>71</v>
      </c>
      <c r="AM64" s="100">
        <f>IFERROR(+AM63/AM62,"")</f>
        <v>0.29032258064516131</v>
      </c>
      <c r="AN64" s="60" t="str">
        <f>IF(AM64="","",IF(AM64&gt;=0.285,"4週8休以上",IF(0.285&gt;AM64,"4週8休未満")))</f>
        <v>4週8休以上</v>
      </c>
    </row>
    <row r="65" spans="2:40" s="3" customFormat="1" ht="60" customHeight="1" x14ac:dyDescent="0.15">
      <c r="B65" s="13" t="s">
        <v>12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126"/>
      <c r="AI65" s="117"/>
      <c r="AK65" s="119" t="s">
        <v>4</v>
      </c>
      <c r="AL65" s="56" t="s">
        <v>54</v>
      </c>
      <c r="AM65" s="99">
        <f>COUNTIF(C67:AG67,"")+COUNTIF(C67:AG67,"●")</f>
        <v>31</v>
      </c>
      <c r="AN65" s="50"/>
    </row>
    <row r="66" spans="2:40" s="93" customFormat="1" ht="14.25" thickBot="1" x14ac:dyDescent="0.2">
      <c r="B66" s="11" t="s">
        <v>3</v>
      </c>
      <c r="C66" s="22"/>
      <c r="D66" s="22"/>
      <c r="E66" s="22"/>
      <c r="F66" s="22" t="s">
        <v>75</v>
      </c>
      <c r="G66" s="22" t="s">
        <v>75</v>
      </c>
      <c r="H66" s="22"/>
      <c r="I66" s="22"/>
      <c r="J66" s="22"/>
      <c r="K66" s="22"/>
      <c r="L66" s="22"/>
      <c r="M66" s="22" t="s">
        <v>75</v>
      </c>
      <c r="N66" s="22" t="s">
        <v>75</v>
      </c>
      <c r="O66" s="22"/>
      <c r="P66" s="22"/>
      <c r="Q66" s="22"/>
      <c r="R66" s="22"/>
      <c r="S66" s="22"/>
      <c r="T66" s="22" t="s">
        <v>75</v>
      </c>
      <c r="U66" s="22" t="s">
        <v>75</v>
      </c>
      <c r="V66" s="22"/>
      <c r="W66" s="22"/>
      <c r="X66" s="22"/>
      <c r="Y66" s="22"/>
      <c r="Z66" s="22"/>
      <c r="AA66" s="22" t="s">
        <v>75</v>
      </c>
      <c r="AB66" s="22" t="s">
        <v>75</v>
      </c>
      <c r="AC66" s="22" t="s">
        <v>75</v>
      </c>
      <c r="AD66" s="22"/>
      <c r="AE66" s="22"/>
      <c r="AF66" s="22"/>
      <c r="AG66" s="22"/>
      <c r="AH66" s="17">
        <f>COUNTIF(C66:AG66,"○")</f>
        <v>9</v>
      </c>
      <c r="AI66" s="19">
        <f>+AH66+AI59</f>
        <v>60</v>
      </c>
      <c r="AK66" s="119"/>
      <c r="AL66" s="55" t="s">
        <v>70</v>
      </c>
      <c r="AM66" s="98">
        <f>COUNTIF(C67:AG67,"●")</f>
        <v>9</v>
      </c>
      <c r="AN66" s="45"/>
    </row>
    <row r="67" spans="2:40" s="93" customFormat="1" ht="14.25" thickBot="1" x14ac:dyDescent="0.2">
      <c r="B67" s="12" t="s">
        <v>4</v>
      </c>
      <c r="C67" s="24"/>
      <c r="D67" s="24"/>
      <c r="E67" s="24"/>
      <c r="F67" s="24" t="s">
        <v>17</v>
      </c>
      <c r="G67" s="24" t="s">
        <v>17</v>
      </c>
      <c r="H67" s="24"/>
      <c r="I67" s="24"/>
      <c r="J67" s="24"/>
      <c r="K67" s="24"/>
      <c r="L67" s="24"/>
      <c r="M67" s="24" t="s">
        <v>17</v>
      </c>
      <c r="N67" s="24" t="s">
        <v>17</v>
      </c>
      <c r="O67" s="24"/>
      <c r="P67" s="24"/>
      <c r="Q67" s="24"/>
      <c r="R67" s="24"/>
      <c r="S67" s="24"/>
      <c r="T67" s="24" t="s">
        <v>17</v>
      </c>
      <c r="U67" s="24" t="s">
        <v>17</v>
      </c>
      <c r="V67" s="24"/>
      <c r="W67" s="24"/>
      <c r="X67" s="24"/>
      <c r="Y67" s="24"/>
      <c r="Z67" s="24"/>
      <c r="AA67" s="24" t="s">
        <v>17</v>
      </c>
      <c r="AB67" s="24" t="s">
        <v>17</v>
      </c>
      <c r="AC67" s="24" t="s">
        <v>17</v>
      </c>
      <c r="AD67" s="24"/>
      <c r="AE67" s="24"/>
      <c r="AF67" s="24"/>
      <c r="AG67" s="24"/>
      <c r="AH67" s="18">
        <f>COUNTIF(C67:AG67,"●")</f>
        <v>9</v>
      </c>
      <c r="AI67" s="20">
        <f>+AH67+AI60</f>
        <v>60</v>
      </c>
      <c r="AK67" s="119"/>
      <c r="AL67" s="55" t="s">
        <v>71</v>
      </c>
      <c r="AM67" s="100">
        <f>IFERROR(+AM66/AM65,"")</f>
        <v>0.29032258064516131</v>
      </c>
      <c r="AN67" s="60" t="str">
        <f>IF(AM67="","",IF(AM67&gt;=0.285,"4週8休以上",IF(0.285&gt;AM67,"4週8休未満")))</f>
        <v>4週8休以上</v>
      </c>
    </row>
    <row r="68" spans="2:40" ht="14.25" thickBot="1" x14ac:dyDescent="0.2">
      <c r="AM68" s="42"/>
    </row>
    <row r="69" spans="2:40" ht="13.5" customHeight="1" x14ac:dyDescent="0.15">
      <c r="B69" s="10" t="s">
        <v>1</v>
      </c>
      <c r="C69" s="122">
        <f>C62+MONTH(1)</f>
        <v>12</v>
      </c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4" t="s">
        <v>31</v>
      </c>
      <c r="AI69" s="115" t="s">
        <v>39</v>
      </c>
      <c r="AK69" s="118" t="s">
        <v>3</v>
      </c>
      <c r="AL69" s="57" t="s">
        <v>54</v>
      </c>
      <c r="AM69" s="58">
        <f>COUNTIF(C73:AG73,"")+COUNTIF(C73:AG73,"○")</f>
        <v>28</v>
      </c>
    </row>
    <row r="70" spans="2:40" ht="14.25" thickBot="1" x14ac:dyDescent="0.2">
      <c r="B70" s="11" t="s">
        <v>2</v>
      </c>
      <c r="C70" s="47">
        <f>DATE($M$6,C69,1)</f>
        <v>45261</v>
      </c>
      <c r="D70" s="47">
        <f>C70+1</f>
        <v>45262</v>
      </c>
      <c r="E70" s="47">
        <f t="shared" ref="E70:AG70" si="17">D70+1</f>
        <v>45263</v>
      </c>
      <c r="F70" s="47">
        <f t="shared" si="17"/>
        <v>45264</v>
      </c>
      <c r="G70" s="47">
        <f t="shared" si="17"/>
        <v>45265</v>
      </c>
      <c r="H70" s="47">
        <f t="shared" si="17"/>
        <v>45266</v>
      </c>
      <c r="I70" s="47">
        <f t="shared" si="17"/>
        <v>45267</v>
      </c>
      <c r="J70" s="47">
        <f t="shared" si="17"/>
        <v>45268</v>
      </c>
      <c r="K70" s="47">
        <f t="shared" si="17"/>
        <v>45269</v>
      </c>
      <c r="L70" s="47">
        <f t="shared" si="17"/>
        <v>45270</v>
      </c>
      <c r="M70" s="47">
        <f t="shared" si="17"/>
        <v>45271</v>
      </c>
      <c r="N70" s="47">
        <f t="shared" si="17"/>
        <v>45272</v>
      </c>
      <c r="O70" s="47">
        <f t="shared" si="17"/>
        <v>45273</v>
      </c>
      <c r="P70" s="47">
        <f t="shared" si="17"/>
        <v>45274</v>
      </c>
      <c r="Q70" s="47">
        <f t="shared" si="17"/>
        <v>45275</v>
      </c>
      <c r="R70" s="47">
        <f t="shared" si="17"/>
        <v>45276</v>
      </c>
      <c r="S70" s="47">
        <f t="shared" si="17"/>
        <v>45277</v>
      </c>
      <c r="T70" s="47">
        <f t="shared" si="17"/>
        <v>45278</v>
      </c>
      <c r="U70" s="47">
        <f t="shared" si="17"/>
        <v>45279</v>
      </c>
      <c r="V70" s="47">
        <f t="shared" si="17"/>
        <v>45280</v>
      </c>
      <c r="W70" s="47">
        <f t="shared" si="17"/>
        <v>45281</v>
      </c>
      <c r="X70" s="47">
        <f t="shared" si="17"/>
        <v>45282</v>
      </c>
      <c r="Y70" s="47">
        <f t="shared" si="17"/>
        <v>45283</v>
      </c>
      <c r="Z70" s="47">
        <f t="shared" si="17"/>
        <v>45284</v>
      </c>
      <c r="AA70" s="47">
        <f t="shared" si="17"/>
        <v>45285</v>
      </c>
      <c r="AB70" s="47">
        <f t="shared" si="17"/>
        <v>45286</v>
      </c>
      <c r="AC70" s="47">
        <f t="shared" si="17"/>
        <v>45287</v>
      </c>
      <c r="AD70" s="47">
        <f t="shared" si="17"/>
        <v>45288</v>
      </c>
      <c r="AE70" s="51">
        <f t="shared" si="17"/>
        <v>45289</v>
      </c>
      <c r="AF70" s="51">
        <f t="shared" si="17"/>
        <v>45290</v>
      </c>
      <c r="AG70" s="51">
        <f t="shared" si="17"/>
        <v>45291</v>
      </c>
      <c r="AH70" s="125"/>
      <c r="AI70" s="116"/>
      <c r="AK70" s="118"/>
      <c r="AL70" s="55" t="s">
        <v>70</v>
      </c>
      <c r="AM70" s="98">
        <f>COUNTIF(C73:AG73,"○")</f>
        <v>8</v>
      </c>
    </row>
    <row r="71" spans="2:40" ht="14.25" thickBot="1" x14ac:dyDescent="0.2">
      <c r="B71" s="11" t="s">
        <v>6</v>
      </c>
      <c r="C71" s="22" t="str">
        <f>TEXT(WEEKDAY(+C70),"aaa")</f>
        <v>金</v>
      </c>
      <c r="D71" s="22" t="str">
        <f t="shared" ref="D71:AG71" si="18">TEXT(WEEKDAY(+D70),"aaa")</f>
        <v>土</v>
      </c>
      <c r="E71" s="22" t="str">
        <f t="shared" si="18"/>
        <v>日</v>
      </c>
      <c r="F71" s="22" t="str">
        <f t="shared" si="18"/>
        <v>月</v>
      </c>
      <c r="G71" s="22" t="str">
        <f t="shared" si="18"/>
        <v>火</v>
      </c>
      <c r="H71" s="22" t="str">
        <f t="shared" si="18"/>
        <v>水</v>
      </c>
      <c r="I71" s="22" t="str">
        <f t="shared" si="18"/>
        <v>木</v>
      </c>
      <c r="J71" s="22" t="str">
        <f t="shared" si="18"/>
        <v>金</v>
      </c>
      <c r="K71" s="22" t="str">
        <f t="shared" si="18"/>
        <v>土</v>
      </c>
      <c r="L71" s="22" t="str">
        <f t="shared" si="18"/>
        <v>日</v>
      </c>
      <c r="M71" s="22" t="str">
        <f t="shared" si="18"/>
        <v>月</v>
      </c>
      <c r="N71" s="22" t="str">
        <f t="shared" si="18"/>
        <v>火</v>
      </c>
      <c r="O71" s="22" t="str">
        <f t="shared" si="18"/>
        <v>水</v>
      </c>
      <c r="P71" s="22" t="str">
        <f t="shared" si="18"/>
        <v>木</v>
      </c>
      <c r="Q71" s="22" t="str">
        <f t="shared" si="18"/>
        <v>金</v>
      </c>
      <c r="R71" s="22" t="str">
        <f t="shared" si="18"/>
        <v>土</v>
      </c>
      <c r="S71" s="22" t="str">
        <f t="shared" si="18"/>
        <v>日</v>
      </c>
      <c r="T71" s="22" t="str">
        <f t="shared" si="18"/>
        <v>月</v>
      </c>
      <c r="U71" s="22" t="str">
        <f t="shared" si="18"/>
        <v>火</v>
      </c>
      <c r="V71" s="22" t="str">
        <f t="shared" si="18"/>
        <v>水</v>
      </c>
      <c r="W71" s="22" t="str">
        <f t="shared" si="18"/>
        <v>木</v>
      </c>
      <c r="X71" s="22" t="str">
        <f t="shared" si="18"/>
        <v>金</v>
      </c>
      <c r="Y71" s="22" t="str">
        <f t="shared" si="18"/>
        <v>土</v>
      </c>
      <c r="Z71" s="22" t="str">
        <f t="shared" si="18"/>
        <v>日</v>
      </c>
      <c r="AA71" s="22" t="str">
        <f t="shared" si="18"/>
        <v>月</v>
      </c>
      <c r="AB71" s="22" t="str">
        <f t="shared" si="18"/>
        <v>火</v>
      </c>
      <c r="AC71" s="22" t="str">
        <f t="shared" si="18"/>
        <v>水</v>
      </c>
      <c r="AD71" s="22" t="str">
        <f t="shared" si="18"/>
        <v>木</v>
      </c>
      <c r="AE71" s="52" t="str">
        <f t="shared" si="18"/>
        <v>金</v>
      </c>
      <c r="AF71" s="52" t="str">
        <f t="shared" si="18"/>
        <v>土</v>
      </c>
      <c r="AG71" s="52" t="str">
        <f t="shared" si="18"/>
        <v>日</v>
      </c>
      <c r="AH71" s="125"/>
      <c r="AI71" s="116"/>
      <c r="AK71" s="118"/>
      <c r="AL71" s="55" t="s">
        <v>71</v>
      </c>
      <c r="AM71" s="100">
        <f>IFERROR(+AM70/AM69,"")</f>
        <v>0.2857142857142857</v>
      </c>
      <c r="AN71" s="60" t="str">
        <f>IF(AM71="","",IF(AM71&gt;=0.285,"4週8休以上",IF(0.285&gt;AM71,"4週8休未満")))</f>
        <v>4週8休以上</v>
      </c>
    </row>
    <row r="72" spans="2:40" s="3" customFormat="1" ht="60" customHeight="1" x14ac:dyDescent="0.15">
      <c r="B72" s="13" t="s">
        <v>12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53"/>
      <c r="AF72" s="53"/>
      <c r="AG72" s="53"/>
      <c r="AH72" s="126"/>
      <c r="AI72" s="117"/>
      <c r="AK72" s="119" t="s">
        <v>4</v>
      </c>
      <c r="AL72" s="56" t="s">
        <v>54</v>
      </c>
      <c r="AM72" s="99">
        <f>COUNTIF(C74:AG74,"")+COUNTIF(C74:AG74,"●")</f>
        <v>28</v>
      </c>
      <c r="AN72" s="50"/>
    </row>
    <row r="73" spans="2:40" s="93" customFormat="1" ht="14.25" thickBot="1" x14ac:dyDescent="0.2">
      <c r="B73" s="11" t="s">
        <v>3</v>
      </c>
      <c r="C73" s="22"/>
      <c r="D73" s="22" t="s">
        <v>75</v>
      </c>
      <c r="E73" s="22" t="s">
        <v>75</v>
      </c>
      <c r="F73" s="22"/>
      <c r="G73" s="22"/>
      <c r="H73" s="22"/>
      <c r="I73" s="22"/>
      <c r="J73" s="22"/>
      <c r="K73" s="22" t="s">
        <v>75</v>
      </c>
      <c r="L73" s="22" t="s">
        <v>75</v>
      </c>
      <c r="M73" s="22"/>
      <c r="N73" s="22"/>
      <c r="O73" s="22"/>
      <c r="P73" s="22"/>
      <c r="Q73" s="22"/>
      <c r="R73" s="22" t="s">
        <v>75</v>
      </c>
      <c r="S73" s="22" t="s">
        <v>75</v>
      </c>
      <c r="T73" s="22"/>
      <c r="U73" s="22"/>
      <c r="V73" s="22"/>
      <c r="W73" s="22"/>
      <c r="X73" s="22"/>
      <c r="Y73" s="22" t="s">
        <v>75</v>
      </c>
      <c r="Z73" s="22" t="s">
        <v>75</v>
      </c>
      <c r="AA73" s="22"/>
      <c r="AB73" s="22"/>
      <c r="AC73" s="22"/>
      <c r="AD73" s="22"/>
      <c r="AE73" s="52" t="s">
        <v>73</v>
      </c>
      <c r="AF73" s="52" t="s">
        <v>73</v>
      </c>
      <c r="AG73" s="52" t="s">
        <v>73</v>
      </c>
      <c r="AH73" s="17">
        <f>COUNTIF(C73:AG73,"○")</f>
        <v>8</v>
      </c>
      <c r="AI73" s="19">
        <f>+AH73+AI66</f>
        <v>68</v>
      </c>
      <c r="AK73" s="119"/>
      <c r="AL73" s="55" t="s">
        <v>70</v>
      </c>
      <c r="AM73" s="98">
        <f>COUNTIF(C74:AG74,"●")</f>
        <v>8</v>
      </c>
      <c r="AN73" s="45"/>
    </row>
    <row r="74" spans="2:40" s="93" customFormat="1" ht="14.25" thickBot="1" x14ac:dyDescent="0.2">
      <c r="B74" s="12" t="s">
        <v>4</v>
      </c>
      <c r="C74" s="24"/>
      <c r="D74" s="24" t="s">
        <v>17</v>
      </c>
      <c r="E74" s="24" t="s">
        <v>17</v>
      </c>
      <c r="F74" s="24"/>
      <c r="G74" s="24"/>
      <c r="H74" s="24"/>
      <c r="I74" s="24"/>
      <c r="J74" s="24"/>
      <c r="K74" s="24" t="s">
        <v>17</v>
      </c>
      <c r="L74" s="24" t="s">
        <v>17</v>
      </c>
      <c r="M74" s="24"/>
      <c r="N74" s="24"/>
      <c r="O74" s="24"/>
      <c r="P74" s="24"/>
      <c r="Q74" s="24"/>
      <c r="R74" s="24" t="s">
        <v>17</v>
      </c>
      <c r="S74" s="24" t="s">
        <v>17</v>
      </c>
      <c r="T74" s="24"/>
      <c r="U74" s="24"/>
      <c r="V74" s="24"/>
      <c r="W74" s="24"/>
      <c r="X74" s="24"/>
      <c r="Y74" s="24" t="s">
        <v>17</v>
      </c>
      <c r="Z74" s="24" t="s">
        <v>17</v>
      </c>
      <c r="AA74" s="24"/>
      <c r="AB74" s="24"/>
      <c r="AC74" s="24"/>
      <c r="AD74" s="24"/>
      <c r="AE74" s="54" t="s">
        <v>73</v>
      </c>
      <c r="AF74" s="54" t="s">
        <v>73</v>
      </c>
      <c r="AG74" s="54" t="s">
        <v>73</v>
      </c>
      <c r="AH74" s="18">
        <f>COUNTIF(C74:AG74,"●")</f>
        <v>8</v>
      </c>
      <c r="AI74" s="20">
        <f>+AH74+AI67</f>
        <v>68</v>
      </c>
      <c r="AK74" s="119"/>
      <c r="AL74" s="55" t="s">
        <v>71</v>
      </c>
      <c r="AM74" s="100">
        <f>IFERROR(+AM73/AM72,"")</f>
        <v>0.2857142857142857</v>
      </c>
      <c r="AN74" s="60" t="str">
        <f>IF(AM74="","",IF(AM74&gt;=0.285,"4週8休以上",IF(0.285&gt;AM74,"4週8休未満")))</f>
        <v>4週8休以上</v>
      </c>
    </row>
    <row r="75" spans="2:40" ht="14.25" thickBot="1" x14ac:dyDescent="0.2">
      <c r="AM75" s="42"/>
    </row>
    <row r="76" spans="2:40" ht="13.5" customHeight="1" x14ac:dyDescent="0.15">
      <c r="B76" s="10" t="s">
        <v>1</v>
      </c>
      <c r="C76" s="122">
        <f>MONTH(C69+1)</f>
        <v>1</v>
      </c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4" t="s">
        <v>31</v>
      </c>
      <c r="AI76" s="115" t="s">
        <v>39</v>
      </c>
      <c r="AK76" s="118" t="s">
        <v>3</v>
      </c>
      <c r="AL76" s="57" t="s">
        <v>54</v>
      </c>
      <c r="AM76" s="58">
        <f>COUNTIF(C80:AG80,"")+COUNTIF(C80:AG80,"○")</f>
        <v>28</v>
      </c>
    </row>
    <row r="77" spans="2:40" ht="14.25" thickBot="1" x14ac:dyDescent="0.2">
      <c r="B77" s="11" t="s">
        <v>2</v>
      </c>
      <c r="C77" s="51">
        <f>DATE($M$6+1,C76,1)</f>
        <v>45292</v>
      </c>
      <c r="D77" s="51">
        <f>C77+1</f>
        <v>45293</v>
      </c>
      <c r="E77" s="51">
        <f t="shared" ref="E77:AG77" si="19">D77+1</f>
        <v>45294</v>
      </c>
      <c r="F77" s="47">
        <f t="shared" si="19"/>
        <v>45295</v>
      </c>
      <c r="G77" s="47">
        <f t="shared" si="19"/>
        <v>45296</v>
      </c>
      <c r="H77" s="47">
        <f t="shared" si="19"/>
        <v>45297</v>
      </c>
      <c r="I77" s="47">
        <f t="shared" si="19"/>
        <v>45298</v>
      </c>
      <c r="J77" s="47">
        <f t="shared" si="19"/>
        <v>45299</v>
      </c>
      <c r="K77" s="47">
        <f t="shared" si="19"/>
        <v>45300</v>
      </c>
      <c r="L77" s="47">
        <f t="shared" si="19"/>
        <v>45301</v>
      </c>
      <c r="M77" s="47">
        <f t="shared" si="19"/>
        <v>45302</v>
      </c>
      <c r="N77" s="47">
        <f t="shared" si="19"/>
        <v>45303</v>
      </c>
      <c r="O77" s="47">
        <f t="shared" si="19"/>
        <v>45304</v>
      </c>
      <c r="P77" s="47">
        <f t="shared" si="19"/>
        <v>45305</v>
      </c>
      <c r="Q77" s="47">
        <f t="shared" si="19"/>
        <v>45306</v>
      </c>
      <c r="R77" s="47">
        <f t="shared" si="19"/>
        <v>45307</v>
      </c>
      <c r="S77" s="47">
        <f t="shared" si="19"/>
        <v>45308</v>
      </c>
      <c r="T77" s="47">
        <f t="shared" si="19"/>
        <v>45309</v>
      </c>
      <c r="U77" s="47">
        <f t="shared" si="19"/>
        <v>45310</v>
      </c>
      <c r="V77" s="47">
        <f t="shared" si="19"/>
        <v>45311</v>
      </c>
      <c r="W77" s="47">
        <f t="shared" si="19"/>
        <v>45312</v>
      </c>
      <c r="X77" s="47">
        <f t="shared" si="19"/>
        <v>45313</v>
      </c>
      <c r="Y77" s="47">
        <f t="shared" si="19"/>
        <v>45314</v>
      </c>
      <c r="Z77" s="47">
        <f t="shared" si="19"/>
        <v>45315</v>
      </c>
      <c r="AA77" s="47">
        <f t="shared" si="19"/>
        <v>45316</v>
      </c>
      <c r="AB77" s="47">
        <f t="shared" si="19"/>
        <v>45317</v>
      </c>
      <c r="AC77" s="47">
        <f t="shared" si="19"/>
        <v>45318</v>
      </c>
      <c r="AD77" s="47">
        <f t="shared" si="19"/>
        <v>45319</v>
      </c>
      <c r="AE77" s="47">
        <f t="shared" si="19"/>
        <v>45320</v>
      </c>
      <c r="AF77" s="47">
        <f t="shared" si="19"/>
        <v>45321</v>
      </c>
      <c r="AG77" s="47">
        <f t="shared" si="19"/>
        <v>45322</v>
      </c>
      <c r="AH77" s="125"/>
      <c r="AI77" s="116"/>
      <c r="AK77" s="118"/>
      <c r="AL77" s="55" t="s">
        <v>70</v>
      </c>
      <c r="AM77" s="98">
        <f>COUNTIF(C80:AG80,"○")</f>
        <v>8</v>
      </c>
    </row>
    <row r="78" spans="2:40" ht="14.25" thickBot="1" x14ac:dyDescent="0.2">
      <c r="B78" s="11" t="s">
        <v>6</v>
      </c>
      <c r="C78" s="52" t="str">
        <f>TEXT(WEEKDAY(+C77),"aaa")</f>
        <v>月</v>
      </c>
      <c r="D78" s="52" t="str">
        <f t="shared" ref="D78:AG78" si="20">TEXT(WEEKDAY(+D77),"aaa")</f>
        <v>火</v>
      </c>
      <c r="E78" s="52" t="str">
        <f t="shared" si="20"/>
        <v>水</v>
      </c>
      <c r="F78" s="22" t="str">
        <f t="shared" si="20"/>
        <v>木</v>
      </c>
      <c r="G78" s="22" t="str">
        <f t="shared" si="20"/>
        <v>金</v>
      </c>
      <c r="H78" s="22" t="str">
        <f t="shared" si="20"/>
        <v>土</v>
      </c>
      <c r="I78" s="22" t="str">
        <f t="shared" si="20"/>
        <v>日</v>
      </c>
      <c r="J78" s="22" t="str">
        <f t="shared" si="20"/>
        <v>月</v>
      </c>
      <c r="K78" s="22" t="str">
        <f t="shared" si="20"/>
        <v>火</v>
      </c>
      <c r="L78" s="22" t="str">
        <f t="shared" si="20"/>
        <v>水</v>
      </c>
      <c r="M78" s="22" t="str">
        <f t="shared" si="20"/>
        <v>木</v>
      </c>
      <c r="N78" s="22" t="str">
        <f t="shared" si="20"/>
        <v>金</v>
      </c>
      <c r="O78" s="22" t="str">
        <f t="shared" si="20"/>
        <v>土</v>
      </c>
      <c r="P78" s="22" t="str">
        <f t="shared" si="20"/>
        <v>日</v>
      </c>
      <c r="Q78" s="22" t="str">
        <f t="shared" si="20"/>
        <v>月</v>
      </c>
      <c r="R78" s="22" t="str">
        <f t="shared" si="20"/>
        <v>火</v>
      </c>
      <c r="S78" s="22" t="str">
        <f t="shared" si="20"/>
        <v>水</v>
      </c>
      <c r="T78" s="22" t="str">
        <f t="shared" si="20"/>
        <v>木</v>
      </c>
      <c r="U78" s="22" t="str">
        <f t="shared" si="20"/>
        <v>金</v>
      </c>
      <c r="V78" s="22" t="str">
        <f t="shared" si="20"/>
        <v>土</v>
      </c>
      <c r="W78" s="22" t="str">
        <f t="shared" si="20"/>
        <v>日</v>
      </c>
      <c r="X78" s="22" t="str">
        <f t="shared" si="20"/>
        <v>月</v>
      </c>
      <c r="Y78" s="22" t="str">
        <f t="shared" si="20"/>
        <v>火</v>
      </c>
      <c r="Z78" s="22" t="str">
        <f t="shared" si="20"/>
        <v>水</v>
      </c>
      <c r="AA78" s="22" t="str">
        <f t="shared" si="20"/>
        <v>木</v>
      </c>
      <c r="AB78" s="22" t="str">
        <f t="shared" si="20"/>
        <v>金</v>
      </c>
      <c r="AC78" s="22" t="str">
        <f t="shared" si="20"/>
        <v>土</v>
      </c>
      <c r="AD78" s="22" t="str">
        <f t="shared" si="20"/>
        <v>日</v>
      </c>
      <c r="AE78" s="22" t="str">
        <f t="shared" si="20"/>
        <v>月</v>
      </c>
      <c r="AF78" s="22" t="str">
        <f t="shared" si="20"/>
        <v>火</v>
      </c>
      <c r="AG78" s="22" t="str">
        <f t="shared" si="20"/>
        <v>水</v>
      </c>
      <c r="AH78" s="125"/>
      <c r="AI78" s="116"/>
      <c r="AK78" s="118"/>
      <c r="AL78" s="55" t="s">
        <v>71</v>
      </c>
      <c r="AM78" s="100">
        <f>IFERROR(+AM77/AM76,"")</f>
        <v>0.2857142857142857</v>
      </c>
      <c r="AN78" s="60" t="str">
        <f>IF(AM78="","",IF(AM78&gt;=0.285,"4週8休以上",IF(0.285&gt;AM78,"4週8休未満")))</f>
        <v>4週8休以上</v>
      </c>
    </row>
    <row r="79" spans="2:40" s="3" customFormat="1" ht="60" customHeight="1" x14ac:dyDescent="0.15">
      <c r="B79" s="13" t="s">
        <v>12</v>
      </c>
      <c r="C79" s="53"/>
      <c r="D79" s="53"/>
      <c r="E79" s="53"/>
      <c r="F79" s="23"/>
      <c r="G79" s="23"/>
      <c r="H79" s="50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126"/>
      <c r="AI79" s="117"/>
      <c r="AK79" s="119" t="s">
        <v>4</v>
      </c>
      <c r="AL79" s="56" t="s">
        <v>54</v>
      </c>
      <c r="AM79" s="99">
        <f>COUNTIF(C81:AG81,"")+COUNTIF(C81:AG81,"●")</f>
        <v>28</v>
      </c>
      <c r="AN79" s="50"/>
    </row>
    <row r="80" spans="2:40" s="93" customFormat="1" ht="14.25" thickBot="1" x14ac:dyDescent="0.2">
      <c r="B80" s="11" t="s">
        <v>3</v>
      </c>
      <c r="C80" s="52" t="s">
        <v>73</v>
      </c>
      <c r="D80" s="52" t="s">
        <v>73</v>
      </c>
      <c r="E80" s="52" t="s">
        <v>73</v>
      </c>
      <c r="F80" s="22"/>
      <c r="G80" s="22"/>
      <c r="H80" s="22" t="s">
        <v>75</v>
      </c>
      <c r="I80" s="22" t="s">
        <v>75</v>
      </c>
      <c r="J80" s="22"/>
      <c r="K80" s="22"/>
      <c r="L80" s="22"/>
      <c r="M80" s="22"/>
      <c r="N80" s="22"/>
      <c r="O80" s="22" t="s">
        <v>75</v>
      </c>
      <c r="P80" s="22" t="s">
        <v>75</v>
      </c>
      <c r="Q80" s="22"/>
      <c r="R80" s="22"/>
      <c r="S80" s="22"/>
      <c r="T80" s="22"/>
      <c r="U80" s="22"/>
      <c r="V80" s="22" t="s">
        <v>75</v>
      </c>
      <c r="W80" s="22" t="s">
        <v>75</v>
      </c>
      <c r="X80" s="22"/>
      <c r="Y80" s="22"/>
      <c r="Z80" s="22"/>
      <c r="AA80" s="22"/>
      <c r="AB80" s="22"/>
      <c r="AC80" s="22" t="s">
        <v>75</v>
      </c>
      <c r="AD80" s="22" t="s">
        <v>75</v>
      </c>
      <c r="AE80" s="22"/>
      <c r="AF80" s="22"/>
      <c r="AG80" s="22"/>
      <c r="AH80" s="17">
        <f>COUNTIF(C80:AG80,"○")</f>
        <v>8</v>
      </c>
      <c r="AI80" s="19">
        <f>+AH80+AI73</f>
        <v>76</v>
      </c>
      <c r="AK80" s="119"/>
      <c r="AL80" s="55" t="s">
        <v>70</v>
      </c>
      <c r="AM80" s="98">
        <f>COUNTIF(C81:AG81,"●")</f>
        <v>8</v>
      </c>
      <c r="AN80" s="45"/>
    </row>
    <row r="81" spans="2:40" s="93" customFormat="1" ht="14.25" thickBot="1" x14ac:dyDescent="0.2">
      <c r="B81" s="12" t="s">
        <v>4</v>
      </c>
      <c r="C81" s="54" t="s">
        <v>73</v>
      </c>
      <c r="D81" s="54" t="s">
        <v>73</v>
      </c>
      <c r="E81" s="54" t="s">
        <v>73</v>
      </c>
      <c r="F81" s="24"/>
      <c r="G81" s="24"/>
      <c r="H81" s="24" t="s">
        <v>17</v>
      </c>
      <c r="I81" s="24" t="s">
        <v>17</v>
      </c>
      <c r="J81" s="24"/>
      <c r="K81" s="24"/>
      <c r="L81" s="24"/>
      <c r="M81" s="24"/>
      <c r="N81" s="24"/>
      <c r="O81" s="24" t="s">
        <v>17</v>
      </c>
      <c r="P81" s="24" t="s">
        <v>17</v>
      </c>
      <c r="Q81" s="24"/>
      <c r="R81" s="24"/>
      <c r="S81" s="24"/>
      <c r="T81" s="24"/>
      <c r="U81" s="24"/>
      <c r="V81" s="24" t="s">
        <v>17</v>
      </c>
      <c r="W81" s="24" t="s">
        <v>17</v>
      </c>
      <c r="X81" s="24"/>
      <c r="Y81" s="24"/>
      <c r="Z81" s="24"/>
      <c r="AA81" s="24"/>
      <c r="AB81" s="24"/>
      <c r="AC81" s="24" t="s">
        <v>17</v>
      </c>
      <c r="AD81" s="24" t="s">
        <v>17</v>
      </c>
      <c r="AE81" s="24"/>
      <c r="AF81" s="24"/>
      <c r="AG81" s="24"/>
      <c r="AH81" s="18">
        <f>COUNTIF(C81:AG81,"●")</f>
        <v>8</v>
      </c>
      <c r="AI81" s="20">
        <f>+AH81+AI74</f>
        <v>76</v>
      </c>
      <c r="AK81" s="119"/>
      <c r="AL81" s="55" t="s">
        <v>71</v>
      </c>
      <c r="AM81" s="100">
        <f>IFERROR(+AM80/AM79,"")</f>
        <v>0.2857142857142857</v>
      </c>
      <c r="AN81" s="60" t="str">
        <f>IF(AM81="","",IF(AM81&gt;=0.285,"4週8休以上",IF(0.285&gt;AM81,"4週8休未満")))</f>
        <v>4週8休以上</v>
      </c>
    </row>
    <row r="82" spans="2:40" ht="14.25" thickBot="1" x14ac:dyDescent="0.2">
      <c r="AM82" s="42"/>
    </row>
    <row r="83" spans="2:40" ht="13.5" customHeight="1" x14ac:dyDescent="0.15">
      <c r="B83" s="10" t="s">
        <v>1</v>
      </c>
      <c r="C83" s="122">
        <f>C76+MONTH(1)</f>
        <v>2</v>
      </c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4" t="s">
        <v>31</v>
      </c>
      <c r="AI83" s="115" t="s">
        <v>39</v>
      </c>
      <c r="AK83" s="118" t="s">
        <v>3</v>
      </c>
      <c r="AL83" s="57" t="s">
        <v>54</v>
      </c>
      <c r="AM83" s="58">
        <f>COUNTIF(C87:AG87,"")+COUNTIF(C87:AG87,"○")</f>
        <v>29</v>
      </c>
    </row>
    <row r="84" spans="2:40" ht="14.25" thickBot="1" x14ac:dyDescent="0.2">
      <c r="B84" s="11" t="s">
        <v>2</v>
      </c>
      <c r="C84" s="47">
        <f>DATE($M$6+1,C83,1)</f>
        <v>45323</v>
      </c>
      <c r="D84" s="47">
        <f>C84+1</f>
        <v>45324</v>
      </c>
      <c r="E84" s="47">
        <f t="shared" ref="E84:AE84" si="21">D84+1</f>
        <v>45325</v>
      </c>
      <c r="F84" s="47">
        <f t="shared" si="21"/>
        <v>45326</v>
      </c>
      <c r="G84" s="47">
        <f t="shared" si="21"/>
        <v>45327</v>
      </c>
      <c r="H84" s="47">
        <f t="shared" si="21"/>
        <v>45328</v>
      </c>
      <c r="I84" s="47">
        <f t="shared" si="21"/>
        <v>45329</v>
      </c>
      <c r="J84" s="47">
        <f t="shared" si="21"/>
        <v>45330</v>
      </c>
      <c r="K84" s="47">
        <f t="shared" si="21"/>
        <v>45331</v>
      </c>
      <c r="L84" s="47">
        <f t="shared" si="21"/>
        <v>45332</v>
      </c>
      <c r="M84" s="47">
        <f t="shared" si="21"/>
        <v>45333</v>
      </c>
      <c r="N84" s="47">
        <f t="shared" si="21"/>
        <v>45334</v>
      </c>
      <c r="O84" s="47">
        <f t="shared" si="21"/>
        <v>45335</v>
      </c>
      <c r="P84" s="47">
        <f t="shared" si="21"/>
        <v>45336</v>
      </c>
      <c r="Q84" s="47">
        <f t="shared" si="21"/>
        <v>45337</v>
      </c>
      <c r="R84" s="47">
        <f t="shared" si="21"/>
        <v>45338</v>
      </c>
      <c r="S84" s="47">
        <f t="shared" si="21"/>
        <v>45339</v>
      </c>
      <c r="T84" s="47">
        <f t="shared" si="21"/>
        <v>45340</v>
      </c>
      <c r="U84" s="47">
        <f t="shared" si="21"/>
        <v>45341</v>
      </c>
      <c r="V84" s="47">
        <f t="shared" si="21"/>
        <v>45342</v>
      </c>
      <c r="W84" s="47">
        <f t="shared" si="21"/>
        <v>45343</v>
      </c>
      <c r="X84" s="47">
        <f t="shared" si="21"/>
        <v>45344</v>
      </c>
      <c r="Y84" s="47">
        <f t="shared" si="21"/>
        <v>45345</v>
      </c>
      <c r="Z84" s="47">
        <f t="shared" si="21"/>
        <v>45346</v>
      </c>
      <c r="AA84" s="47">
        <f t="shared" si="21"/>
        <v>45347</v>
      </c>
      <c r="AB84" s="47">
        <f t="shared" si="21"/>
        <v>45348</v>
      </c>
      <c r="AC84" s="47">
        <f t="shared" si="21"/>
        <v>45349</v>
      </c>
      <c r="AD84" s="47">
        <f t="shared" si="21"/>
        <v>45350</v>
      </c>
      <c r="AE84" s="47">
        <f t="shared" si="21"/>
        <v>45351</v>
      </c>
      <c r="AF84" s="22" t="s">
        <v>60</v>
      </c>
      <c r="AG84" s="22" t="s">
        <v>60</v>
      </c>
      <c r="AH84" s="125"/>
      <c r="AI84" s="116"/>
      <c r="AK84" s="118"/>
      <c r="AL84" s="55" t="s">
        <v>70</v>
      </c>
      <c r="AM84" s="98">
        <f>COUNTIF(C87:AG87,"○")</f>
        <v>10</v>
      </c>
    </row>
    <row r="85" spans="2:40" ht="14.25" thickBot="1" x14ac:dyDescent="0.2">
      <c r="B85" s="11" t="s">
        <v>6</v>
      </c>
      <c r="C85" s="22" t="str">
        <f>TEXT(WEEKDAY(+C84),"aaa")</f>
        <v>木</v>
      </c>
      <c r="D85" s="22" t="str">
        <f t="shared" ref="D85:AE85" si="22">TEXT(WEEKDAY(+D84),"aaa")</f>
        <v>金</v>
      </c>
      <c r="E85" s="22" t="str">
        <f t="shared" si="22"/>
        <v>土</v>
      </c>
      <c r="F85" s="22" t="str">
        <f t="shared" si="22"/>
        <v>日</v>
      </c>
      <c r="G85" s="22" t="str">
        <f t="shared" si="22"/>
        <v>月</v>
      </c>
      <c r="H85" s="22" t="str">
        <f t="shared" si="22"/>
        <v>火</v>
      </c>
      <c r="I85" s="22" t="str">
        <f t="shared" si="22"/>
        <v>水</v>
      </c>
      <c r="J85" s="22" t="str">
        <f t="shared" si="22"/>
        <v>木</v>
      </c>
      <c r="K85" s="22" t="str">
        <f t="shared" si="22"/>
        <v>金</v>
      </c>
      <c r="L85" s="22" t="str">
        <f t="shared" si="22"/>
        <v>土</v>
      </c>
      <c r="M85" s="22" t="str">
        <f t="shared" si="22"/>
        <v>日</v>
      </c>
      <c r="N85" s="22" t="str">
        <f t="shared" si="22"/>
        <v>月</v>
      </c>
      <c r="O85" s="22" t="str">
        <f t="shared" si="22"/>
        <v>火</v>
      </c>
      <c r="P85" s="22" t="str">
        <f t="shared" si="22"/>
        <v>水</v>
      </c>
      <c r="Q85" s="22" t="str">
        <f t="shared" si="22"/>
        <v>木</v>
      </c>
      <c r="R85" s="22" t="str">
        <f t="shared" si="22"/>
        <v>金</v>
      </c>
      <c r="S85" s="22" t="str">
        <f t="shared" si="22"/>
        <v>土</v>
      </c>
      <c r="T85" s="22" t="str">
        <f t="shared" si="22"/>
        <v>日</v>
      </c>
      <c r="U85" s="22" t="str">
        <f t="shared" si="22"/>
        <v>月</v>
      </c>
      <c r="V85" s="22" t="str">
        <f t="shared" si="22"/>
        <v>火</v>
      </c>
      <c r="W85" s="22" t="str">
        <f t="shared" si="22"/>
        <v>水</v>
      </c>
      <c r="X85" s="22" t="str">
        <f t="shared" si="22"/>
        <v>木</v>
      </c>
      <c r="Y85" s="22" t="str">
        <f t="shared" si="22"/>
        <v>金</v>
      </c>
      <c r="Z85" s="22" t="str">
        <f t="shared" si="22"/>
        <v>土</v>
      </c>
      <c r="AA85" s="22" t="str">
        <f t="shared" si="22"/>
        <v>日</v>
      </c>
      <c r="AB85" s="22" t="str">
        <f t="shared" si="22"/>
        <v>月</v>
      </c>
      <c r="AC85" s="22" t="str">
        <f t="shared" si="22"/>
        <v>火</v>
      </c>
      <c r="AD85" s="22" t="str">
        <f t="shared" si="22"/>
        <v>水</v>
      </c>
      <c r="AE85" s="22" t="str">
        <f t="shared" si="22"/>
        <v>木</v>
      </c>
      <c r="AF85" s="22" t="s">
        <v>60</v>
      </c>
      <c r="AG85" s="22" t="s">
        <v>60</v>
      </c>
      <c r="AH85" s="125"/>
      <c r="AI85" s="116"/>
      <c r="AK85" s="118"/>
      <c r="AL85" s="55" t="s">
        <v>71</v>
      </c>
      <c r="AM85" s="100">
        <f>IFERROR(+AM84/AM83,"")</f>
        <v>0.34482758620689657</v>
      </c>
      <c r="AN85" s="60" t="str">
        <f>IF(AM85="","",IF(AM85&gt;=0.285,"4週8休以上",IF(0.285&gt;AM85,"4週8休未満")))</f>
        <v>4週8休以上</v>
      </c>
    </row>
    <row r="86" spans="2:40" s="3" customFormat="1" ht="60" customHeight="1" x14ac:dyDescent="0.15">
      <c r="B86" s="13" t="s">
        <v>12</v>
      </c>
      <c r="C86" s="23"/>
      <c r="D86" s="23"/>
      <c r="E86" s="23"/>
      <c r="F86" s="23"/>
      <c r="G86" s="23"/>
      <c r="H86" s="23"/>
      <c r="I86" s="50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50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126"/>
      <c r="AI86" s="117"/>
      <c r="AK86" s="119" t="s">
        <v>4</v>
      </c>
      <c r="AL86" s="56" t="s">
        <v>54</v>
      </c>
      <c r="AM86" s="99">
        <f>COUNTIF(C88:AG88,"")+COUNTIF(C88:AG88,"●")</f>
        <v>29</v>
      </c>
      <c r="AN86" s="50"/>
    </row>
    <row r="87" spans="2:40" s="93" customFormat="1" ht="14.25" thickBot="1" x14ac:dyDescent="0.2">
      <c r="B87" s="11" t="s">
        <v>3</v>
      </c>
      <c r="C87" s="22"/>
      <c r="D87" s="22"/>
      <c r="E87" s="22" t="s">
        <v>75</v>
      </c>
      <c r="F87" s="22" t="s">
        <v>75</v>
      </c>
      <c r="G87" s="22" t="s">
        <v>75</v>
      </c>
      <c r="H87" s="22"/>
      <c r="I87" s="22"/>
      <c r="J87" s="22"/>
      <c r="K87" s="22"/>
      <c r="L87" s="22" t="s">
        <v>75</v>
      </c>
      <c r="M87" s="22" t="s">
        <v>75</v>
      </c>
      <c r="N87" s="22"/>
      <c r="O87" s="22"/>
      <c r="P87" s="22"/>
      <c r="Q87" s="22"/>
      <c r="R87" s="22"/>
      <c r="S87" s="22" t="s">
        <v>75</v>
      </c>
      <c r="T87" s="22" t="s">
        <v>75</v>
      </c>
      <c r="U87" s="22"/>
      <c r="V87" s="22"/>
      <c r="W87" s="22"/>
      <c r="X87" s="22"/>
      <c r="Y87" s="22"/>
      <c r="Z87" s="22" t="s">
        <v>75</v>
      </c>
      <c r="AA87" s="22" t="s">
        <v>75</v>
      </c>
      <c r="AB87" s="22" t="s">
        <v>75</v>
      </c>
      <c r="AC87" s="22"/>
      <c r="AD87" s="22"/>
      <c r="AE87" s="22"/>
      <c r="AF87" s="22" t="s">
        <v>60</v>
      </c>
      <c r="AG87" s="22" t="s">
        <v>60</v>
      </c>
      <c r="AH87" s="17">
        <f>COUNTIF(C87:AG87,"○")</f>
        <v>10</v>
      </c>
      <c r="AI87" s="19">
        <f>+AH87+AI80</f>
        <v>86</v>
      </c>
      <c r="AK87" s="119"/>
      <c r="AL87" s="55" t="s">
        <v>70</v>
      </c>
      <c r="AM87" s="98">
        <f>COUNTIF(C88:AG88,"●")</f>
        <v>9</v>
      </c>
      <c r="AN87" s="45"/>
    </row>
    <row r="88" spans="2:40" s="93" customFormat="1" ht="14.25" thickBot="1" x14ac:dyDescent="0.2">
      <c r="B88" s="12" t="s">
        <v>4</v>
      </c>
      <c r="C88" s="24"/>
      <c r="D88" s="24"/>
      <c r="E88" s="24" t="s">
        <v>17</v>
      </c>
      <c r="F88" s="24" t="s">
        <v>17</v>
      </c>
      <c r="G88" s="24" t="s">
        <v>17</v>
      </c>
      <c r="H88" s="24"/>
      <c r="I88" s="24"/>
      <c r="J88" s="24"/>
      <c r="K88" s="24"/>
      <c r="L88" s="24" t="s">
        <v>17</v>
      </c>
      <c r="M88" s="24" t="s">
        <v>17</v>
      </c>
      <c r="N88" s="24"/>
      <c r="O88" s="24"/>
      <c r="P88" s="24"/>
      <c r="Q88" s="24"/>
      <c r="R88" s="24"/>
      <c r="S88" s="24" t="s">
        <v>17</v>
      </c>
      <c r="T88" s="24" t="s">
        <v>17</v>
      </c>
      <c r="U88" s="24"/>
      <c r="V88" s="24"/>
      <c r="W88" s="24"/>
      <c r="X88" s="24"/>
      <c r="Y88" s="24"/>
      <c r="Z88" s="24"/>
      <c r="AA88" s="24" t="s">
        <v>17</v>
      </c>
      <c r="AB88" s="24" t="s">
        <v>17</v>
      </c>
      <c r="AC88" s="24"/>
      <c r="AD88" s="24"/>
      <c r="AE88" s="24"/>
      <c r="AF88" s="24" t="s">
        <v>60</v>
      </c>
      <c r="AG88" s="63" t="s">
        <v>60</v>
      </c>
      <c r="AH88" s="18">
        <f>COUNTIF(C88:AG88,"●")</f>
        <v>9</v>
      </c>
      <c r="AI88" s="20">
        <f>+AH88+AI81</f>
        <v>85</v>
      </c>
      <c r="AK88" s="119"/>
      <c r="AL88" s="55" t="s">
        <v>71</v>
      </c>
      <c r="AM88" s="100">
        <f>IFERROR(+AM87/AM86,"")</f>
        <v>0.31034482758620691</v>
      </c>
      <c r="AN88" s="60" t="str">
        <f>IF(AM88="","",IF(AM88&gt;=0.285,"4週8休以上",IF(0.285&gt;AM88,"4週8休未満")))</f>
        <v>4週8休以上</v>
      </c>
    </row>
    <row r="89" spans="2:40" ht="14.25" thickBot="1" x14ac:dyDescent="0.2">
      <c r="AM89" s="42"/>
    </row>
    <row r="90" spans="2:40" ht="13.5" customHeight="1" x14ac:dyDescent="0.15">
      <c r="B90" s="10" t="s">
        <v>1</v>
      </c>
      <c r="C90" s="122">
        <f>C83+MONTH(1)</f>
        <v>3</v>
      </c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4" t="s">
        <v>31</v>
      </c>
      <c r="AI90" s="115" t="s">
        <v>39</v>
      </c>
      <c r="AK90" s="118" t="s">
        <v>3</v>
      </c>
      <c r="AL90" s="57" t="s">
        <v>54</v>
      </c>
      <c r="AM90" s="58">
        <f>COUNTIF(C94:AG94,"")+COUNTIF(C94:AG94,"○")</f>
        <v>4</v>
      </c>
    </row>
    <row r="91" spans="2:40" ht="14.25" thickBot="1" x14ac:dyDescent="0.2">
      <c r="B91" s="11" t="s">
        <v>2</v>
      </c>
      <c r="C91" s="47">
        <f>DATE($M$6+1,C90,1)</f>
        <v>45352</v>
      </c>
      <c r="D91" s="47">
        <f>C91+1</f>
        <v>45353</v>
      </c>
      <c r="E91" s="47">
        <f t="shared" ref="E91:AG91" si="23">D91+1</f>
        <v>45354</v>
      </c>
      <c r="F91" s="47">
        <f t="shared" si="23"/>
        <v>45355</v>
      </c>
      <c r="G91" s="47">
        <f t="shared" si="23"/>
        <v>45356</v>
      </c>
      <c r="H91" s="47">
        <f t="shared" si="23"/>
        <v>45357</v>
      </c>
      <c r="I91" s="47">
        <f t="shared" si="23"/>
        <v>45358</v>
      </c>
      <c r="J91" s="47">
        <f t="shared" si="23"/>
        <v>45359</v>
      </c>
      <c r="K91" s="47">
        <f t="shared" si="23"/>
        <v>45360</v>
      </c>
      <c r="L91" s="47">
        <f t="shared" si="23"/>
        <v>45361</v>
      </c>
      <c r="M91" s="47">
        <f t="shared" si="23"/>
        <v>45362</v>
      </c>
      <c r="N91" s="47">
        <f t="shared" si="23"/>
        <v>45363</v>
      </c>
      <c r="O91" s="47">
        <f t="shared" si="23"/>
        <v>45364</v>
      </c>
      <c r="P91" s="47">
        <f t="shared" si="23"/>
        <v>45365</v>
      </c>
      <c r="Q91" s="47">
        <f t="shared" si="23"/>
        <v>45366</v>
      </c>
      <c r="R91" s="47">
        <f t="shared" si="23"/>
        <v>45367</v>
      </c>
      <c r="S91" s="47">
        <f t="shared" si="23"/>
        <v>45368</v>
      </c>
      <c r="T91" s="47">
        <f t="shared" si="23"/>
        <v>45369</v>
      </c>
      <c r="U91" s="47">
        <f t="shared" si="23"/>
        <v>45370</v>
      </c>
      <c r="V91" s="47">
        <f t="shared" si="23"/>
        <v>45371</v>
      </c>
      <c r="W91" s="47">
        <f t="shared" si="23"/>
        <v>45372</v>
      </c>
      <c r="X91" s="47">
        <f t="shared" si="23"/>
        <v>45373</v>
      </c>
      <c r="Y91" s="47">
        <f t="shared" si="23"/>
        <v>45374</v>
      </c>
      <c r="Z91" s="47">
        <f t="shared" si="23"/>
        <v>45375</v>
      </c>
      <c r="AA91" s="47">
        <f t="shared" si="23"/>
        <v>45376</v>
      </c>
      <c r="AB91" s="47">
        <f t="shared" si="23"/>
        <v>45377</v>
      </c>
      <c r="AC91" s="47">
        <f t="shared" si="23"/>
        <v>45378</v>
      </c>
      <c r="AD91" s="47">
        <f t="shared" si="23"/>
        <v>45379</v>
      </c>
      <c r="AE91" s="47">
        <f t="shared" si="23"/>
        <v>45380</v>
      </c>
      <c r="AF91" s="47">
        <f t="shared" si="23"/>
        <v>45381</v>
      </c>
      <c r="AG91" s="47">
        <f t="shared" si="23"/>
        <v>45382</v>
      </c>
      <c r="AH91" s="125"/>
      <c r="AI91" s="116"/>
      <c r="AK91" s="118"/>
      <c r="AL91" s="55" t="s">
        <v>70</v>
      </c>
      <c r="AM91" s="98">
        <f>COUNTIF(C94:AG94,"○")</f>
        <v>2</v>
      </c>
    </row>
    <row r="92" spans="2:40" ht="14.25" thickBot="1" x14ac:dyDescent="0.2">
      <c r="B92" s="11" t="s">
        <v>6</v>
      </c>
      <c r="C92" s="22" t="str">
        <f>TEXT(WEEKDAY(+C91),"aaa")</f>
        <v>金</v>
      </c>
      <c r="D92" s="22" t="str">
        <f t="shared" ref="D92:AG92" si="24">TEXT(WEEKDAY(+D91),"aaa")</f>
        <v>土</v>
      </c>
      <c r="E92" s="22" t="str">
        <f t="shared" si="24"/>
        <v>日</v>
      </c>
      <c r="F92" s="22" t="str">
        <f t="shared" si="24"/>
        <v>月</v>
      </c>
      <c r="G92" s="22" t="str">
        <f t="shared" si="24"/>
        <v>火</v>
      </c>
      <c r="H92" s="22" t="str">
        <f t="shared" si="24"/>
        <v>水</v>
      </c>
      <c r="I92" s="22" t="str">
        <f t="shared" si="24"/>
        <v>木</v>
      </c>
      <c r="J92" s="22" t="str">
        <f t="shared" si="24"/>
        <v>金</v>
      </c>
      <c r="K92" s="22" t="str">
        <f t="shared" si="24"/>
        <v>土</v>
      </c>
      <c r="L92" s="22" t="str">
        <f t="shared" si="24"/>
        <v>日</v>
      </c>
      <c r="M92" s="22" t="str">
        <f t="shared" si="24"/>
        <v>月</v>
      </c>
      <c r="N92" s="22" t="str">
        <f t="shared" si="24"/>
        <v>火</v>
      </c>
      <c r="O92" s="22" t="str">
        <f t="shared" si="24"/>
        <v>水</v>
      </c>
      <c r="P92" s="22" t="str">
        <f t="shared" si="24"/>
        <v>木</v>
      </c>
      <c r="Q92" s="22" t="str">
        <f t="shared" si="24"/>
        <v>金</v>
      </c>
      <c r="R92" s="22" t="str">
        <f t="shared" si="24"/>
        <v>土</v>
      </c>
      <c r="S92" s="22" t="str">
        <f t="shared" si="24"/>
        <v>日</v>
      </c>
      <c r="T92" s="22" t="str">
        <f t="shared" si="24"/>
        <v>月</v>
      </c>
      <c r="U92" s="22" t="str">
        <f t="shared" si="24"/>
        <v>火</v>
      </c>
      <c r="V92" s="22" t="str">
        <f t="shared" si="24"/>
        <v>水</v>
      </c>
      <c r="W92" s="22" t="str">
        <f t="shared" si="24"/>
        <v>木</v>
      </c>
      <c r="X92" s="22" t="str">
        <f t="shared" si="24"/>
        <v>金</v>
      </c>
      <c r="Y92" s="22" t="str">
        <f t="shared" si="24"/>
        <v>土</v>
      </c>
      <c r="Z92" s="22" t="str">
        <f t="shared" si="24"/>
        <v>日</v>
      </c>
      <c r="AA92" s="22" t="str">
        <f t="shared" si="24"/>
        <v>月</v>
      </c>
      <c r="AB92" s="22" t="str">
        <f t="shared" si="24"/>
        <v>火</v>
      </c>
      <c r="AC92" s="22" t="str">
        <f t="shared" si="24"/>
        <v>水</v>
      </c>
      <c r="AD92" s="22" t="str">
        <f t="shared" si="24"/>
        <v>木</v>
      </c>
      <c r="AE92" s="22" t="str">
        <f t="shared" si="24"/>
        <v>金</v>
      </c>
      <c r="AF92" s="22" t="str">
        <f t="shared" si="24"/>
        <v>土</v>
      </c>
      <c r="AG92" s="22" t="str">
        <f t="shared" si="24"/>
        <v>日</v>
      </c>
      <c r="AH92" s="125"/>
      <c r="AI92" s="116"/>
      <c r="AK92" s="118"/>
      <c r="AL92" s="55" t="s">
        <v>71</v>
      </c>
      <c r="AM92" s="100">
        <f>IFERROR(+AM91/AM90,"")</f>
        <v>0.5</v>
      </c>
      <c r="AN92" s="60" t="str">
        <f>IF(AM92="","",IF(AM92&gt;=0.285,"4週8休以上",IF(0.285&gt;AM92,"4週8休未満")))</f>
        <v>4週8休以上</v>
      </c>
    </row>
    <row r="93" spans="2:40" s="3" customFormat="1" ht="60" customHeight="1" x14ac:dyDescent="0.15">
      <c r="B93" s="13" t="s">
        <v>12</v>
      </c>
      <c r="C93" s="23"/>
      <c r="D93" s="23"/>
      <c r="E93" s="32"/>
      <c r="F93" s="33" t="s">
        <v>62</v>
      </c>
      <c r="G93" s="23"/>
      <c r="H93" s="23"/>
      <c r="I93" s="23"/>
      <c r="J93" s="23"/>
      <c r="K93" s="23"/>
      <c r="L93" s="32"/>
      <c r="M93" s="23"/>
      <c r="N93" s="23"/>
      <c r="O93" s="23"/>
      <c r="P93" s="23"/>
      <c r="Q93" s="23"/>
      <c r="R93" s="23"/>
      <c r="S93" s="23"/>
      <c r="T93" s="23"/>
      <c r="U93" s="23"/>
      <c r="V93" s="25" t="s">
        <v>23</v>
      </c>
      <c r="W93" s="23"/>
      <c r="X93" s="23" t="s">
        <v>50</v>
      </c>
      <c r="Y93" s="23"/>
      <c r="Z93" s="23"/>
      <c r="AA93" s="23"/>
      <c r="AB93" s="23"/>
      <c r="AC93" s="23"/>
      <c r="AD93" s="23"/>
      <c r="AE93" s="23"/>
      <c r="AF93" s="23"/>
      <c r="AG93" s="23"/>
      <c r="AH93" s="126"/>
      <c r="AI93" s="117"/>
      <c r="AK93" s="119" t="s">
        <v>4</v>
      </c>
      <c r="AL93" s="56" t="s">
        <v>54</v>
      </c>
      <c r="AM93" s="99">
        <f>COUNTIF(C95:AG95,"")+COUNTIF(C95:AG95,"●")</f>
        <v>4</v>
      </c>
      <c r="AN93" s="50"/>
    </row>
    <row r="94" spans="2:40" s="93" customFormat="1" ht="14.25" thickBot="1" x14ac:dyDescent="0.2">
      <c r="B94" s="11" t="s">
        <v>3</v>
      </c>
      <c r="C94" s="22"/>
      <c r="D94" s="22" t="s">
        <v>75</v>
      </c>
      <c r="E94" s="22" t="s">
        <v>75</v>
      </c>
      <c r="F94" s="22"/>
      <c r="G94" s="22" t="s">
        <v>73</v>
      </c>
      <c r="H94" s="22" t="s">
        <v>73</v>
      </c>
      <c r="I94" s="22" t="s">
        <v>73</v>
      </c>
      <c r="J94" s="22" t="s">
        <v>73</v>
      </c>
      <c r="K94" s="22" t="s">
        <v>73</v>
      </c>
      <c r="L94" s="22" t="s">
        <v>73</v>
      </c>
      <c r="M94" s="22" t="s">
        <v>73</v>
      </c>
      <c r="N94" s="22" t="s">
        <v>73</v>
      </c>
      <c r="O94" s="22" t="s">
        <v>73</v>
      </c>
      <c r="P94" s="22" t="s">
        <v>73</v>
      </c>
      <c r="Q94" s="22" t="s">
        <v>73</v>
      </c>
      <c r="R94" s="22" t="s">
        <v>73</v>
      </c>
      <c r="S94" s="22" t="s">
        <v>73</v>
      </c>
      <c r="T94" s="22" t="s">
        <v>73</v>
      </c>
      <c r="U94" s="22" t="s">
        <v>73</v>
      </c>
      <c r="V94" s="22" t="s">
        <v>73</v>
      </c>
      <c r="W94" s="22" t="s">
        <v>73</v>
      </c>
      <c r="X94" s="22" t="s">
        <v>73</v>
      </c>
      <c r="Y94" s="22" t="s">
        <v>73</v>
      </c>
      <c r="Z94" s="22" t="s">
        <v>73</v>
      </c>
      <c r="AA94" s="22" t="s">
        <v>73</v>
      </c>
      <c r="AB94" s="22" t="s">
        <v>73</v>
      </c>
      <c r="AC94" s="22" t="s">
        <v>73</v>
      </c>
      <c r="AD94" s="22" t="s">
        <v>73</v>
      </c>
      <c r="AE94" s="22" t="s">
        <v>73</v>
      </c>
      <c r="AF94" s="22" t="s">
        <v>73</v>
      </c>
      <c r="AG94" s="22" t="s">
        <v>73</v>
      </c>
      <c r="AH94" s="17">
        <f>COUNTIF(C94:AG94,"○")</f>
        <v>2</v>
      </c>
      <c r="AI94" s="19">
        <f>+AH94+AI87</f>
        <v>88</v>
      </c>
      <c r="AK94" s="119"/>
      <c r="AL94" s="55" t="s">
        <v>70</v>
      </c>
      <c r="AM94" s="98">
        <f>COUNTIF(C95:AG95,"●")</f>
        <v>3</v>
      </c>
      <c r="AN94" s="45"/>
    </row>
    <row r="95" spans="2:40" s="93" customFormat="1" ht="14.25" thickBot="1" x14ac:dyDescent="0.2">
      <c r="B95" s="12" t="s">
        <v>4</v>
      </c>
      <c r="C95" s="24" t="s">
        <v>17</v>
      </c>
      <c r="D95" s="24" t="s">
        <v>17</v>
      </c>
      <c r="E95" s="24" t="s">
        <v>17</v>
      </c>
      <c r="F95" s="24"/>
      <c r="G95" s="24" t="s">
        <v>73</v>
      </c>
      <c r="H95" s="24" t="s">
        <v>73</v>
      </c>
      <c r="I95" s="24" t="s">
        <v>73</v>
      </c>
      <c r="J95" s="24" t="s">
        <v>73</v>
      </c>
      <c r="K95" s="24" t="s">
        <v>73</v>
      </c>
      <c r="L95" s="24" t="s">
        <v>73</v>
      </c>
      <c r="M95" s="24" t="s">
        <v>73</v>
      </c>
      <c r="N95" s="24" t="s">
        <v>73</v>
      </c>
      <c r="O95" s="24" t="s">
        <v>73</v>
      </c>
      <c r="P95" s="24" t="s">
        <v>73</v>
      </c>
      <c r="Q95" s="24" t="s">
        <v>73</v>
      </c>
      <c r="R95" s="24" t="s">
        <v>73</v>
      </c>
      <c r="S95" s="24" t="s">
        <v>73</v>
      </c>
      <c r="T95" s="24" t="s">
        <v>73</v>
      </c>
      <c r="U95" s="24" t="s">
        <v>73</v>
      </c>
      <c r="V95" s="24" t="s">
        <v>73</v>
      </c>
      <c r="W95" s="24" t="s">
        <v>73</v>
      </c>
      <c r="X95" s="24" t="s">
        <v>73</v>
      </c>
      <c r="Y95" s="24" t="s">
        <v>73</v>
      </c>
      <c r="Z95" s="24" t="s">
        <v>73</v>
      </c>
      <c r="AA95" s="24" t="s">
        <v>73</v>
      </c>
      <c r="AB95" s="24" t="s">
        <v>73</v>
      </c>
      <c r="AC95" s="24" t="s">
        <v>73</v>
      </c>
      <c r="AD95" s="24" t="s">
        <v>73</v>
      </c>
      <c r="AE95" s="24" t="s">
        <v>73</v>
      </c>
      <c r="AF95" s="24" t="s">
        <v>73</v>
      </c>
      <c r="AG95" s="24" t="s">
        <v>73</v>
      </c>
      <c r="AH95" s="18">
        <f>COUNTIF(C95:AG95,"●")</f>
        <v>3</v>
      </c>
      <c r="AI95" s="20">
        <f>+AH95+AI88</f>
        <v>88</v>
      </c>
      <c r="AK95" s="119"/>
      <c r="AL95" s="55" t="s">
        <v>71</v>
      </c>
      <c r="AM95" s="100">
        <f>IFERROR(+AM94/AM93,"")</f>
        <v>0.75</v>
      </c>
      <c r="AN95" s="60" t="str">
        <f>IF(AM95="","",IF(AM95&gt;=0.285,"4週8休以上",IF(0.285&gt;AM95,"4週8休未満")))</f>
        <v>4週8休以上</v>
      </c>
    </row>
    <row r="96" spans="2:40" ht="24" customHeight="1" thickBot="1" x14ac:dyDescent="0.2">
      <c r="AM96" s="42"/>
    </row>
    <row r="97" spans="2:41" ht="11.25" customHeight="1" x14ac:dyDescent="0.15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108"/>
      <c r="AK97" s="64"/>
      <c r="AL97" s="64"/>
      <c r="AM97" s="95"/>
      <c r="AN97" s="95"/>
      <c r="AO97" s="65"/>
    </row>
    <row r="98" spans="2:41" ht="21.75" customHeight="1" x14ac:dyDescent="0.15">
      <c r="B98" s="34" t="s">
        <v>63</v>
      </c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109"/>
      <c r="AK98" s="72" t="s">
        <v>87</v>
      </c>
      <c r="AL98" s="72"/>
      <c r="AM98" s="62"/>
      <c r="AN98" s="62"/>
      <c r="AO98" s="96"/>
    </row>
    <row r="99" spans="2:41" ht="20.100000000000001" customHeight="1" x14ac:dyDescent="0.15">
      <c r="B99" s="121" t="s">
        <v>65</v>
      </c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09"/>
      <c r="AK99" s="120" t="s">
        <v>85</v>
      </c>
      <c r="AL99" s="106" t="s">
        <v>78</v>
      </c>
      <c r="AM99" s="101">
        <f>SUM(AM13,AM20,AM27,AM34,AM41,AM48,AM55,AM62,AM69,AM76,AM83,AM90)</f>
        <v>291</v>
      </c>
      <c r="AN99" s="62"/>
      <c r="AO99" s="96"/>
    </row>
    <row r="100" spans="2:41" ht="20.100000000000001" customHeight="1" x14ac:dyDescent="0.15"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66"/>
      <c r="AK100" s="120"/>
      <c r="AL100" s="106" t="s">
        <v>82</v>
      </c>
      <c r="AM100" s="101">
        <f>SUM(AM14,AM21,AM28,AM35,AM42,AM49,AM56,AM63,AM70,AM77,AM84,AM91)</f>
        <v>88</v>
      </c>
      <c r="AN100" s="62"/>
      <c r="AO100" s="67"/>
    </row>
    <row r="101" spans="2:41" ht="20.100000000000001" customHeight="1" x14ac:dyDescent="0.15">
      <c r="B101" s="92" t="s">
        <v>66</v>
      </c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110"/>
      <c r="AK101" s="120"/>
      <c r="AL101" s="107" t="s">
        <v>71</v>
      </c>
      <c r="AM101" s="100">
        <f>IFERROR(+AM100/AM99,"")</f>
        <v>0.30240549828178692</v>
      </c>
      <c r="AN101" s="105" t="str">
        <f>IF(AM101="","",IF(AM101&gt;=0.285,"4週8休以上",IF(0.285&gt;AM101,"4週6休未満")))</f>
        <v>4週8休以上</v>
      </c>
      <c r="AO101" s="67"/>
    </row>
    <row r="102" spans="2:41" ht="20.100000000000001" customHeight="1" x14ac:dyDescent="0.15"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1"/>
      <c r="AK102" s="120" t="s">
        <v>86</v>
      </c>
      <c r="AL102" s="106" t="s">
        <v>78</v>
      </c>
      <c r="AM102" s="101">
        <f>SUM(AM16,AM23,AM30,AM37,AM44,AM51,AM58,AM65,AM72,AM79,AM86,AM93)</f>
        <v>291</v>
      </c>
      <c r="AN102" s="62"/>
      <c r="AO102" s="67"/>
    </row>
    <row r="103" spans="2:41" ht="20.100000000000001" customHeight="1" x14ac:dyDescent="0.15">
      <c r="AJ103" s="66"/>
      <c r="AK103" s="120"/>
      <c r="AL103" s="106" t="s">
        <v>82</v>
      </c>
      <c r="AM103" s="101">
        <f>SUM(AM17,AM24,AM31,AM38,AM45,AM52,AM59,AM66,AM73,AM80,AM87,AM94)</f>
        <v>88</v>
      </c>
      <c r="AN103" s="62"/>
      <c r="AO103" s="67"/>
    </row>
    <row r="104" spans="2:41" ht="20.100000000000001" customHeight="1" x14ac:dyDescent="0.15">
      <c r="AJ104" s="66"/>
      <c r="AK104" s="120"/>
      <c r="AL104" s="107" t="s">
        <v>71</v>
      </c>
      <c r="AM104" s="100">
        <f>IFERROR(+AM103/AM102,"")</f>
        <v>0.30240549828178692</v>
      </c>
      <c r="AN104" s="105" t="str">
        <f>IF(AM104="","",IF(AM104&gt;=0.285,"4週8休以上",IF(0.285&gt;AM104,"4週6休未満")))</f>
        <v>4週8休以上</v>
      </c>
      <c r="AO104" s="67"/>
    </row>
    <row r="105" spans="2:41" s="42" customFormat="1" ht="17.25" customHeight="1" thickBot="1" x14ac:dyDescent="0.2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 s="68"/>
      <c r="AK105" s="112"/>
      <c r="AL105" s="112"/>
      <c r="AM105" s="112"/>
      <c r="AN105" s="113"/>
      <c r="AO105" s="69"/>
    </row>
    <row r="106" spans="2:41" s="42" customFormat="1" x14ac:dyDescent="0.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O106"/>
    </row>
    <row r="107" spans="2:41" x14ac:dyDescent="0.15">
      <c r="B107" s="104" t="s">
        <v>67</v>
      </c>
    </row>
  </sheetData>
  <mergeCells count="66">
    <mergeCell ref="C90:AG90"/>
    <mergeCell ref="AH90:AH93"/>
    <mergeCell ref="AI90:AI93"/>
    <mergeCell ref="AK90:AK92"/>
    <mergeCell ref="AK93:AK95"/>
    <mergeCell ref="C83:AG83"/>
    <mergeCell ref="AH83:AH86"/>
    <mergeCell ref="AI83:AI86"/>
    <mergeCell ref="AK83:AK85"/>
    <mergeCell ref="AK86:AK88"/>
    <mergeCell ref="C76:AG76"/>
    <mergeCell ref="AH76:AH79"/>
    <mergeCell ref="AI76:AI79"/>
    <mergeCell ref="AK76:AK78"/>
    <mergeCell ref="AK79:AK81"/>
    <mergeCell ref="C69:AG69"/>
    <mergeCell ref="AH69:AH72"/>
    <mergeCell ref="AI69:AI72"/>
    <mergeCell ref="AK69:AK71"/>
    <mergeCell ref="AK72:AK74"/>
    <mergeCell ref="C62:AG62"/>
    <mergeCell ref="AH62:AH65"/>
    <mergeCell ref="AI62:AI65"/>
    <mergeCell ref="AK62:AK64"/>
    <mergeCell ref="AK65:AK67"/>
    <mergeCell ref="C55:AG55"/>
    <mergeCell ref="AH55:AH58"/>
    <mergeCell ref="AI55:AI58"/>
    <mergeCell ref="AK55:AK57"/>
    <mergeCell ref="AK58:AK60"/>
    <mergeCell ref="C48:AG48"/>
    <mergeCell ref="AH48:AH51"/>
    <mergeCell ref="AI48:AI51"/>
    <mergeCell ref="AK48:AK50"/>
    <mergeCell ref="AK51:AK53"/>
    <mergeCell ref="C41:AG41"/>
    <mergeCell ref="AH41:AH44"/>
    <mergeCell ref="AI41:AI44"/>
    <mergeCell ref="AK41:AK43"/>
    <mergeCell ref="AK44:AK46"/>
    <mergeCell ref="C34:AG34"/>
    <mergeCell ref="AH34:AH37"/>
    <mergeCell ref="AI34:AI37"/>
    <mergeCell ref="AK34:AK36"/>
    <mergeCell ref="AK37:AK39"/>
    <mergeCell ref="G6:J6"/>
    <mergeCell ref="M6:P6"/>
    <mergeCell ref="G7:J7"/>
    <mergeCell ref="C13:AG13"/>
    <mergeCell ref="AH13:AH16"/>
    <mergeCell ref="AI13:AI16"/>
    <mergeCell ref="AK13:AK15"/>
    <mergeCell ref="AK16:AK18"/>
    <mergeCell ref="AK99:AK101"/>
    <mergeCell ref="AK102:AK104"/>
    <mergeCell ref="B99:AI100"/>
    <mergeCell ref="C20:AG20"/>
    <mergeCell ref="AH20:AH23"/>
    <mergeCell ref="AI20:AI23"/>
    <mergeCell ref="AK20:AK22"/>
    <mergeCell ref="AK23:AK25"/>
    <mergeCell ref="C27:AG27"/>
    <mergeCell ref="AH27:AH30"/>
    <mergeCell ref="AI27:AI30"/>
    <mergeCell ref="AK27:AK29"/>
    <mergeCell ref="AK30:AK32"/>
  </mergeCells>
  <phoneticPr fontId="1"/>
  <conditionalFormatting sqref="K6">
    <cfRule type="cellIs" dxfId="97" priority="126" operator="equal">
      <formula>"雨"</formula>
    </cfRule>
    <cfRule type="cellIs" dxfId="96" priority="127" operator="equal">
      <formula>"休"</formula>
    </cfRule>
  </conditionalFormatting>
  <conditionalFormatting sqref="C13:AG15 C16:Y16 AA16:AG16 C93:E93 G93:U93 C94:AG95 W93 Y93:AG93 C87:AE88 C23:M23 O23:AG23 Q12 AE9:AE11 C17:AG22 C24:AG86 C89:AG92">
    <cfRule type="containsText" dxfId="95" priority="124" operator="containsText" text="日">
      <formula>NOT(ISERROR(SEARCH("日",C9)))</formula>
    </cfRule>
    <cfRule type="containsText" dxfId="94" priority="125" operator="containsText" text="土">
      <formula>NOT(ISERROR(SEARCH("土",C9)))</formula>
    </cfRule>
  </conditionalFormatting>
  <conditionalFormatting sqref="AE8">
    <cfRule type="containsText" dxfId="93" priority="122" operator="containsText" text="日">
      <formula>NOT(ISERROR(SEARCH("日",AE8)))</formula>
    </cfRule>
    <cfRule type="containsText" dxfId="92" priority="123" operator="containsText" text="土">
      <formula>NOT(ISERROR(SEARCH("土",AE8)))</formula>
    </cfRule>
  </conditionalFormatting>
  <conditionalFormatting sqref="AN2 AN105:AN1048576 AN10:AN100">
    <cfRule type="containsText" dxfId="91" priority="121" operator="containsText" text="4週8休以上">
      <formula>NOT(ISERROR(SEARCH("4週8休以上",AN2)))</formula>
    </cfRule>
  </conditionalFormatting>
  <conditionalFormatting sqref="AK2:AO2 AO100:AO1048576 AK105:AN1048576 AK99 AM98:AO98 AK1:AM1 AO1 AK102 AL99:AN101 AK10:AO97">
    <cfRule type="containsText" dxfId="50" priority="115" operator="containsText" text="4週8休未満">
      <formula>NOT(ISERROR(SEARCH("4週8休未満",AK1)))</formula>
    </cfRule>
  </conditionalFormatting>
  <conditionalFormatting sqref="AF87:AF88">
    <cfRule type="containsText" dxfId="90" priority="113" operator="containsText" text="日">
      <formula>NOT(ISERROR(SEARCH("日",AF87)))</formula>
    </cfRule>
    <cfRule type="containsText" dxfId="89" priority="114" operator="containsText" text="土">
      <formula>NOT(ISERROR(SEARCH("土",AF87)))</formula>
    </cfRule>
  </conditionalFormatting>
  <conditionalFormatting sqref="AG87:AG88">
    <cfRule type="containsText" dxfId="88" priority="111" operator="containsText" text="日">
      <formula>NOT(ISERROR(SEARCH("日",AG87)))</formula>
    </cfRule>
    <cfRule type="containsText" dxfId="87" priority="112" operator="containsText" text="土">
      <formula>NOT(ISERROR(SEARCH("土",AG87)))</formula>
    </cfRule>
  </conditionalFormatting>
  <conditionalFormatting sqref="AA9">
    <cfRule type="containsText" dxfId="86" priority="44" operator="containsText" text="日">
      <formula>NOT(ISERROR(SEARCH("日",AA9)))</formula>
    </cfRule>
    <cfRule type="containsText" dxfId="85" priority="45" operator="containsText" text="土">
      <formula>NOT(ISERROR(SEARCH("土",AA9)))</formula>
    </cfRule>
  </conditionalFormatting>
  <conditionalFormatting sqref="AA10:AA11">
    <cfRule type="containsText" dxfId="84" priority="42" operator="containsText" text="日">
      <formula>NOT(ISERROR(SEARCH("日",AA10)))</formula>
    </cfRule>
    <cfRule type="containsText" dxfId="83" priority="43" operator="containsText" text="土">
      <formula>NOT(ISERROR(SEARCH("土",AA10)))</formula>
    </cfRule>
  </conditionalFormatting>
  <conditionalFormatting sqref="G6">
    <cfRule type="cellIs" dxfId="82" priority="40" operator="equal">
      <formula>"雨"</formula>
    </cfRule>
    <cfRule type="cellIs" dxfId="81" priority="41" operator="equal">
      <formula>"休"</formula>
    </cfRule>
  </conditionalFormatting>
  <conditionalFormatting sqref="AN7">
    <cfRule type="containsText" dxfId="80" priority="39" operator="containsText" text="4週8休以上">
      <formula>NOT(ISERROR(SEARCH("4週8休以上",AN7)))</formula>
    </cfRule>
  </conditionalFormatting>
  <conditionalFormatting sqref="AK7:AO7">
    <cfRule type="containsText" dxfId="79" priority="34" operator="containsText" text="4週6休未満">
      <formula>NOT(ISERROR(SEARCH("4週6休未満",AK7)))</formula>
    </cfRule>
    <cfRule type="containsText" dxfId="78" priority="35" operator="containsText" text="4週6休以上4週7休未満">
      <formula>NOT(ISERROR(SEARCH("4週6休以上4週7休未満",AK7)))</formula>
    </cfRule>
    <cfRule type="containsText" dxfId="77" priority="36" operator="containsText" text="4週8休以上">
      <formula>NOT(ISERROR(SEARCH("4週8休以上",AK7)))</formula>
    </cfRule>
    <cfRule type="containsText" dxfId="76" priority="37" operator="containsText" text="4週7休以上4週8休未満">
      <formula>NOT(ISERROR(SEARCH("4週7休以上4週8休未満",AK7)))</formula>
    </cfRule>
  </conditionalFormatting>
  <conditionalFormatting sqref="AN8">
    <cfRule type="containsText" dxfId="75" priority="33" operator="containsText" text="4週8休以上">
      <formula>NOT(ISERROR(SEARCH("4週8休以上",AN8)))</formula>
    </cfRule>
  </conditionalFormatting>
  <conditionalFormatting sqref="AK8:AO8 AK9">
    <cfRule type="containsText" dxfId="74" priority="28" operator="containsText" text="4週6休未満">
      <formula>NOT(ISERROR(SEARCH("4週6休未満",AK8)))</formula>
    </cfRule>
    <cfRule type="containsText" dxfId="73" priority="29" operator="containsText" text="4週6休以上4週7休未満">
      <formula>NOT(ISERROR(SEARCH("4週6休以上4週7休未満",AK8)))</formula>
    </cfRule>
    <cfRule type="containsText" dxfId="72" priority="30" operator="containsText" text="4週8休以上">
      <formula>NOT(ISERROR(SEARCH("4週8休以上",AK8)))</formula>
    </cfRule>
    <cfRule type="containsText" dxfId="71" priority="31" operator="containsText" text="4週7休以上4週8休未満">
      <formula>NOT(ISERROR(SEARCH("4週7休以上4週8休未満",AK8)))</formula>
    </cfRule>
  </conditionalFormatting>
  <conditionalFormatting sqref="AN101">
    <cfRule type="containsText" dxfId="70" priority="27" operator="containsText" text="4週8休以上">
      <formula>NOT(ISERROR(SEARCH("4週8休以上",AN101)))</formula>
    </cfRule>
  </conditionalFormatting>
  <conditionalFormatting sqref="AN3">
    <cfRule type="containsText" dxfId="69" priority="22" operator="containsText" text="4週8休以上">
      <formula>NOT(ISERROR(SEARCH("4週8休以上",AN3)))</formula>
    </cfRule>
  </conditionalFormatting>
  <conditionalFormatting sqref="AK3:AO3 AK4">
    <cfRule type="containsText" dxfId="68" priority="17" operator="containsText" text="4週6休未満">
      <formula>NOT(ISERROR(SEARCH("4週6休未満",AK3)))</formula>
    </cfRule>
    <cfRule type="containsText" dxfId="67" priority="18" operator="containsText" text="4週6休以上4週7休未満">
      <formula>NOT(ISERROR(SEARCH("4週6休以上4週7休未満",AK3)))</formula>
    </cfRule>
    <cfRule type="containsText" dxfId="66" priority="19" operator="containsText" text="4週8休以上">
      <formula>NOT(ISERROR(SEARCH("4週8休以上",AK3)))</formula>
    </cfRule>
    <cfRule type="containsText" dxfId="65" priority="20" operator="containsText" text="4週7休以上4週8休未満">
      <formula>NOT(ISERROR(SEARCH("4週7休以上4週8休未満",AK3)))</formula>
    </cfRule>
  </conditionalFormatting>
  <conditionalFormatting sqref="AN102:AN103">
    <cfRule type="containsText" dxfId="63" priority="16" operator="containsText" text="4週8休以上">
      <formula>NOT(ISERROR(SEARCH("4週8休以上",AN102)))</formula>
    </cfRule>
  </conditionalFormatting>
  <conditionalFormatting sqref="AL102:AL104 AN102:AN103">
    <cfRule type="containsText" dxfId="62" priority="12" operator="containsText" text="4週6休未満">
      <formula>NOT(ISERROR(SEARCH("4週6休未満",AL102)))</formula>
    </cfRule>
    <cfRule type="containsText" dxfId="61" priority="13" operator="containsText" text="4週6休以上4週7休未満">
      <formula>NOT(ISERROR(SEARCH("4週6休以上4週7休未満",AL102)))</formula>
    </cfRule>
    <cfRule type="containsText" dxfId="60" priority="14" operator="containsText" text="4週8休以上">
      <formula>NOT(ISERROR(SEARCH("4週8休以上",AL102)))</formula>
    </cfRule>
    <cfRule type="containsText" dxfId="59" priority="15" operator="containsText" text="4週7休以上4週8休未満">
      <formula>NOT(ISERROR(SEARCH("4週7休以上4週8休未満",AL102)))</formula>
    </cfRule>
  </conditionalFormatting>
  <conditionalFormatting sqref="AM102:AM103">
    <cfRule type="containsText" dxfId="58" priority="7" operator="containsText" text="4週6休未満">
      <formula>NOT(ISERROR(SEARCH("4週6休未満",AM102)))</formula>
    </cfRule>
    <cfRule type="containsText" dxfId="57" priority="8" operator="containsText" text="4週6休以上4週7休未満">
      <formula>NOT(ISERROR(SEARCH("4週6休以上4週7休未満",AM102)))</formula>
    </cfRule>
    <cfRule type="containsText" dxfId="56" priority="9" operator="containsText" text="4週8休以上">
      <formula>NOT(ISERROR(SEARCH("4週8休以上",AM102)))</formula>
    </cfRule>
    <cfRule type="containsText" dxfId="55" priority="10" operator="containsText" text="4週7休以上4週8休未満">
      <formula>NOT(ISERROR(SEARCH("4週7休以上4週8休未満",AM102)))</formula>
    </cfRule>
  </conditionalFormatting>
  <conditionalFormatting sqref="AM104">
    <cfRule type="containsText" dxfId="54" priority="3" operator="containsText" text="4週6休未満">
      <formula>NOT(ISERROR(SEARCH("4週6休未満",AM104)))</formula>
    </cfRule>
    <cfRule type="containsText" dxfId="53" priority="4" operator="containsText" text="4週6休以上4週7休未満">
      <formula>NOT(ISERROR(SEARCH("4週6休以上4週7休未満",AM104)))</formula>
    </cfRule>
    <cfRule type="containsText" dxfId="52" priority="5" operator="containsText" text="4週8休以上">
      <formula>NOT(ISERROR(SEARCH("4週8休以上",AM104)))</formula>
    </cfRule>
    <cfRule type="containsText" dxfId="51" priority="6" operator="containsText" text="4週7休以上4週8休未満">
      <formula>NOT(ISERROR(SEARCH("4週7休以上4週8休未満",AM104)))</formula>
    </cfRule>
  </conditionalFormatting>
  <conditionalFormatting sqref="AN104">
    <cfRule type="containsText" dxfId="1" priority="2" operator="containsText" text="4週8休未満">
      <formula>NOT(ISERROR(SEARCH("4週8休未満",AN104)))</formula>
    </cfRule>
  </conditionalFormatting>
  <conditionalFormatting sqref="AN104">
    <cfRule type="containsText" dxfId="0" priority="1" operator="containsText" text="4週8休以上">
      <formula>NOT(ISERROR(SEARCH("4週8休以上",AN104)))</formula>
    </cfRule>
  </conditionalFormatting>
  <dataValidations count="2">
    <dataValidation type="list" allowBlank="1" showInputMessage="1" showErrorMessage="1" sqref="C87:AE87 C17:AG17 C31:AG31 C94:AG94 C38:AG38 C45:AG45 C52:AG52 C59:AG59 C66:AG66 C73:AG73 C80:AG80 C24:AG24">
      <formula1>"○,／"</formula1>
    </dataValidation>
    <dataValidation type="list" allowBlank="1" showInputMessage="1" showErrorMessage="1" sqref="C18:AG18 C88:AE88 C32:AG32 C95:AG95 C39:AG39 C46:AG46 C53:AG53 C60:AG60 C67:AG67 C74:AG74 C81:AG81 C25:AG25">
      <formula1>"●,／"</formula1>
    </dataValidation>
  </dataValidations>
  <printOptions horizontalCentered="1"/>
  <pageMargins left="0.78740157480314965" right="0.78740157480314965" top="0.59055118110236227" bottom="0.39370078740157483" header="0.31496062992125984" footer="0.31496062992125984"/>
  <pageSetup paperSize="9" scale="56" fitToHeight="0" orientation="portrait" r:id="rId1"/>
  <rowBreaks count="1" manualBreakCount="1"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00"/>
  <sheetViews>
    <sheetView topLeftCell="A79" zoomScaleNormal="100" workbookViewId="0">
      <selection activeCell="O106" sqref="O106"/>
    </sheetView>
  </sheetViews>
  <sheetFormatPr defaultRowHeight="13.5" x14ac:dyDescent="0.15"/>
  <cols>
    <col min="1" max="1" width="1.5" customWidth="1"/>
    <col min="2" max="2" width="5.125" customWidth="1"/>
    <col min="3" max="35" width="3.125" customWidth="1"/>
    <col min="36" max="36" width="0.75" customWidth="1"/>
    <col min="37" max="37" width="4.625" customWidth="1"/>
  </cols>
  <sheetData>
    <row r="1" spans="2:37" ht="24" x14ac:dyDescent="0.15">
      <c r="B1" s="5" t="s">
        <v>56</v>
      </c>
      <c r="T1" s="5" t="s">
        <v>18</v>
      </c>
      <c r="AC1" s="5" t="s">
        <v>57</v>
      </c>
      <c r="AD1" s="5"/>
      <c r="AE1" s="5"/>
      <c r="AF1" s="5"/>
    </row>
    <row r="2" spans="2:37" ht="7.5" customHeight="1" x14ac:dyDescent="0.15"/>
    <row r="3" spans="2:37" ht="17.25" x14ac:dyDescent="0.15">
      <c r="B3" s="6" t="s">
        <v>0</v>
      </c>
      <c r="C3" s="7"/>
      <c r="D3" s="7"/>
    </row>
    <row r="4" spans="2:37" ht="17.25" x14ac:dyDescent="0.15">
      <c r="B4" s="7" t="s">
        <v>64</v>
      </c>
      <c r="C4" s="7"/>
      <c r="D4" s="7"/>
    </row>
    <row r="5" spans="2:37" ht="6.75" customHeight="1" thickBot="1" x14ac:dyDescent="0.2"/>
    <row r="6" spans="2:37" ht="13.5" customHeight="1" x14ac:dyDescent="0.15">
      <c r="B6" s="10" t="s">
        <v>1</v>
      </c>
      <c r="C6" s="133">
        <v>4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24" t="s">
        <v>31</v>
      </c>
      <c r="AI6" s="115" t="s">
        <v>39</v>
      </c>
      <c r="AK6" s="137" t="s">
        <v>30</v>
      </c>
    </row>
    <row r="7" spans="2:37" x14ac:dyDescent="0.15">
      <c r="B7" s="11" t="s">
        <v>2</v>
      </c>
      <c r="C7" s="2">
        <v>1</v>
      </c>
      <c r="D7" s="2">
        <f>+C7+1</f>
        <v>2</v>
      </c>
      <c r="E7" s="22">
        <f t="shared" ref="E7:AC7" si="0">+D7+1</f>
        <v>3</v>
      </c>
      <c r="F7" s="22">
        <f t="shared" si="0"/>
        <v>4</v>
      </c>
      <c r="G7" s="22">
        <f t="shared" si="0"/>
        <v>5</v>
      </c>
      <c r="H7" s="27">
        <f t="shared" si="0"/>
        <v>6</v>
      </c>
      <c r="I7" s="27">
        <f t="shared" si="0"/>
        <v>7</v>
      </c>
      <c r="J7" s="2">
        <f t="shared" si="0"/>
        <v>8</v>
      </c>
      <c r="K7" s="2">
        <f t="shared" si="0"/>
        <v>9</v>
      </c>
      <c r="L7" s="2">
        <f t="shared" si="0"/>
        <v>10</v>
      </c>
      <c r="M7" s="22">
        <f t="shared" si="0"/>
        <v>11</v>
      </c>
      <c r="N7" s="22">
        <f t="shared" si="0"/>
        <v>12</v>
      </c>
      <c r="O7" s="27">
        <f t="shared" si="0"/>
        <v>13</v>
      </c>
      <c r="P7" s="27">
        <f t="shared" si="0"/>
        <v>14</v>
      </c>
      <c r="Q7" s="22">
        <f t="shared" si="0"/>
        <v>15</v>
      </c>
      <c r="R7" s="22">
        <f t="shared" si="0"/>
        <v>16</v>
      </c>
      <c r="S7" s="22">
        <f t="shared" si="0"/>
        <v>17</v>
      </c>
      <c r="T7" s="22">
        <f t="shared" si="0"/>
        <v>18</v>
      </c>
      <c r="U7" s="22">
        <f t="shared" si="0"/>
        <v>19</v>
      </c>
      <c r="V7" s="27">
        <f t="shared" si="0"/>
        <v>20</v>
      </c>
      <c r="W7" s="27">
        <f t="shared" si="0"/>
        <v>21</v>
      </c>
      <c r="X7" s="22">
        <f t="shared" si="0"/>
        <v>22</v>
      </c>
      <c r="Y7" s="22">
        <f t="shared" si="0"/>
        <v>23</v>
      </c>
      <c r="Z7" s="22">
        <f t="shared" si="0"/>
        <v>24</v>
      </c>
      <c r="AA7" s="22">
        <f t="shared" si="0"/>
        <v>25</v>
      </c>
      <c r="AB7" s="22">
        <f t="shared" si="0"/>
        <v>26</v>
      </c>
      <c r="AC7" s="27">
        <f t="shared" si="0"/>
        <v>27</v>
      </c>
      <c r="AD7" s="27">
        <f t="shared" ref="AD7" si="1">+AC7+1</f>
        <v>28</v>
      </c>
      <c r="AE7" s="8">
        <f t="shared" ref="AE7" si="2">+AD7+1</f>
        <v>29</v>
      </c>
      <c r="AF7" s="8">
        <f t="shared" ref="AF7" si="3">+AE7+1</f>
        <v>30</v>
      </c>
      <c r="AG7" s="2"/>
      <c r="AH7" s="125"/>
      <c r="AI7" s="116"/>
      <c r="AK7" s="138"/>
    </row>
    <row r="8" spans="2:37" x14ac:dyDescent="0.15">
      <c r="B8" s="11" t="s">
        <v>6</v>
      </c>
      <c r="C8" s="22" t="s">
        <v>10</v>
      </c>
      <c r="D8" s="2" t="s">
        <v>11</v>
      </c>
      <c r="E8" s="2" t="s">
        <v>5</v>
      </c>
      <c r="F8" s="2" t="s">
        <v>7</v>
      </c>
      <c r="G8" s="2" t="s">
        <v>8</v>
      </c>
      <c r="H8" s="27" t="s">
        <v>9</v>
      </c>
      <c r="I8" s="27" t="s">
        <v>2</v>
      </c>
      <c r="J8" s="22" t="s">
        <v>10</v>
      </c>
      <c r="K8" s="2" t="s">
        <v>11</v>
      </c>
      <c r="L8" s="2" t="s">
        <v>5</v>
      </c>
      <c r="M8" s="2" t="s">
        <v>7</v>
      </c>
      <c r="N8" s="2" t="s">
        <v>8</v>
      </c>
      <c r="O8" s="27" t="s">
        <v>9</v>
      </c>
      <c r="P8" s="27" t="s">
        <v>2</v>
      </c>
      <c r="Q8" s="22" t="s">
        <v>10</v>
      </c>
      <c r="R8" s="2" t="s">
        <v>11</v>
      </c>
      <c r="S8" s="2" t="s">
        <v>5</v>
      </c>
      <c r="T8" s="2" t="s">
        <v>7</v>
      </c>
      <c r="U8" s="2" t="s">
        <v>8</v>
      </c>
      <c r="V8" s="27" t="s">
        <v>9</v>
      </c>
      <c r="W8" s="27" t="s">
        <v>2</v>
      </c>
      <c r="X8" s="22" t="s">
        <v>10</v>
      </c>
      <c r="Y8" s="2" t="s">
        <v>11</v>
      </c>
      <c r="Z8" s="2" t="s">
        <v>5</v>
      </c>
      <c r="AA8" s="2" t="s">
        <v>7</v>
      </c>
      <c r="AB8" s="2" t="s">
        <v>8</v>
      </c>
      <c r="AC8" s="27" t="s">
        <v>9</v>
      </c>
      <c r="AD8" s="27" t="s">
        <v>2</v>
      </c>
      <c r="AE8" s="8" t="s">
        <v>5</v>
      </c>
      <c r="AF8" s="8" t="s">
        <v>7</v>
      </c>
      <c r="AG8" s="2"/>
      <c r="AH8" s="125"/>
      <c r="AI8" s="116"/>
      <c r="AK8" s="138"/>
    </row>
    <row r="9" spans="2:37" s="3" customFormat="1" ht="60" customHeight="1" x14ac:dyDescent="0.15">
      <c r="B9" s="13" t="s">
        <v>12</v>
      </c>
      <c r="C9" s="4"/>
      <c r="D9" s="4"/>
      <c r="E9" s="23"/>
      <c r="F9" s="23"/>
      <c r="G9" s="23"/>
      <c r="H9" s="28"/>
      <c r="I9" s="28"/>
      <c r="J9" s="31" t="s">
        <v>68</v>
      </c>
      <c r="K9" s="4"/>
      <c r="L9" s="4"/>
      <c r="M9" s="23"/>
      <c r="N9" s="23"/>
      <c r="O9" s="28"/>
      <c r="P9" s="28"/>
      <c r="Q9" s="23"/>
      <c r="R9" s="23"/>
      <c r="S9" s="23"/>
      <c r="T9" s="23"/>
      <c r="U9" s="23"/>
      <c r="V9" s="28"/>
      <c r="W9" s="28"/>
      <c r="X9" s="23"/>
      <c r="Y9" s="23"/>
      <c r="Z9" s="23"/>
      <c r="AA9" s="23"/>
      <c r="AB9" s="33" t="s">
        <v>22</v>
      </c>
      <c r="AC9" s="30"/>
      <c r="AD9" s="28"/>
      <c r="AE9" s="9" t="s">
        <v>40</v>
      </c>
      <c r="AF9" s="9"/>
      <c r="AG9" s="4"/>
      <c r="AH9" s="126"/>
      <c r="AI9" s="117"/>
      <c r="AK9" s="139"/>
    </row>
    <row r="10" spans="2:37" s="1" customFormat="1" x14ac:dyDescent="0.15">
      <c r="B10" s="11" t="s">
        <v>3</v>
      </c>
      <c r="C10" s="22" t="s">
        <v>60</v>
      </c>
      <c r="D10" s="22" t="s">
        <v>60</v>
      </c>
      <c r="E10" s="22" t="s">
        <v>60</v>
      </c>
      <c r="F10" s="22" t="s">
        <v>60</v>
      </c>
      <c r="G10" s="22" t="s">
        <v>60</v>
      </c>
      <c r="H10" s="27" t="s">
        <v>60</v>
      </c>
      <c r="I10" s="27" t="s">
        <v>60</v>
      </c>
      <c r="J10" s="22" t="s">
        <v>60</v>
      </c>
      <c r="K10" s="22" t="s">
        <v>60</v>
      </c>
      <c r="L10" s="22" t="s">
        <v>60</v>
      </c>
      <c r="M10" s="22" t="s">
        <v>60</v>
      </c>
      <c r="N10" s="22" t="s">
        <v>60</v>
      </c>
      <c r="O10" s="27" t="s">
        <v>60</v>
      </c>
      <c r="P10" s="27" t="s">
        <v>60</v>
      </c>
      <c r="Q10" s="22" t="s">
        <v>60</v>
      </c>
      <c r="R10" s="22" t="s">
        <v>60</v>
      </c>
      <c r="S10" s="22" t="s">
        <v>60</v>
      </c>
      <c r="T10" s="22" t="s">
        <v>60</v>
      </c>
      <c r="U10" s="22" t="s">
        <v>60</v>
      </c>
      <c r="V10" s="27" t="s">
        <v>60</v>
      </c>
      <c r="W10" s="27" t="s">
        <v>60</v>
      </c>
      <c r="X10" s="22" t="s">
        <v>60</v>
      </c>
      <c r="Y10" s="22" t="s">
        <v>60</v>
      </c>
      <c r="Z10" s="22" t="s">
        <v>60</v>
      </c>
      <c r="AA10" s="22" t="s">
        <v>60</v>
      </c>
      <c r="AB10" s="22"/>
      <c r="AC10" s="27" t="s">
        <v>25</v>
      </c>
      <c r="AD10" s="27" t="s">
        <v>25</v>
      </c>
      <c r="AE10" s="27" t="s">
        <v>69</v>
      </c>
      <c r="AF10" s="27" t="s">
        <v>25</v>
      </c>
      <c r="AG10" s="22" t="s">
        <v>60</v>
      </c>
      <c r="AH10" s="17">
        <f>COUNTIF(C10:AG10,"○")</f>
        <v>4</v>
      </c>
      <c r="AI10" s="19">
        <f>+AH10</f>
        <v>4</v>
      </c>
      <c r="AK10" s="2">
        <f>AH10+COUNTIF(C10:AG10,"")</f>
        <v>5</v>
      </c>
    </row>
    <row r="11" spans="2:37" s="1" customFormat="1" ht="14.25" thickBot="1" x14ac:dyDescent="0.2">
      <c r="B11" s="12" t="s">
        <v>4</v>
      </c>
      <c r="C11" s="24" t="s">
        <v>61</v>
      </c>
      <c r="D11" s="24" t="s">
        <v>61</v>
      </c>
      <c r="E11" s="24" t="s">
        <v>61</v>
      </c>
      <c r="F11" s="24" t="s">
        <v>61</v>
      </c>
      <c r="G11" s="24" t="s">
        <v>61</v>
      </c>
      <c r="H11" s="29" t="s">
        <v>61</v>
      </c>
      <c r="I11" s="29" t="s">
        <v>61</v>
      </c>
      <c r="J11" s="24" t="s">
        <v>61</v>
      </c>
      <c r="K11" s="24" t="s">
        <v>61</v>
      </c>
      <c r="L11" s="24" t="s">
        <v>61</v>
      </c>
      <c r="M11" s="24" t="s">
        <v>61</v>
      </c>
      <c r="N11" s="24" t="s">
        <v>61</v>
      </c>
      <c r="O11" s="29" t="s">
        <v>61</v>
      </c>
      <c r="P11" s="29" t="s">
        <v>61</v>
      </c>
      <c r="Q11" s="24" t="s">
        <v>61</v>
      </c>
      <c r="R11" s="24" t="s">
        <v>61</v>
      </c>
      <c r="S11" s="24" t="s">
        <v>61</v>
      </c>
      <c r="T11" s="24" t="s">
        <v>61</v>
      </c>
      <c r="U11" s="24" t="s">
        <v>61</v>
      </c>
      <c r="V11" s="29" t="s">
        <v>61</v>
      </c>
      <c r="W11" s="29" t="s">
        <v>61</v>
      </c>
      <c r="X11" s="24" t="s">
        <v>61</v>
      </c>
      <c r="Y11" s="24" t="s">
        <v>61</v>
      </c>
      <c r="Z11" s="24" t="s">
        <v>61</v>
      </c>
      <c r="AA11" s="24" t="s">
        <v>61</v>
      </c>
      <c r="AB11" s="24"/>
      <c r="AC11" s="29" t="s">
        <v>17</v>
      </c>
      <c r="AD11" s="29" t="s">
        <v>17</v>
      </c>
      <c r="AE11" s="29" t="s">
        <v>17</v>
      </c>
      <c r="AF11" s="29" t="s">
        <v>17</v>
      </c>
      <c r="AG11" s="24" t="s">
        <v>61</v>
      </c>
      <c r="AH11" s="18">
        <f>COUNTIF(C11:AG11,"●")</f>
        <v>4</v>
      </c>
      <c r="AI11" s="20">
        <f>+AH11</f>
        <v>4</v>
      </c>
      <c r="AK11" s="2">
        <v>0</v>
      </c>
    </row>
    <row r="12" spans="2:37" ht="14.25" thickBot="1" x14ac:dyDescent="0.2"/>
    <row r="13" spans="2:37" ht="13.5" customHeight="1" x14ac:dyDescent="0.15">
      <c r="B13" s="10" t="s">
        <v>1</v>
      </c>
      <c r="C13" s="133">
        <v>5</v>
      </c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24" t="s">
        <v>31</v>
      </c>
      <c r="AI13" s="115" t="s">
        <v>39</v>
      </c>
      <c r="AK13" s="137" t="s">
        <v>30</v>
      </c>
    </row>
    <row r="14" spans="2:37" x14ac:dyDescent="0.15">
      <c r="B14" s="11" t="s">
        <v>2</v>
      </c>
      <c r="C14" s="8">
        <v>1</v>
      </c>
      <c r="D14" s="22">
        <f>+C14+1</f>
        <v>2</v>
      </c>
      <c r="E14" s="8">
        <f t="shared" ref="E14" si="4">+D14+1</f>
        <v>3</v>
      </c>
      <c r="F14" s="27">
        <f t="shared" ref="F14" si="5">+E14+1</f>
        <v>4</v>
      </c>
      <c r="G14" s="27">
        <f t="shared" ref="G14" si="6">+F14+1</f>
        <v>5</v>
      </c>
      <c r="H14" s="8">
        <f t="shared" ref="H14" si="7">+G14+1</f>
        <v>6</v>
      </c>
      <c r="I14" s="2">
        <f t="shared" ref="I14" si="8">+H14+1</f>
        <v>7</v>
      </c>
      <c r="J14" s="2">
        <f t="shared" ref="J14" si="9">+I14+1</f>
        <v>8</v>
      </c>
      <c r="K14" s="2">
        <f t="shared" ref="K14" si="10">+J14+1</f>
        <v>9</v>
      </c>
      <c r="L14" s="2">
        <f t="shared" ref="L14" si="11">+K14+1</f>
        <v>10</v>
      </c>
      <c r="M14" s="27">
        <f t="shared" ref="M14" si="12">+L14+1</f>
        <v>11</v>
      </c>
      <c r="N14" s="27">
        <f t="shared" ref="N14" si="13">+M14+1</f>
        <v>12</v>
      </c>
      <c r="O14" s="22">
        <f t="shared" ref="O14" si="14">+N14+1</f>
        <v>13</v>
      </c>
      <c r="P14" s="2">
        <f t="shared" ref="P14" si="15">+O14+1</f>
        <v>14</v>
      </c>
      <c r="Q14" s="2">
        <f t="shared" ref="Q14" si="16">+P14+1</f>
        <v>15</v>
      </c>
      <c r="R14" s="2">
        <f t="shared" ref="R14" si="17">+Q14+1</f>
        <v>16</v>
      </c>
      <c r="S14" s="2">
        <f t="shared" ref="S14" si="18">+R14+1</f>
        <v>17</v>
      </c>
      <c r="T14" s="27">
        <f t="shared" ref="T14" si="19">+S14+1</f>
        <v>18</v>
      </c>
      <c r="U14" s="27">
        <f t="shared" ref="U14" si="20">+T14+1</f>
        <v>19</v>
      </c>
      <c r="V14" s="2">
        <f t="shared" ref="V14" si="21">+U14+1</f>
        <v>20</v>
      </c>
      <c r="W14" s="2">
        <f t="shared" ref="W14" si="22">+V14+1</f>
        <v>21</v>
      </c>
      <c r="X14" s="2">
        <f t="shared" ref="X14" si="23">+W14+1</f>
        <v>22</v>
      </c>
      <c r="Y14" s="2">
        <f t="shared" ref="Y14" si="24">+X14+1</f>
        <v>23</v>
      </c>
      <c r="Z14" s="2">
        <f t="shared" ref="Z14" si="25">+Y14+1</f>
        <v>24</v>
      </c>
      <c r="AA14" s="27">
        <f t="shared" ref="AA14" si="26">+Z14+1</f>
        <v>25</v>
      </c>
      <c r="AB14" s="27">
        <f t="shared" ref="AB14" si="27">+AA14+1</f>
        <v>26</v>
      </c>
      <c r="AC14" s="2">
        <f t="shared" ref="AC14" si="28">+AB14+1</f>
        <v>27</v>
      </c>
      <c r="AD14" s="2">
        <f t="shared" ref="AD14" si="29">+AC14+1</f>
        <v>28</v>
      </c>
      <c r="AE14" s="2">
        <f t="shared" ref="AE14" si="30">+AD14+1</f>
        <v>29</v>
      </c>
      <c r="AF14" s="2">
        <f t="shared" ref="AF14" si="31">+AE14+1</f>
        <v>30</v>
      </c>
      <c r="AG14" s="2">
        <f t="shared" ref="AG14" si="32">+AF14+1</f>
        <v>31</v>
      </c>
      <c r="AH14" s="125"/>
      <c r="AI14" s="116"/>
      <c r="AK14" s="138"/>
    </row>
    <row r="15" spans="2:37" x14ac:dyDescent="0.15">
      <c r="B15" s="11" t="s">
        <v>6</v>
      </c>
      <c r="C15" s="8" t="s">
        <v>5</v>
      </c>
      <c r="D15" s="22" t="s">
        <v>7</v>
      </c>
      <c r="E15" s="8" t="s">
        <v>8</v>
      </c>
      <c r="F15" s="27" t="s">
        <v>9</v>
      </c>
      <c r="G15" s="27" t="s">
        <v>2</v>
      </c>
      <c r="H15" s="8" t="s">
        <v>10</v>
      </c>
      <c r="I15" s="2" t="s">
        <v>11</v>
      </c>
      <c r="J15" s="2" t="s">
        <v>5</v>
      </c>
      <c r="K15" s="2" t="s">
        <v>7</v>
      </c>
      <c r="L15" s="2" t="s">
        <v>8</v>
      </c>
      <c r="M15" s="27" t="s">
        <v>9</v>
      </c>
      <c r="N15" s="27" t="s">
        <v>2</v>
      </c>
      <c r="O15" s="22" t="s">
        <v>10</v>
      </c>
      <c r="P15" s="2" t="s">
        <v>11</v>
      </c>
      <c r="Q15" s="2" t="s">
        <v>5</v>
      </c>
      <c r="R15" s="2" t="s">
        <v>7</v>
      </c>
      <c r="S15" s="2" t="s">
        <v>8</v>
      </c>
      <c r="T15" s="27" t="s">
        <v>9</v>
      </c>
      <c r="U15" s="27" t="s">
        <v>2</v>
      </c>
      <c r="V15" s="2" t="s">
        <v>10</v>
      </c>
      <c r="W15" s="2" t="s">
        <v>11</v>
      </c>
      <c r="X15" s="2" t="s">
        <v>5</v>
      </c>
      <c r="Y15" s="2" t="s">
        <v>7</v>
      </c>
      <c r="Z15" s="2" t="s">
        <v>8</v>
      </c>
      <c r="AA15" s="27" t="s">
        <v>9</v>
      </c>
      <c r="AB15" s="27" t="s">
        <v>2</v>
      </c>
      <c r="AC15" s="2" t="s">
        <v>10</v>
      </c>
      <c r="AD15" s="2" t="s">
        <v>11</v>
      </c>
      <c r="AE15" s="2" t="s">
        <v>5</v>
      </c>
      <c r="AF15" s="2" t="s">
        <v>7</v>
      </c>
      <c r="AG15" s="2" t="s">
        <v>8</v>
      </c>
      <c r="AH15" s="125"/>
      <c r="AI15" s="116"/>
      <c r="AK15" s="138"/>
    </row>
    <row r="16" spans="2:37" s="3" customFormat="1" ht="60" customHeight="1" x14ac:dyDescent="0.15">
      <c r="B16" s="13" t="s">
        <v>12</v>
      </c>
      <c r="C16" s="9" t="s">
        <v>58</v>
      </c>
      <c r="D16" s="23"/>
      <c r="E16" s="9" t="s">
        <v>14</v>
      </c>
      <c r="F16" s="28" t="s">
        <v>15</v>
      </c>
      <c r="G16" s="28" t="s">
        <v>16</v>
      </c>
      <c r="H16" s="9" t="s">
        <v>13</v>
      </c>
      <c r="I16" s="4"/>
      <c r="J16" s="4"/>
      <c r="K16" s="31"/>
      <c r="L16" s="4"/>
      <c r="M16" s="28"/>
      <c r="N16" s="28"/>
      <c r="O16" s="23"/>
      <c r="P16" s="4"/>
      <c r="Q16" s="4"/>
      <c r="R16" s="4"/>
      <c r="S16" s="4"/>
      <c r="T16" s="28"/>
      <c r="U16" s="28"/>
      <c r="V16" s="4"/>
      <c r="W16" s="4"/>
      <c r="X16" s="4"/>
      <c r="Y16" s="4"/>
      <c r="Z16" s="4"/>
      <c r="AA16" s="28"/>
      <c r="AB16" s="28"/>
      <c r="AC16" s="32"/>
      <c r="AD16" s="4"/>
      <c r="AE16" s="4"/>
      <c r="AF16" s="4"/>
      <c r="AG16" s="4"/>
      <c r="AH16" s="126"/>
      <c r="AI16" s="117"/>
      <c r="AK16" s="139"/>
    </row>
    <row r="17" spans="2:37" s="1" customFormat="1" x14ac:dyDescent="0.15">
      <c r="B17" s="11" t="s">
        <v>3</v>
      </c>
      <c r="C17" s="27" t="s">
        <v>25</v>
      </c>
      <c r="D17" s="40"/>
      <c r="E17" s="27" t="s">
        <v>25</v>
      </c>
      <c r="F17" s="27" t="s">
        <v>25</v>
      </c>
      <c r="G17" s="27" t="s">
        <v>25</v>
      </c>
      <c r="H17" s="27" t="s">
        <v>25</v>
      </c>
      <c r="I17" s="22"/>
      <c r="J17" s="22"/>
      <c r="K17" s="22"/>
      <c r="L17" s="22"/>
      <c r="M17" s="27" t="s">
        <v>25</v>
      </c>
      <c r="N17" s="27" t="s">
        <v>25</v>
      </c>
      <c r="O17" s="22"/>
      <c r="P17" s="22"/>
      <c r="Q17" s="22"/>
      <c r="R17" s="22"/>
      <c r="S17" s="22"/>
      <c r="T17" s="27" t="s">
        <v>25</v>
      </c>
      <c r="U17" s="27" t="s">
        <v>25</v>
      </c>
      <c r="V17" s="22"/>
      <c r="W17" s="22"/>
      <c r="X17" s="22"/>
      <c r="Y17" s="22"/>
      <c r="Z17" s="22"/>
      <c r="AA17" s="27" t="s">
        <v>25</v>
      </c>
      <c r="AB17" s="27" t="s">
        <v>25</v>
      </c>
      <c r="AC17" s="2"/>
      <c r="AD17" s="2"/>
      <c r="AE17" s="2"/>
      <c r="AF17" s="2"/>
      <c r="AG17" s="2"/>
      <c r="AH17" s="17">
        <f>COUNTIF(C17:AG17,"○")</f>
        <v>11</v>
      </c>
      <c r="AI17" s="19">
        <f>+AH17+AI10</f>
        <v>15</v>
      </c>
      <c r="AK17" s="2">
        <f>AH17+COUNTIF(C17:AG17,"")</f>
        <v>31</v>
      </c>
    </row>
    <row r="18" spans="2:37" s="1" customFormat="1" ht="14.25" thickBot="1" x14ac:dyDescent="0.2">
      <c r="B18" s="12" t="s">
        <v>4</v>
      </c>
      <c r="C18" s="29" t="s">
        <v>17</v>
      </c>
      <c r="D18" s="41"/>
      <c r="E18" s="29" t="s">
        <v>17</v>
      </c>
      <c r="F18" s="29" t="s">
        <v>17</v>
      </c>
      <c r="G18" s="29" t="s">
        <v>17</v>
      </c>
      <c r="H18" s="29" t="s">
        <v>17</v>
      </c>
      <c r="I18" s="24"/>
      <c r="J18" s="24"/>
      <c r="K18" s="24"/>
      <c r="L18" s="24"/>
      <c r="M18" s="29" t="s">
        <v>17</v>
      </c>
      <c r="N18" s="29" t="s">
        <v>17</v>
      </c>
      <c r="O18" s="24"/>
      <c r="P18" s="24"/>
      <c r="Q18" s="24"/>
      <c r="R18" s="24"/>
      <c r="S18" s="24"/>
      <c r="T18" s="29" t="s">
        <v>17</v>
      </c>
      <c r="U18" s="29" t="s">
        <v>17</v>
      </c>
      <c r="V18" s="24"/>
      <c r="W18" s="24"/>
      <c r="X18" s="24"/>
      <c r="Y18" s="24"/>
      <c r="Z18" s="24"/>
      <c r="AA18" s="29" t="s">
        <v>17</v>
      </c>
      <c r="AB18" s="29" t="s">
        <v>17</v>
      </c>
      <c r="AC18" s="14"/>
      <c r="AD18" s="14"/>
      <c r="AE18" s="14"/>
      <c r="AF18" s="14"/>
      <c r="AG18" s="14"/>
      <c r="AH18" s="18">
        <f>COUNTIF(C18:AG18,"●")</f>
        <v>11</v>
      </c>
      <c r="AI18" s="20">
        <f>+AH18+AI11</f>
        <v>15</v>
      </c>
      <c r="AK18" s="2">
        <f>AK10+AK17</f>
        <v>36</v>
      </c>
    </row>
    <row r="19" spans="2:37" ht="14.25" thickBot="1" x14ac:dyDescent="0.2"/>
    <row r="20" spans="2:37" ht="13.5" customHeight="1" x14ac:dyDescent="0.15">
      <c r="B20" s="10" t="s">
        <v>1</v>
      </c>
      <c r="C20" s="135">
        <v>6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24" t="s">
        <v>31</v>
      </c>
      <c r="AI20" s="115" t="s">
        <v>39</v>
      </c>
      <c r="AK20" s="137" t="s">
        <v>30</v>
      </c>
    </row>
    <row r="21" spans="2:37" x14ac:dyDescent="0.15">
      <c r="B21" s="11" t="s">
        <v>2</v>
      </c>
      <c r="C21" s="27">
        <v>1</v>
      </c>
      <c r="D21" s="27">
        <f>+C21+1</f>
        <v>2</v>
      </c>
      <c r="E21" s="22">
        <f t="shared" ref="E21" si="33">+D21+1</f>
        <v>3</v>
      </c>
      <c r="F21" s="22">
        <f t="shared" ref="F21" si="34">+E21+1</f>
        <v>4</v>
      </c>
      <c r="G21" s="22">
        <f t="shared" ref="G21" si="35">+F21+1</f>
        <v>5</v>
      </c>
      <c r="H21" s="22">
        <f t="shared" ref="H21" si="36">+G21+1</f>
        <v>6</v>
      </c>
      <c r="I21" s="22">
        <f t="shared" ref="I21" si="37">+H21+1</f>
        <v>7</v>
      </c>
      <c r="J21" s="27">
        <f t="shared" ref="J21" si="38">+I21+1</f>
        <v>8</v>
      </c>
      <c r="K21" s="27">
        <f t="shared" ref="K21" si="39">+J21+1</f>
        <v>9</v>
      </c>
      <c r="L21" s="22">
        <f t="shared" ref="L21" si="40">+K21+1</f>
        <v>10</v>
      </c>
      <c r="M21" s="22">
        <f t="shared" ref="M21" si="41">+L21+1</f>
        <v>11</v>
      </c>
      <c r="N21" s="22">
        <f t="shared" ref="N21" si="42">+M21+1</f>
        <v>12</v>
      </c>
      <c r="O21" s="22">
        <f t="shared" ref="O21" si="43">+N21+1</f>
        <v>13</v>
      </c>
      <c r="P21" s="22">
        <f t="shared" ref="P21" si="44">+O21+1</f>
        <v>14</v>
      </c>
      <c r="Q21" s="27">
        <f t="shared" ref="Q21" si="45">+P21+1</f>
        <v>15</v>
      </c>
      <c r="R21" s="27">
        <f t="shared" ref="R21" si="46">+Q21+1</f>
        <v>16</v>
      </c>
      <c r="S21" s="22">
        <f t="shared" ref="S21" si="47">+R21+1</f>
        <v>17</v>
      </c>
      <c r="T21" s="22">
        <f t="shared" ref="T21" si="48">+S21+1</f>
        <v>18</v>
      </c>
      <c r="U21" s="22">
        <f t="shared" ref="U21" si="49">+T21+1</f>
        <v>19</v>
      </c>
      <c r="V21" s="22">
        <f t="shared" ref="V21" si="50">+U21+1</f>
        <v>20</v>
      </c>
      <c r="W21" s="22">
        <f t="shared" ref="W21" si="51">+V21+1</f>
        <v>21</v>
      </c>
      <c r="X21" s="27">
        <f t="shared" ref="X21" si="52">+W21+1</f>
        <v>22</v>
      </c>
      <c r="Y21" s="27">
        <f t="shared" ref="Y21" si="53">+X21+1</f>
        <v>23</v>
      </c>
      <c r="Z21" s="22">
        <f t="shared" ref="Z21" si="54">+Y21+1</f>
        <v>24</v>
      </c>
      <c r="AA21" s="22">
        <f t="shared" ref="AA21" si="55">+Z21+1</f>
        <v>25</v>
      </c>
      <c r="AB21" s="22">
        <f t="shared" ref="AB21" si="56">+AA21+1</f>
        <v>26</v>
      </c>
      <c r="AC21" s="22">
        <f t="shared" ref="AC21" si="57">+AB21+1</f>
        <v>27</v>
      </c>
      <c r="AD21" s="22">
        <f t="shared" ref="AD21" si="58">+AC21+1</f>
        <v>28</v>
      </c>
      <c r="AE21" s="27">
        <f t="shared" ref="AE21" si="59">+AD21+1</f>
        <v>29</v>
      </c>
      <c r="AF21" s="27">
        <f t="shared" ref="AF21" si="60">+AE21+1</f>
        <v>30</v>
      </c>
      <c r="AG21" s="22"/>
      <c r="AH21" s="125"/>
      <c r="AI21" s="116"/>
      <c r="AK21" s="138"/>
    </row>
    <row r="22" spans="2:37" x14ac:dyDescent="0.15">
      <c r="B22" s="11" t="s">
        <v>6</v>
      </c>
      <c r="C22" s="27" t="s">
        <v>9</v>
      </c>
      <c r="D22" s="27" t="s">
        <v>2</v>
      </c>
      <c r="E22" s="22" t="s">
        <v>10</v>
      </c>
      <c r="F22" s="22" t="s">
        <v>11</v>
      </c>
      <c r="G22" s="22" t="s">
        <v>5</v>
      </c>
      <c r="H22" s="22" t="s">
        <v>7</v>
      </c>
      <c r="I22" s="22" t="s">
        <v>8</v>
      </c>
      <c r="J22" s="27" t="s">
        <v>9</v>
      </c>
      <c r="K22" s="27" t="s">
        <v>2</v>
      </c>
      <c r="L22" s="22" t="s">
        <v>10</v>
      </c>
      <c r="M22" s="22" t="s">
        <v>11</v>
      </c>
      <c r="N22" s="22" t="s">
        <v>5</v>
      </c>
      <c r="O22" s="22" t="s">
        <v>7</v>
      </c>
      <c r="P22" s="22" t="s">
        <v>8</v>
      </c>
      <c r="Q22" s="27" t="s">
        <v>9</v>
      </c>
      <c r="R22" s="27" t="s">
        <v>2</v>
      </c>
      <c r="S22" s="22" t="s">
        <v>10</v>
      </c>
      <c r="T22" s="22" t="s">
        <v>11</v>
      </c>
      <c r="U22" s="22" t="s">
        <v>5</v>
      </c>
      <c r="V22" s="22" t="s">
        <v>7</v>
      </c>
      <c r="W22" s="22" t="s">
        <v>8</v>
      </c>
      <c r="X22" s="27" t="s">
        <v>9</v>
      </c>
      <c r="Y22" s="27" t="s">
        <v>2</v>
      </c>
      <c r="Z22" s="22" t="s">
        <v>10</v>
      </c>
      <c r="AA22" s="22" t="s">
        <v>11</v>
      </c>
      <c r="AB22" s="22" t="s">
        <v>5</v>
      </c>
      <c r="AC22" s="22" t="s">
        <v>7</v>
      </c>
      <c r="AD22" s="22" t="s">
        <v>8</v>
      </c>
      <c r="AE22" s="27" t="s">
        <v>9</v>
      </c>
      <c r="AF22" s="27" t="s">
        <v>2</v>
      </c>
      <c r="AG22" s="22"/>
      <c r="AH22" s="125"/>
      <c r="AI22" s="116"/>
      <c r="AK22" s="138"/>
    </row>
    <row r="23" spans="2:37" s="3" customFormat="1" ht="60" customHeight="1" x14ac:dyDescent="0.15">
      <c r="B23" s="13" t="s">
        <v>12</v>
      </c>
      <c r="C23" s="28"/>
      <c r="D23" s="28"/>
      <c r="E23" s="23"/>
      <c r="F23" s="23"/>
      <c r="G23" s="23"/>
      <c r="H23" s="23"/>
      <c r="I23" s="23"/>
      <c r="J23" s="28"/>
      <c r="K23" s="28"/>
      <c r="L23" s="23"/>
      <c r="M23" s="23"/>
      <c r="N23" s="23"/>
      <c r="O23" s="23"/>
      <c r="P23" s="23"/>
      <c r="Q23" s="28"/>
      <c r="R23" s="28"/>
      <c r="S23" s="23"/>
      <c r="T23" s="23"/>
      <c r="U23" s="23"/>
      <c r="V23" s="23"/>
      <c r="W23" s="23"/>
      <c r="X23" s="28"/>
      <c r="Y23" s="28"/>
      <c r="Z23" s="23"/>
      <c r="AA23" s="23"/>
      <c r="AB23" s="23"/>
      <c r="AC23" s="23"/>
      <c r="AD23" s="23"/>
      <c r="AE23" s="28"/>
      <c r="AF23" s="28"/>
      <c r="AG23" s="23"/>
      <c r="AH23" s="126"/>
      <c r="AI23" s="117"/>
      <c r="AK23" s="139"/>
    </row>
    <row r="24" spans="2:37" s="1" customFormat="1" x14ac:dyDescent="0.15">
      <c r="B24" s="11" t="s">
        <v>3</v>
      </c>
      <c r="C24" s="27" t="s">
        <v>24</v>
      </c>
      <c r="D24" s="27" t="s">
        <v>24</v>
      </c>
      <c r="E24" s="22"/>
      <c r="F24" s="22"/>
      <c r="G24" s="22"/>
      <c r="H24" s="22"/>
      <c r="I24" s="22"/>
      <c r="J24" s="27" t="s">
        <v>24</v>
      </c>
      <c r="K24" s="27" t="s">
        <v>24</v>
      </c>
      <c r="L24" s="22"/>
      <c r="M24" s="22"/>
      <c r="N24" s="22"/>
      <c r="O24" s="22"/>
      <c r="P24" s="22"/>
      <c r="Q24" s="27" t="s">
        <v>24</v>
      </c>
      <c r="R24" s="27" t="s">
        <v>24</v>
      </c>
      <c r="S24" s="22"/>
      <c r="T24" s="22"/>
      <c r="U24" s="22"/>
      <c r="V24" s="22"/>
      <c r="W24" s="22"/>
      <c r="X24" s="27" t="s">
        <v>24</v>
      </c>
      <c r="Y24" s="27" t="s">
        <v>24</v>
      </c>
      <c r="Z24" s="22"/>
      <c r="AA24" s="22"/>
      <c r="AB24" s="22"/>
      <c r="AC24" s="22"/>
      <c r="AD24" s="22"/>
      <c r="AE24" s="27" t="s">
        <v>24</v>
      </c>
      <c r="AF24" s="27" t="s">
        <v>24</v>
      </c>
      <c r="AG24" s="22" t="s">
        <v>60</v>
      </c>
      <c r="AH24" s="17">
        <f>COUNTIF(C24:AG24,"○")</f>
        <v>10</v>
      </c>
      <c r="AI24" s="19">
        <f>+AH24+AI17</f>
        <v>25</v>
      </c>
      <c r="AK24" s="2">
        <f>AH24+COUNTIF(C24:AG24,"")</f>
        <v>30</v>
      </c>
    </row>
    <row r="25" spans="2:37" s="1" customFormat="1" ht="14.25" thickBot="1" x14ac:dyDescent="0.2">
      <c r="B25" s="12" t="s">
        <v>4</v>
      </c>
      <c r="C25" s="29" t="s">
        <v>17</v>
      </c>
      <c r="D25" s="29" t="s">
        <v>17</v>
      </c>
      <c r="E25" s="24"/>
      <c r="F25" s="24"/>
      <c r="G25" s="24"/>
      <c r="H25" s="24"/>
      <c r="I25" s="24"/>
      <c r="J25" s="29" t="s">
        <v>17</v>
      </c>
      <c r="K25" s="29" t="s">
        <v>17</v>
      </c>
      <c r="L25" s="24"/>
      <c r="M25" s="24"/>
      <c r="N25" s="24"/>
      <c r="O25" s="24"/>
      <c r="P25" s="24"/>
      <c r="Q25" s="29" t="s">
        <v>17</v>
      </c>
      <c r="R25" s="29" t="s">
        <v>17</v>
      </c>
      <c r="S25" s="24"/>
      <c r="T25" s="24"/>
      <c r="U25" s="24"/>
      <c r="V25" s="24"/>
      <c r="W25" s="24"/>
      <c r="X25" s="29" t="s">
        <v>17</v>
      </c>
      <c r="Y25" s="29" t="s">
        <v>17</v>
      </c>
      <c r="Z25" s="24"/>
      <c r="AA25" s="24"/>
      <c r="AB25" s="24"/>
      <c r="AC25" s="24" t="s">
        <v>42</v>
      </c>
      <c r="AD25" s="24"/>
      <c r="AE25" s="29" t="s">
        <v>17</v>
      </c>
      <c r="AF25" s="29" t="s">
        <v>17</v>
      </c>
      <c r="AG25" s="24" t="s">
        <v>61</v>
      </c>
      <c r="AH25" s="18">
        <f>COUNTIF(C25:AG25,"●")</f>
        <v>11</v>
      </c>
      <c r="AI25" s="20">
        <f>+AH25+AI18</f>
        <v>26</v>
      </c>
      <c r="AK25" s="2">
        <f>AK17+AK24</f>
        <v>61</v>
      </c>
    </row>
    <row r="26" spans="2:37" ht="14.25" thickBot="1" x14ac:dyDescent="0.2"/>
    <row r="27" spans="2:37" ht="13.5" customHeight="1" x14ac:dyDescent="0.15">
      <c r="B27" s="10" t="s">
        <v>1</v>
      </c>
      <c r="C27" s="133">
        <v>7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24" t="s">
        <v>31</v>
      </c>
      <c r="AI27" s="115" t="s">
        <v>39</v>
      </c>
      <c r="AK27" s="137" t="s">
        <v>30</v>
      </c>
    </row>
    <row r="28" spans="2:37" x14ac:dyDescent="0.15">
      <c r="B28" s="11" t="s">
        <v>2</v>
      </c>
      <c r="C28" s="2">
        <v>1</v>
      </c>
      <c r="D28" s="2">
        <f>+C28+1</f>
        <v>2</v>
      </c>
      <c r="E28" s="22">
        <f t="shared" ref="E28" si="61">+D28+1</f>
        <v>3</v>
      </c>
      <c r="F28" s="22">
        <f t="shared" ref="F28" si="62">+E28+1</f>
        <v>4</v>
      </c>
      <c r="G28" s="22">
        <f t="shared" ref="G28" si="63">+F28+1</f>
        <v>5</v>
      </c>
      <c r="H28" s="27">
        <f t="shared" ref="H28" si="64">+G28+1</f>
        <v>6</v>
      </c>
      <c r="I28" s="27">
        <f t="shared" ref="I28" si="65">+H28+1</f>
        <v>7</v>
      </c>
      <c r="J28" s="2">
        <f t="shared" ref="J28" si="66">+I28+1</f>
        <v>8</v>
      </c>
      <c r="K28" s="2">
        <f t="shared" ref="K28" si="67">+J28+1</f>
        <v>9</v>
      </c>
      <c r="L28" s="2">
        <f t="shared" ref="L28" si="68">+K28+1</f>
        <v>10</v>
      </c>
      <c r="M28" s="15">
        <f t="shared" ref="M28" si="69">+L28+1</f>
        <v>11</v>
      </c>
      <c r="N28" s="22">
        <f t="shared" ref="N28" si="70">+M28+1</f>
        <v>12</v>
      </c>
      <c r="O28" s="27">
        <f t="shared" ref="O28" si="71">+N28+1</f>
        <v>13</v>
      </c>
      <c r="P28" s="27">
        <f t="shared" ref="P28" si="72">+O28+1</f>
        <v>14</v>
      </c>
      <c r="Q28" s="8">
        <f t="shared" ref="Q28" si="73">+P28+1</f>
        <v>15</v>
      </c>
      <c r="R28" s="22">
        <f t="shared" ref="R28" si="74">+Q28+1</f>
        <v>16</v>
      </c>
      <c r="S28" s="22">
        <f t="shared" ref="S28" si="75">+R28+1</f>
        <v>17</v>
      </c>
      <c r="T28" s="22">
        <f t="shared" ref="T28" si="76">+S28+1</f>
        <v>18</v>
      </c>
      <c r="U28" s="22">
        <f t="shared" ref="U28" si="77">+T28+1</f>
        <v>19</v>
      </c>
      <c r="V28" s="27">
        <f t="shared" ref="V28" si="78">+U28+1</f>
        <v>20</v>
      </c>
      <c r="W28" s="27">
        <f t="shared" ref="W28" si="79">+V28+1</f>
        <v>21</v>
      </c>
      <c r="X28" s="22">
        <f t="shared" ref="X28" si="80">+W28+1</f>
        <v>22</v>
      </c>
      <c r="Y28" s="22">
        <f t="shared" ref="Y28" si="81">+X28+1</f>
        <v>23</v>
      </c>
      <c r="Z28" s="22">
        <f t="shared" ref="Z28" si="82">+Y28+1</f>
        <v>24</v>
      </c>
      <c r="AA28" s="22">
        <f t="shared" ref="AA28" si="83">+Z28+1</f>
        <v>25</v>
      </c>
      <c r="AB28" s="22">
        <f t="shared" ref="AB28" si="84">+AA28+1</f>
        <v>26</v>
      </c>
      <c r="AC28" s="27">
        <f t="shared" ref="AC28" si="85">+AB28+1</f>
        <v>27</v>
      </c>
      <c r="AD28" s="27">
        <f t="shared" ref="AD28" si="86">+AC28+1</f>
        <v>28</v>
      </c>
      <c r="AE28" s="2">
        <f t="shared" ref="AE28" si="87">+AD28+1</f>
        <v>29</v>
      </c>
      <c r="AF28" s="2">
        <f t="shared" ref="AF28" si="88">+AE28+1</f>
        <v>30</v>
      </c>
      <c r="AG28" s="2">
        <f t="shared" ref="AG28" si="89">+AF28+1</f>
        <v>31</v>
      </c>
      <c r="AH28" s="125"/>
      <c r="AI28" s="116"/>
      <c r="AK28" s="138"/>
    </row>
    <row r="29" spans="2:37" x14ac:dyDescent="0.15">
      <c r="B29" s="11" t="s">
        <v>6</v>
      </c>
      <c r="C29" s="22" t="s">
        <v>10</v>
      </c>
      <c r="D29" s="22" t="s">
        <v>11</v>
      </c>
      <c r="E29" s="22" t="s">
        <v>5</v>
      </c>
      <c r="F29" s="22" t="s">
        <v>7</v>
      </c>
      <c r="G29" s="22" t="s">
        <v>8</v>
      </c>
      <c r="H29" s="27" t="s">
        <v>9</v>
      </c>
      <c r="I29" s="27" t="s">
        <v>2</v>
      </c>
      <c r="J29" s="22" t="s">
        <v>10</v>
      </c>
      <c r="K29" s="22" t="s">
        <v>11</v>
      </c>
      <c r="L29" s="22" t="s">
        <v>5</v>
      </c>
      <c r="M29" s="22" t="s">
        <v>7</v>
      </c>
      <c r="N29" s="22" t="s">
        <v>8</v>
      </c>
      <c r="O29" s="27" t="s">
        <v>9</v>
      </c>
      <c r="P29" s="27" t="s">
        <v>2</v>
      </c>
      <c r="Q29" s="8" t="s">
        <v>10</v>
      </c>
      <c r="R29" s="22" t="s">
        <v>11</v>
      </c>
      <c r="S29" s="22" t="s">
        <v>5</v>
      </c>
      <c r="T29" s="22" t="s">
        <v>7</v>
      </c>
      <c r="U29" s="22" t="s">
        <v>8</v>
      </c>
      <c r="V29" s="27" t="s">
        <v>9</v>
      </c>
      <c r="W29" s="27" t="s">
        <v>2</v>
      </c>
      <c r="X29" s="22" t="s">
        <v>10</v>
      </c>
      <c r="Y29" s="22" t="s">
        <v>11</v>
      </c>
      <c r="Z29" s="22" t="s">
        <v>5</v>
      </c>
      <c r="AA29" s="22" t="s">
        <v>7</v>
      </c>
      <c r="AB29" s="22" t="s">
        <v>8</v>
      </c>
      <c r="AC29" s="27" t="s">
        <v>9</v>
      </c>
      <c r="AD29" s="27" t="s">
        <v>2</v>
      </c>
      <c r="AE29" s="22" t="s">
        <v>10</v>
      </c>
      <c r="AF29" s="22" t="s">
        <v>11</v>
      </c>
      <c r="AG29" s="22" t="s">
        <v>5</v>
      </c>
      <c r="AH29" s="125"/>
      <c r="AI29" s="116"/>
      <c r="AK29" s="138"/>
    </row>
    <row r="30" spans="2:37" s="3" customFormat="1" ht="60" customHeight="1" x14ac:dyDescent="0.15">
      <c r="B30" s="13" t="s">
        <v>12</v>
      </c>
      <c r="C30" s="4"/>
      <c r="D30" s="4"/>
      <c r="E30" s="23"/>
      <c r="F30" s="23"/>
      <c r="G30" s="23"/>
      <c r="H30" s="28"/>
      <c r="I30" s="28"/>
      <c r="J30" s="23"/>
      <c r="K30" s="23"/>
      <c r="L30" s="23"/>
      <c r="M30" s="23"/>
      <c r="N30" s="23"/>
      <c r="O30" s="28"/>
      <c r="P30" s="28"/>
      <c r="Q30" s="9" t="s">
        <v>19</v>
      </c>
      <c r="R30" s="4"/>
      <c r="S30" s="23"/>
      <c r="T30" s="23"/>
      <c r="U30" s="23"/>
      <c r="V30" s="28"/>
      <c r="W30" s="28"/>
      <c r="X30" s="4"/>
      <c r="Y30" s="4"/>
      <c r="Z30" s="23"/>
      <c r="AA30" s="23"/>
      <c r="AB30" s="23"/>
      <c r="AC30" s="28"/>
      <c r="AD30" s="28"/>
      <c r="AE30" s="4"/>
      <c r="AF30" s="4"/>
      <c r="AG30" s="4"/>
      <c r="AH30" s="126"/>
      <c r="AI30" s="117"/>
      <c r="AK30" s="139"/>
    </row>
    <row r="31" spans="2:37" s="1" customFormat="1" x14ac:dyDescent="0.15">
      <c r="B31" s="11" t="s">
        <v>3</v>
      </c>
      <c r="C31" s="2"/>
      <c r="D31" s="2"/>
      <c r="E31" s="22"/>
      <c r="F31" s="22"/>
      <c r="G31" s="22"/>
      <c r="H31" s="27" t="s">
        <v>24</v>
      </c>
      <c r="I31" s="27" t="s">
        <v>24</v>
      </c>
      <c r="J31" s="22"/>
      <c r="K31" s="22"/>
      <c r="L31" s="22"/>
      <c r="M31" s="22"/>
      <c r="N31" s="22"/>
      <c r="O31" s="27" t="s">
        <v>24</v>
      </c>
      <c r="P31" s="27" t="s">
        <v>24</v>
      </c>
      <c r="Q31" s="8" t="s">
        <v>41</v>
      </c>
      <c r="R31" s="2"/>
      <c r="S31" s="22"/>
      <c r="T31" s="22"/>
      <c r="U31" s="22"/>
      <c r="V31" s="27" t="s">
        <v>24</v>
      </c>
      <c r="W31" s="27" t="s">
        <v>24</v>
      </c>
      <c r="X31" s="22"/>
      <c r="Y31" s="22"/>
      <c r="Z31" s="22"/>
      <c r="AA31" s="22"/>
      <c r="AB31" s="22"/>
      <c r="AC31" s="27" t="s">
        <v>24</v>
      </c>
      <c r="AD31" s="27" t="s">
        <v>24</v>
      </c>
      <c r="AE31" s="2"/>
      <c r="AF31" s="2"/>
      <c r="AG31" s="2"/>
      <c r="AH31" s="17">
        <f>COUNTIF(C31:AG31,"○")</f>
        <v>9</v>
      </c>
      <c r="AI31" s="19">
        <f>+AH31+AI24</f>
        <v>34</v>
      </c>
      <c r="AK31" s="2">
        <f>AH31+COUNTIF(C31:AG31,"")</f>
        <v>31</v>
      </c>
    </row>
    <row r="32" spans="2:37" s="1" customFormat="1" ht="14.25" thickBot="1" x14ac:dyDescent="0.2">
      <c r="B32" s="12" t="s">
        <v>4</v>
      </c>
      <c r="C32" s="24"/>
      <c r="D32" s="24"/>
      <c r="E32" s="24"/>
      <c r="F32" s="24"/>
      <c r="G32" s="24"/>
      <c r="H32" s="29" t="s">
        <v>17</v>
      </c>
      <c r="I32" s="29" t="s">
        <v>17</v>
      </c>
      <c r="J32" s="24"/>
      <c r="K32" s="24"/>
      <c r="L32" s="24"/>
      <c r="M32" s="24" t="s">
        <v>52</v>
      </c>
      <c r="N32" s="24" t="s">
        <v>42</v>
      </c>
      <c r="O32" s="29" t="s">
        <v>17</v>
      </c>
      <c r="P32" s="29"/>
      <c r="Q32" s="21"/>
      <c r="R32" s="24"/>
      <c r="S32" s="24"/>
      <c r="T32" s="24"/>
      <c r="U32" s="24"/>
      <c r="V32" s="29"/>
      <c r="W32" s="29" t="s">
        <v>17</v>
      </c>
      <c r="X32" s="24"/>
      <c r="Y32" s="24"/>
      <c r="Z32" s="24"/>
      <c r="AA32" s="24"/>
      <c r="AB32" s="24"/>
      <c r="AC32" s="29" t="s">
        <v>17</v>
      </c>
      <c r="AD32" s="29" t="s">
        <v>17</v>
      </c>
      <c r="AE32" s="14"/>
      <c r="AF32" s="14"/>
      <c r="AG32" s="14"/>
      <c r="AH32" s="18">
        <f>COUNTIF(C32:AG32,"●")</f>
        <v>8</v>
      </c>
      <c r="AI32" s="20">
        <f>+AH32+AI25</f>
        <v>34</v>
      </c>
      <c r="AK32" s="2">
        <f>AK25+AK31</f>
        <v>92</v>
      </c>
    </row>
    <row r="33" spans="2:37" ht="14.25" thickBot="1" x14ac:dyDescent="0.2"/>
    <row r="34" spans="2:37" ht="13.5" customHeight="1" x14ac:dyDescent="0.15">
      <c r="B34" s="10" t="s">
        <v>1</v>
      </c>
      <c r="C34" s="133">
        <v>8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24" t="s">
        <v>31</v>
      </c>
      <c r="AI34" s="115" t="s">
        <v>39</v>
      </c>
      <c r="AK34" s="137" t="s">
        <v>30</v>
      </c>
    </row>
    <row r="35" spans="2:37" x14ac:dyDescent="0.15">
      <c r="B35" s="11" t="s">
        <v>2</v>
      </c>
      <c r="C35" s="22">
        <v>1</v>
      </c>
      <c r="D35" s="22">
        <f>+C35+1</f>
        <v>2</v>
      </c>
      <c r="E35" s="27">
        <f t="shared" ref="E35" si="90">+D35+1</f>
        <v>3</v>
      </c>
      <c r="F35" s="27">
        <f t="shared" ref="F35" si="91">+E35+1</f>
        <v>4</v>
      </c>
      <c r="G35" s="22">
        <f t="shared" ref="G35" si="92">+F35+1</f>
        <v>5</v>
      </c>
      <c r="H35" s="22">
        <f t="shared" ref="H35" si="93">+G35+1</f>
        <v>6</v>
      </c>
      <c r="I35" s="22">
        <f t="shared" ref="I35" si="94">+H35+1</f>
        <v>7</v>
      </c>
      <c r="J35" s="22">
        <f t="shared" ref="J35" si="95">+I35+1</f>
        <v>8</v>
      </c>
      <c r="K35" s="22">
        <f t="shared" ref="K35" si="96">+J35+1</f>
        <v>9</v>
      </c>
      <c r="L35" s="27">
        <f t="shared" ref="L35" si="97">+K35+1</f>
        <v>10</v>
      </c>
      <c r="M35" s="27">
        <f t="shared" ref="M35" si="98">+L35+1</f>
        <v>11</v>
      </c>
      <c r="N35" s="8">
        <f t="shared" ref="N35" si="99">+M35+1</f>
        <v>12</v>
      </c>
      <c r="O35" s="36">
        <f t="shared" ref="O35" si="100">+N35+1</f>
        <v>13</v>
      </c>
      <c r="P35" s="36">
        <f t="shared" ref="P35" si="101">+O35+1</f>
        <v>14</v>
      </c>
      <c r="Q35" s="36">
        <f t="shared" ref="Q35" si="102">+P35+1</f>
        <v>15</v>
      </c>
      <c r="R35" s="22">
        <f t="shared" ref="R35" si="103">+Q35+1</f>
        <v>16</v>
      </c>
      <c r="S35" s="27">
        <f t="shared" ref="S35" si="104">+R35+1</f>
        <v>17</v>
      </c>
      <c r="T35" s="27">
        <f t="shared" ref="T35" si="105">+S35+1</f>
        <v>18</v>
      </c>
      <c r="U35" s="22">
        <f t="shared" ref="U35" si="106">+T35+1</f>
        <v>19</v>
      </c>
      <c r="V35" s="22">
        <f t="shared" ref="V35" si="107">+U35+1</f>
        <v>20</v>
      </c>
      <c r="W35" s="22">
        <f t="shared" ref="W35" si="108">+V35+1</f>
        <v>21</v>
      </c>
      <c r="X35" s="22">
        <f t="shared" ref="X35" si="109">+W35+1</f>
        <v>22</v>
      </c>
      <c r="Y35" s="22">
        <f t="shared" ref="Y35" si="110">+X35+1</f>
        <v>23</v>
      </c>
      <c r="Z35" s="27">
        <f t="shared" ref="Z35" si="111">+Y35+1</f>
        <v>24</v>
      </c>
      <c r="AA35" s="27">
        <f t="shared" ref="AA35" si="112">+Z35+1</f>
        <v>25</v>
      </c>
      <c r="AB35" s="22">
        <f t="shared" ref="AB35" si="113">+AA35+1</f>
        <v>26</v>
      </c>
      <c r="AC35" s="22">
        <f t="shared" ref="AC35" si="114">+AB35+1</f>
        <v>27</v>
      </c>
      <c r="AD35" s="22">
        <f t="shared" ref="AD35" si="115">+AC35+1</f>
        <v>28</v>
      </c>
      <c r="AE35" s="22">
        <f t="shared" ref="AE35" si="116">+AD35+1</f>
        <v>29</v>
      </c>
      <c r="AF35" s="22">
        <f t="shared" ref="AF35" si="117">+AE35+1</f>
        <v>30</v>
      </c>
      <c r="AG35" s="27">
        <f t="shared" ref="AG35" si="118">+AF35+1</f>
        <v>31</v>
      </c>
      <c r="AH35" s="125"/>
      <c r="AI35" s="116"/>
      <c r="AK35" s="138"/>
    </row>
    <row r="36" spans="2:37" x14ac:dyDescent="0.15">
      <c r="B36" s="11" t="s">
        <v>6</v>
      </c>
      <c r="C36" s="22" t="s">
        <v>7</v>
      </c>
      <c r="D36" s="22" t="s">
        <v>8</v>
      </c>
      <c r="E36" s="27" t="s">
        <v>9</v>
      </c>
      <c r="F36" s="27" t="s">
        <v>2</v>
      </c>
      <c r="G36" s="22" t="s">
        <v>10</v>
      </c>
      <c r="H36" s="22" t="s">
        <v>11</v>
      </c>
      <c r="I36" s="22" t="s">
        <v>5</v>
      </c>
      <c r="J36" s="22" t="s">
        <v>7</v>
      </c>
      <c r="K36" s="22" t="s">
        <v>8</v>
      </c>
      <c r="L36" s="27" t="s">
        <v>9</v>
      </c>
      <c r="M36" s="27" t="s">
        <v>2</v>
      </c>
      <c r="N36" s="8" t="s">
        <v>10</v>
      </c>
      <c r="O36" s="36" t="s">
        <v>11</v>
      </c>
      <c r="P36" s="36" t="s">
        <v>5</v>
      </c>
      <c r="Q36" s="36" t="s">
        <v>7</v>
      </c>
      <c r="R36" s="22" t="s">
        <v>8</v>
      </c>
      <c r="S36" s="27" t="s">
        <v>9</v>
      </c>
      <c r="T36" s="27" t="s">
        <v>2</v>
      </c>
      <c r="U36" s="22" t="s">
        <v>10</v>
      </c>
      <c r="V36" s="22" t="s">
        <v>11</v>
      </c>
      <c r="W36" s="22" t="s">
        <v>5</v>
      </c>
      <c r="X36" s="22" t="s">
        <v>7</v>
      </c>
      <c r="Y36" s="22" t="s">
        <v>8</v>
      </c>
      <c r="Z36" s="27" t="s">
        <v>9</v>
      </c>
      <c r="AA36" s="27" t="s">
        <v>2</v>
      </c>
      <c r="AB36" s="22" t="s">
        <v>10</v>
      </c>
      <c r="AC36" s="22" t="s">
        <v>11</v>
      </c>
      <c r="AD36" s="22" t="s">
        <v>5</v>
      </c>
      <c r="AE36" s="22" t="s">
        <v>7</v>
      </c>
      <c r="AF36" s="22" t="s">
        <v>8</v>
      </c>
      <c r="AG36" s="27" t="s">
        <v>9</v>
      </c>
      <c r="AH36" s="125"/>
      <c r="AI36" s="116"/>
      <c r="AK36" s="138"/>
    </row>
    <row r="37" spans="2:37" s="3" customFormat="1" ht="60" customHeight="1" x14ac:dyDescent="0.15">
      <c r="B37" s="13" t="s">
        <v>12</v>
      </c>
      <c r="C37" s="23"/>
      <c r="D37" s="23"/>
      <c r="E37" s="28"/>
      <c r="F37" s="28"/>
      <c r="G37" s="23"/>
      <c r="H37" s="23"/>
      <c r="I37" s="23"/>
      <c r="J37" s="23"/>
      <c r="K37" s="23"/>
      <c r="L37" s="28"/>
      <c r="M37" s="28" t="s">
        <v>43</v>
      </c>
      <c r="N37" s="9" t="s">
        <v>44</v>
      </c>
      <c r="O37" s="37"/>
      <c r="P37" s="37"/>
      <c r="Q37" s="37"/>
      <c r="R37" s="23"/>
      <c r="S37" s="28"/>
      <c r="T37" s="28"/>
      <c r="U37" s="23"/>
      <c r="V37" s="23"/>
      <c r="W37" s="23"/>
      <c r="X37" s="23"/>
      <c r="Y37" s="23"/>
      <c r="Z37" s="28"/>
      <c r="AA37" s="28"/>
      <c r="AB37" s="23"/>
      <c r="AC37" s="23"/>
      <c r="AD37" s="23"/>
      <c r="AE37" s="23"/>
      <c r="AF37" s="23"/>
      <c r="AG37" s="28"/>
      <c r="AH37" s="126"/>
      <c r="AI37" s="117"/>
      <c r="AK37" s="139"/>
    </row>
    <row r="38" spans="2:37" s="1" customFormat="1" x14ac:dyDescent="0.15">
      <c r="B38" s="11" t="s">
        <v>3</v>
      </c>
      <c r="C38" s="22"/>
      <c r="D38" s="22"/>
      <c r="E38" s="27" t="s">
        <v>24</v>
      </c>
      <c r="F38" s="27" t="s">
        <v>24</v>
      </c>
      <c r="G38" s="22"/>
      <c r="H38" s="22"/>
      <c r="I38" s="22"/>
      <c r="J38" s="22"/>
      <c r="K38" s="22"/>
      <c r="L38" s="27" t="s">
        <v>24</v>
      </c>
      <c r="M38" s="27" t="s">
        <v>24</v>
      </c>
      <c r="N38" s="8" t="s">
        <v>24</v>
      </c>
      <c r="O38" s="36" t="s">
        <v>60</v>
      </c>
      <c r="P38" s="36" t="s">
        <v>60</v>
      </c>
      <c r="Q38" s="36" t="s">
        <v>60</v>
      </c>
      <c r="R38" s="22" t="s">
        <v>41</v>
      </c>
      <c r="S38" s="27"/>
      <c r="T38" s="27"/>
      <c r="U38" s="22"/>
      <c r="V38" s="22"/>
      <c r="W38" s="22"/>
      <c r="X38" s="22"/>
      <c r="Y38" s="22" t="s">
        <v>51</v>
      </c>
      <c r="Z38" s="27" t="s">
        <v>24</v>
      </c>
      <c r="AA38" s="27" t="s">
        <v>24</v>
      </c>
      <c r="AB38" s="22"/>
      <c r="AC38" s="22"/>
      <c r="AD38" s="22"/>
      <c r="AE38" s="22"/>
      <c r="AF38" s="22"/>
      <c r="AG38" s="27"/>
      <c r="AH38" s="17">
        <f>COUNTIF(C38:AG38,"○")</f>
        <v>9</v>
      </c>
      <c r="AI38" s="19">
        <f>+AH38+AI31</f>
        <v>43</v>
      </c>
      <c r="AK38" s="2">
        <f>AH38+COUNTIF(C38:AG38,"")</f>
        <v>28</v>
      </c>
    </row>
    <row r="39" spans="2:37" s="1" customFormat="1" ht="14.25" thickBot="1" x14ac:dyDescent="0.2">
      <c r="B39" s="12" t="s">
        <v>4</v>
      </c>
      <c r="C39" s="24"/>
      <c r="D39" s="24"/>
      <c r="E39" s="29" t="s">
        <v>17</v>
      </c>
      <c r="F39" s="29" t="s">
        <v>17</v>
      </c>
      <c r="G39" s="24"/>
      <c r="H39" s="24"/>
      <c r="I39" s="24"/>
      <c r="J39" s="24"/>
      <c r="K39" s="24"/>
      <c r="L39" s="29" t="s">
        <v>17</v>
      </c>
      <c r="M39" s="29" t="s">
        <v>17</v>
      </c>
      <c r="N39" s="21" t="s">
        <v>17</v>
      </c>
      <c r="O39" s="38" t="s">
        <v>61</v>
      </c>
      <c r="P39" s="38" t="s">
        <v>61</v>
      </c>
      <c r="Q39" s="38" t="s">
        <v>61</v>
      </c>
      <c r="R39" s="24" t="s">
        <v>42</v>
      </c>
      <c r="S39" s="29"/>
      <c r="T39" s="29"/>
      <c r="U39" s="24"/>
      <c r="V39" s="24"/>
      <c r="W39" s="24"/>
      <c r="X39" s="24"/>
      <c r="Y39" s="24" t="s">
        <v>52</v>
      </c>
      <c r="Z39" s="29" t="s">
        <v>17</v>
      </c>
      <c r="AA39" s="29" t="s">
        <v>17</v>
      </c>
      <c r="AB39" s="24"/>
      <c r="AC39" s="24"/>
      <c r="AD39" s="24"/>
      <c r="AE39" s="24"/>
      <c r="AF39" s="24"/>
      <c r="AG39" s="29"/>
      <c r="AH39" s="18">
        <f>COUNTIF(C39:AG39,"●")</f>
        <v>9</v>
      </c>
      <c r="AI39" s="20">
        <f>+AH39+AI32</f>
        <v>43</v>
      </c>
      <c r="AK39" s="2">
        <f>AK32+AK38</f>
        <v>120</v>
      </c>
    </row>
    <row r="40" spans="2:37" ht="14.25" thickBot="1" x14ac:dyDescent="0.2"/>
    <row r="41" spans="2:37" ht="13.5" customHeight="1" x14ac:dyDescent="0.15">
      <c r="B41" s="10" t="s">
        <v>1</v>
      </c>
      <c r="C41" s="135">
        <v>9</v>
      </c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24" t="s">
        <v>31</v>
      </c>
      <c r="AI41" s="115" t="s">
        <v>39</v>
      </c>
      <c r="AK41" s="137" t="s">
        <v>30</v>
      </c>
    </row>
    <row r="42" spans="2:37" x14ac:dyDescent="0.15">
      <c r="B42" s="11" t="s">
        <v>2</v>
      </c>
      <c r="C42" s="27">
        <v>1</v>
      </c>
      <c r="D42" s="22">
        <f>+C42+1</f>
        <v>2</v>
      </c>
      <c r="E42" s="22">
        <f t="shared" ref="E42" si="119">+D42+1</f>
        <v>3</v>
      </c>
      <c r="F42" s="22">
        <f t="shared" ref="F42" si="120">+E42+1</f>
        <v>4</v>
      </c>
      <c r="G42" s="22">
        <f t="shared" ref="G42" si="121">+F42+1</f>
        <v>5</v>
      </c>
      <c r="H42" s="22">
        <f t="shared" ref="H42" si="122">+G42+1</f>
        <v>6</v>
      </c>
      <c r="I42" s="27">
        <f t="shared" ref="I42" si="123">+H42+1</f>
        <v>7</v>
      </c>
      <c r="J42" s="27">
        <f t="shared" ref="J42" si="124">+I42+1</f>
        <v>8</v>
      </c>
      <c r="K42" s="22">
        <f t="shared" ref="K42" si="125">+J42+1</f>
        <v>9</v>
      </c>
      <c r="L42" s="22">
        <f t="shared" ref="L42" si="126">+K42+1</f>
        <v>10</v>
      </c>
      <c r="M42" s="22">
        <f t="shared" ref="M42" si="127">+L42+1</f>
        <v>11</v>
      </c>
      <c r="N42" s="22">
        <f t="shared" ref="N42" si="128">+M42+1</f>
        <v>12</v>
      </c>
      <c r="O42" s="22">
        <f t="shared" ref="O42" si="129">+N42+1</f>
        <v>13</v>
      </c>
      <c r="P42" s="27">
        <f t="shared" ref="P42" si="130">+O42+1</f>
        <v>14</v>
      </c>
      <c r="Q42" s="27">
        <f t="shared" ref="Q42" si="131">+P42+1</f>
        <v>15</v>
      </c>
      <c r="R42" s="8">
        <f t="shared" ref="R42" si="132">+Q42+1</f>
        <v>16</v>
      </c>
      <c r="S42" s="22">
        <f t="shared" ref="S42" si="133">+R42+1</f>
        <v>17</v>
      </c>
      <c r="T42" s="22">
        <f t="shared" ref="T42" si="134">+S42+1</f>
        <v>18</v>
      </c>
      <c r="U42" s="22">
        <f t="shared" ref="U42" si="135">+T42+1</f>
        <v>19</v>
      </c>
      <c r="V42" s="22">
        <f t="shared" ref="V42" si="136">+U42+1</f>
        <v>20</v>
      </c>
      <c r="W42" s="27">
        <f t="shared" ref="W42" si="137">+V42+1</f>
        <v>21</v>
      </c>
      <c r="X42" s="27">
        <f t="shared" ref="X42" si="138">+W42+1</f>
        <v>22</v>
      </c>
      <c r="Y42" s="8">
        <f t="shared" ref="Y42" si="139">+X42+1</f>
        <v>23</v>
      </c>
      <c r="Z42" s="22">
        <f t="shared" ref="Z42" si="140">+Y42+1</f>
        <v>24</v>
      </c>
      <c r="AA42" s="22">
        <f t="shared" ref="AA42" si="141">+Z42+1</f>
        <v>25</v>
      </c>
      <c r="AB42" s="22">
        <f t="shared" ref="AB42" si="142">+AA42+1</f>
        <v>26</v>
      </c>
      <c r="AC42" s="22">
        <f t="shared" ref="AC42" si="143">+AB42+1</f>
        <v>27</v>
      </c>
      <c r="AD42" s="27">
        <f t="shared" ref="AD42" si="144">+AC42+1</f>
        <v>28</v>
      </c>
      <c r="AE42" s="27">
        <f t="shared" ref="AE42" si="145">+AD42+1</f>
        <v>29</v>
      </c>
      <c r="AF42" s="22">
        <f t="shared" ref="AF42" si="146">+AE42+1</f>
        <v>30</v>
      </c>
      <c r="AG42" s="22"/>
      <c r="AH42" s="125"/>
      <c r="AI42" s="116"/>
      <c r="AK42" s="138"/>
    </row>
    <row r="43" spans="2:37" x14ac:dyDescent="0.15">
      <c r="B43" s="11" t="s">
        <v>6</v>
      </c>
      <c r="C43" s="27" t="s">
        <v>2</v>
      </c>
      <c r="D43" s="22" t="s">
        <v>10</v>
      </c>
      <c r="E43" s="22" t="s">
        <v>11</v>
      </c>
      <c r="F43" s="22" t="s">
        <v>5</v>
      </c>
      <c r="G43" s="22" t="s">
        <v>7</v>
      </c>
      <c r="H43" s="22" t="s">
        <v>8</v>
      </c>
      <c r="I43" s="27" t="s">
        <v>9</v>
      </c>
      <c r="J43" s="27" t="s">
        <v>2</v>
      </c>
      <c r="K43" s="22" t="s">
        <v>10</v>
      </c>
      <c r="L43" s="22" t="s">
        <v>11</v>
      </c>
      <c r="M43" s="22" t="s">
        <v>5</v>
      </c>
      <c r="N43" s="22" t="s">
        <v>7</v>
      </c>
      <c r="O43" s="22" t="s">
        <v>8</v>
      </c>
      <c r="P43" s="27" t="s">
        <v>9</v>
      </c>
      <c r="Q43" s="27" t="s">
        <v>2</v>
      </c>
      <c r="R43" s="8" t="s">
        <v>10</v>
      </c>
      <c r="S43" s="22" t="s">
        <v>11</v>
      </c>
      <c r="T43" s="22" t="s">
        <v>5</v>
      </c>
      <c r="U43" s="22" t="s">
        <v>7</v>
      </c>
      <c r="V43" s="22" t="s">
        <v>8</v>
      </c>
      <c r="W43" s="27" t="s">
        <v>9</v>
      </c>
      <c r="X43" s="27" t="s">
        <v>2</v>
      </c>
      <c r="Y43" s="8" t="s">
        <v>10</v>
      </c>
      <c r="Z43" s="22" t="s">
        <v>11</v>
      </c>
      <c r="AA43" s="22" t="s">
        <v>5</v>
      </c>
      <c r="AB43" s="22" t="s">
        <v>7</v>
      </c>
      <c r="AC43" s="22" t="s">
        <v>8</v>
      </c>
      <c r="AD43" s="27" t="s">
        <v>9</v>
      </c>
      <c r="AE43" s="27" t="s">
        <v>2</v>
      </c>
      <c r="AF43" s="22" t="s">
        <v>10</v>
      </c>
      <c r="AG43" s="22"/>
      <c r="AH43" s="125"/>
      <c r="AI43" s="116"/>
      <c r="AK43" s="138"/>
    </row>
    <row r="44" spans="2:37" s="3" customFormat="1" ht="60" customHeight="1" x14ac:dyDescent="0.15">
      <c r="B44" s="13" t="s">
        <v>12</v>
      </c>
      <c r="C44" s="28"/>
      <c r="D44" s="23"/>
      <c r="E44" s="23"/>
      <c r="F44" s="23"/>
      <c r="G44" s="23"/>
      <c r="H44" s="23"/>
      <c r="I44" s="28"/>
      <c r="J44" s="28"/>
      <c r="K44" s="23"/>
      <c r="L44" s="23"/>
      <c r="M44" s="23"/>
      <c r="N44" s="23"/>
      <c r="O44" s="23"/>
      <c r="P44" s="28"/>
      <c r="Q44" s="28"/>
      <c r="R44" s="9" t="s">
        <v>45</v>
      </c>
      <c r="S44" s="23"/>
      <c r="T44" s="23"/>
      <c r="U44" s="23"/>
      <c r="V44" s="23"/>
      <c r="W44" s="28"/>
      <c r="X44" s="28"/>
      <c r="Y44" s="9" t="s">
        <v>46</v>
      </c>
      <c r="Z44" s="23"/>
      <c r="AA44" s="23"/>
      <c r="AB44" s="23"/>
      <c r="AC44" s="23"/>
      <c r="AD44" s="28"/>
      <c r="AE44" s="28"/>
      <c r="AF44" s="23"/>
      <c r="AG44" s="23"/>
      <c r="AH44" s="126"/>
      <c r="AI44" s="117"/>
      <c r="AK44" s="139"/>
    </row>
    <row r="45" spans="2:37" s="1" customFormat="1" x14ac:dyDescent="0.15">
      <c r="B45" s="11" t="s">
        <v>3</v>
      </c>
      <c r="C45" s="27" t="s">
        <v>24</v>
      </c>
      <c r="D45" s="22"/>
      <c r="E45" s="22"/>
      <c r="F45" s="22"/>
      <c r="G45" s="22"/>
      <c r="H45" s="22"/>
      <c r="I45" s="27" t="s">
        <v>24</v>
      </c>
      <c r="J45" s="27" t="s">
        <v>24</v>
      </c>
      <c r="K45" s="22"/>
      <c r="L45" s="22"/>
      <c r="M45" s="22"/>
      <c r="N45" s="22"/>
      <c r="O45" s="22"/>
      <c r="P45" s="27" t="s">
        <v>24</v>
      </c>
      <c r="Q45" s="27" t="s">
        <v>24</v>
      </c>
      <c r="R45" s="8" t="s">
        <v>24</v>
      </c>
      <c r="S45" s="22"/>
      <c r="T45" s="22"/>
      <c r="U45" s="22"/>
      <c r="V45" s="22"/>
      <c r="W45" s="27" t="s">
        <v>24</v>
      </c>
      <c r="X45" s="27" t="s">
        <v>24</v>
      </c>
      <c r="Y45" s="8"/>
      <c r="Z45" s="22"/>
      <c r="AA45" s="22"/>
      <c r="AB45" s="22"/>
      <c r="AC45" s="22"/>
      <c r="AD45" s="27" t="s">
        <v>24</v>
      </c>
      <c r="AE45" s="27" t="s">
        <v>24</v>
      </c>
      <c r="AF45" s="22"/>
      <c r="AG45" s="22" t="s">
        <v>60</v>
      </c>
      <c r="AH45" s="17">
        <f>COUNTIF(C45:AG45,"○")</f>
        <v>10</v>
      </c>
      <c r="AI45" s="19">
        <f>+AH45+AI38</f>
        <v>53</v>
      </c>
      <c r="AK45" s="2">
        <f>AH45+COUNTIF(C45:AG45,"")</f>
        <v>30</v>
      </c>
    </row>
    <row r="46" spans="2:37" s="1" customFormat="1" ht="14.25" thickBot="1" x14ac:dyDescent="0.2">
      <c r="B46" s="12" t="s">
        <v>4</v>
      </c>
      <c r="C46" s="29" t="s">
        <v>17</v>
      </c>
      <c r="D46" s="24"/>
      <c r="E46" s="24"/>
      <c r="F46" s="24"/>
      <c r="G46" s="24"/>
      <c r="H46" s="24"/>
      <c r="I46" s="29" t="s">
        <v>17</v>
      </c>
      <c r="J46" s="29" t="s">
        <v>17</v>
      </c>
      <c r="K46" s="24"/>
      <c r="L46" s="24"/>
      <c r="M46" s="24"/>
      <c r="N46" s="24"/>
      <c r="O46" s="24"/>
      <c r="P46" s="29" t="s">
        <v>17</v>
      </c>
      <c r="Q46" s="29" t="s">
        <v>17</v>
      </c>
      <c r="R46" s="21" t="s">
        <v>17</v>
      </c>
      <c r="S46" s="24"/>
      <c r="T46" s="24"/>
      <c r="U46" s="24"/>
      <c r="V46" s="24"/>
      <c r="W46" s="29" t="s">
        <v>17</v>
      </c>
      <c r="X46" s="29" t="s">
        <v>17</v>
      </c>
      <c r="Y46" s="21"/>
      <c r="Z46" s="24"/>
      <c r="AA46" s="24"/>
      <c r="AB46" s="24"/>
      <c r="AC46" s="24"/>
      <c r="AD46" s="29" t="s">
        <v>17</v>
      </c>
      <c r="AE46" s="29" t="s">
        <v>17</v>
      </c>
      <c r="AF46" s="24"/>
      <c r="AG46" s="24" t="s">
        <v>61</v>
      </c>
      <c r="AH46" s="18">
        <f>COUNTIF(C46:AG46,"●")</f>
        <v>10</v>
      </c>
      <c r="AI46" s="20">
        <f>+AH46+AI39</f>
        <v>53</v>
      </c>
      <c r="AK46" s="2">
        <f>AK39+AK45</f>
        <v>150</v>
      </c>
    </row>
    <row r="47" spans="2:37" ht="14.25" thickBot="1" x14ac:dyDescent="0.2"/>
    <row r="48" spans="2:37" ht="13.5" customHeight="1" x14ac:dyDescent="0.15">
      <c r="B48" s="10" t="s">
        <v>1</v>
      </c>
      <c r="C48" s="133">
        <v>10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24" t="s">
        <v>31</v>
      </c>
      <c r="AI48" s="115" t="s">
        <v>39</v>
      </c>
      <c r="AK48" s="137" t="s">
        <v>30</v>
      </c>
    </row>
    <row r="49" spans="2:37" x14ac:dyDescent="0.15">
      <c r="B49" s="11" t="s">
        <v>2</v>
      </c>
      <c r="C49" s="22">
        <v>1</v>
      </c>
      <c r="D49" s="22">
        <f>+C49+1</f>
        <v>2</v>
      </c>
      <c r="E49" s="22">
        <f t="shared" ref="E49" si="147">+D49+1</f>
        <v>3</v>
      </c>
      <c r="F49" s="22">
        <f t="shared" ref="F49" si="148">+E49+1</f>
        <v>4</v>
      </c>
      <c r="G49" s="27">
        <f t="shared" ref="G49" si="149">+F49+1</f>
        <v>5</v>
      </c>
      <c r="H49" s="27">
        <f t="shared" ref="H49" si="150">+G49+1</f>
        <v>6</v>
      </c>
      <c r="I49" s="22">
        <f t="shared" ref="I49" si="151">+H49+1</f>
        <v>7</v>
      </c>
      <c r="J49" s="22">
        <f t="shared" ref="J49" si="152">+I49+1</f>
        <v>8</v>
      </c>
      <c r="K49" s="22">
        <f t="shared" ref="K49" si="153">+J49+1</f>
        <v>9</v>
      </c>
      <c r="L49" s="22">
        <f t="shared" ref="L49" si="154">+K49+1</f>
        <v>10</v>
      </c>
      <c r="M49" s="22">
        <f t="shared" ref="M49" si="155">+L49+1</f>
        <v>11</v>
      </c>
      <c r="N49" s="27">
        <f t="shared" ref="N49" si="156">+M49+1</f>
        <v>12</v>
      </c>
      <c r="O49" s="27">
        <f t="shared" ref="O49" si="157">+N49+1</f>
        <v>13</v>
      </c>
      <c r="P49" s="8">
        <f t="shared" ref="P49" si="158">+O49+1</f>
        <v>14</v>
      </c>
      <c r="Q49" s="22">
        <f t="shared" ref="Q49" si="159">+P49+1</f>
        <v>15</v>
      </c>
      <c r="R49" s="22">
        <f t="shared" ref="R49" si="160">+Q49+1</f>
        <v>16</v>
      </c>
      <c r="S49" s="22">
        <f t="shared" ref="S49" si="161">+R49+1</f>
        <v>17</v>
      </c>
      <c r="T49" s="22">
        <f t="shared" ref="T49" si="162">+S49+1</f>
        <v>18</v>
      </c>
      <c r="U49" s="27">
        <f t="shared" ref="U49" si="163">+T49+1</f>
        <v>19</v>
      </c>
      <c r="V49" s="27">
        <f t="shared" ref="V49" si="164">+U49+1</f>
        <v>20</v>
      </c>
      <c r="W49" s="22">
        <f t="shared" ref="W49" si="165">+V49+1</f>
        <v>21</v>
      </c>
      <c r="X49" s="8">
        <f t="shared" ref="X49" si="166">+W49+1</f>
        <v>22</v>
      </c>
      <c r="Y49" s="22">
        <f t="shared" ref="Y49" si="167">+X49+1</f>
        <v>23</v>
      </c>
      <c r="Z49" s="22">
        <f t="shared" ref="Z49" si="168">+Y49+1</f>
        <v>24</v>
      </c>
      <c r="AA49" s="22">
        <f t="shared" ref="AA49" si="169">+Z49+1</f>
        <v>25</v>
      </c>
      <c r="AB49" s="27">
        <f t="shared" ref="AB49" si="170">+AA49+1</f>
        <v>26</v>
      </c>
      <c r="AC49" s="27">
        <f t="shared" ref="AC49" si="171">+AB49+1</f>
        <v>27</v>
      </c>
      <c r="AD49" s="22">
        <f t="shared" ref="AD49" si="172">+AC49+1</f>
        <v>28</v>
      </c>
      <c r="AE49" s="22">
        <f t="shared" ref="AE49" si="173">+AD49+1</f>
        <v>29</v>
      </c>
      <c r="AF49" s="22">
        <f t="shared" ref="AF49" si="174">+AE49+1</f>
        <v>30</v>
      </c>
      <c r="AG49" s="22">
        <f t="shared" ref="AG49" si="175">+AF49+1</f>
        <v>31</v>
      </c>
      <c r="AH49" s="125"/>
      <c r="AI49" s="116"/>
      <c r="AK49" s="138"/>
    </row>
    <row r="50" spans="2:37" x14ac:dyDescent="0.15">
      <c r="B50" s="11" t="s">
        <v>6</v>
      </c>
      <c r="C50" s="22" t="s">
        <v>11</v>
      </c>
      <c r="D50" s="22" t="s">
        <v>5</v>
      </c>
      <c r="E50" s="22" t="s">
        <v>7</v>
      </c>
      <c r="F50" s="22" t="s">
        <v>8</v>
      </c>
      <c r="G50" s="27" t="s">
        <v>9</v>
      </c>
      <c r="H50" s="27" t="s">
        <v>2</v>
      </c>
      <c r="I50" s="22" t="s">
        <v>10</v>
      </c>
      <c r="J50" s="22" t="s">
        <v>11</v>
      </c>
      <c r="K50" s="22" t="s">
        <v>5</v>
      </c>
      <c r="L50" s="22" t="s">
        <v>7</v>
      </c>
      <c r="M50" s="22" t="s">
        <v>8</v>
      </c>
      <c r="N50" s="27" t="s">
        <v>9</v>
      </c>
      <c r="O50" s="27" t="s">
        <v>2</v>
      </c>
      <c r="P50" s="8" t="s">
        <v>10</v>
      </c>
      <c r="Q50" s="22" t="s">
        <v>11</v>
      </c>
      <c r="R50" s="22" t="s">
        <v>5</v>
      </c>
      <c r="S50" s="22" t="s">
        <v>7</v>
      </c>
      <c r="T50" s="22" t="s">
        <v>8</v>
      </c>
      <c r="U50" s="27" t="s">
        <v>9</v>
      </c>
      <c r="V50" s="27" t="s">
        <v>2</v>
      </c>
      <c r="W50" s="22" t="s">
        <v>10</v>
      </c>
      <c r="X50" s="8" t="s">
        <v>11</v>
      </c>
      <c r="Y50" s="22" t="s">
        <v>5</v>
      </c>
      <c r="Z50" s="22" t="s">
        <v>7</v>
      </c>
      <c r="AA50" s="22" t="s">
        <v>8</v>
      </c>
      <c r="AB50" s="27" t="s">
        <v>9</v>
      </c>
      <c r="AC50" s="27" t="s">
        <v>2</v>
      </c>
      <c r="AD50" s="22" t="s">
        <v>10</v>
      </c>
      <c r="AE50" s="22" t="s">
        <v>11</v>
      </c>
      <c r="AF50" s="22" t="s">
        <v>5</v>
      </c>
      <c r="AG50" s="22" t="s">
        <v>7</v>
      </c>
      <c r="AH50" s="125"/>
      <c r="AI50" s="116"/>
      <c r="AK50" s="138"/>
    </row>
    <row r="51" spans="2:37" s="3" customFormat="1" ht="60" customHeight="1" x14ac:dyDescent="0.15">
      <c r="B51" s="13" t="s">
        <v>12</v>
      </c>
      <c r="C51" s="23"/>
      <c r="D51" s="23"/>
      <c r="E51" s="23"/>
      <c r="F51" s="23"/>
      <c r="G51" s="28"/>
      <c r="H51" s="28"/>
      <c r="I51" s="23"/>
      <c r="J51" s="23"/>
      <c r="K51" s="23"/>
      <c r="L51" s="23"/>
      <c r="M51" s="23"/>
      <c r="N51" s="28"/>
      <c r="O51" s="28"/>
      <c r="P51" s="9" t="s">
        <v>47</v>
      </c>
      <c r="Q51" s="23"/>
      <c r="R51" s="23"/>
      <c r="S51" s="23"/>
      <c r="T51" s="23"/>
      <c r="U51" s="28"/>
      <c r="V51" s="28"/>
      <c r="W51" s="23"/>
      <c r="X51" s="9" t="s">
        <v>59</v>
      </c>
      <c r="Y51" s="23"/>
      <c r="Z51" s="23"/>
      <c r="AA51" s="23"/>
      <c r="AB51" s="28"/>
      <c r="AC51" s="28"/>
      <c r="AD51" s="23"/>
      <c r="AE51" s="23"/>
      <c r="AF51" s="23"/>
      <c r="AG51" s="23"/>
      <c r="AH51" s="126"/>
      <c r="AI51" s="117"/>
      <c r="AK51" s="139"/>
    </row>
    <row r="52" spans="2:37" s="1" customFormat="1" x14ac:dyDescent="0.15">
      <c r="B52" s="11" t="s">
        <v>3</v>
      </c>
      <c r="C52" s="22"/>
      <c r="D52" s="22"/>
      <c r="E52" s="22"/>
      <c r="F52" s="22"/>
      <c r="G52" s="27" t="s">
        <v>24</v>
      </c>
      <c r="H52" s="27" t="s">
        <v>24</v>
      </c>
      <c r="I52" s="22"/>
      <c r="J52" s="22"/>
      <c r="K52" s="22"/>
      <c r="L52" s="22"/>
      <c r="M52" s="22"/>
      <c r="N52" s="27" t="s">
        <v>24</v>
      </c>
      <c r="O52" s="27" t="s">
        <v>24</v>
      </c>
      <c r="P52" s="8" t="s">
        <v>24</v>
      </c>
      <c r="Q52" s="22"/>
      <c r="R52" s="22"/>
      <c r="S52" s="22"/>
      <c r="T52" s="22"/>
      <c r="U52" s="27" t="s">
        <v>24</v>
      </c>
      <c r="V52" s="27" t="s">
        <v>24</v>
      </c>
      <c r="W52" s="22"/>
      <c r="X52" s="8"/>
      <c r="Y52" s="22"/>
      <c r="Z52" s="22"/>
      <c r="AA52" s="22"/>
      <c r="AB52" s="27" t="s">
        <v>24</v>
      </c>
      <c r="AC52" s="27" t="s">
        <v>24</v>
      </c>
      <c r="AD52" s="22"/>
      <c r="AE52" s="22"/>
      <c r="AF52" s="22"/>
      <c r="AG52" s="22"/>
      <c r="AH52" s="17">
        <f>COUNTIF(C52:AG52,"○")</f>
        <v>9</v>
      </c>
      <c r="AI52" s="19">
        <f>+AH52+AI45</f>
        <v>62</v>
      </c>
      <c r="AK52" s="2">
        <f>AH52+COUNTIF(C52:AG52,"")</f>
        <v>31</v>
      </c>
    </row>
    <row r="53" spans="2:37" s="1" customFormat="1" ht="14.25" thickBot="1" x14ac:dyDescent="0.2">
      <c r="B53" s="12" t="s">
        <v>4</v>
      </c>
      <c r="C53" s="24"/>
      <c r="D53" s="24"/>
      <c r="E53" s="24"/>
      <c r="F53" s="24"/>
      <c r="G53" s="29" t="s">
        <v>17</v>
      </c>
      <c r="H53" s="29" t="s">
        <v>17</v>
      </c>
      <c r="I53" s="24"/>
      <c r="J53" s="24"/>
      <c r="K53" s="24"/>
      <c r="L53" s="24"/>
      <c r="M53" s="24"/>
      <c r="N53" s="29" t="s">
        <v>17</v>
      </c>
      <c r="O53" s="29" t="s">
        <v>17</v>
      </c>
      <c r="P53" s="21" t="s">
        <v>17</v>
      </c>
      <c r="Q53" s="24"/>
      <c r="R53" s="24"/>
      <c r="S53" s="24"/>
      <c r="T53" s="24"/>
      <c r="U53" s="29" t="s">
        <v>17</v>
      </c>
      <c r="V53" s="29" t="s">
        <v>17</v>
      </c>
      <c r="W53" s="24"/>
      <c r="X53" s="21"/>
      <c r="Y53" s="24"/>
      <c r="Z53" s="24"/>
      <c r="AA53" s="24"/>
      <c r="AB53" s="29" t="s">
        <v>17</v>
      </c>
      <c r="AC53" s="29" t="s">
        <v>17</v>
      </c>
      <c r="AD53" s="24"/>
      <c r="AE53" s="24"/>
      <c r="AF53" s="24"/>
      <c r="AG53" s="24"/>
      <c r="AH53" s="18">
        <f>COUNTIF(C53:AG53,"●")</f>
        <v>9</v>
      </c>
      <c r="AI53" s="20">
        <f>+AH53+AI46</f>
        <v>62</v>
      </c>
      <c r="AK53" s="2">
        <f>AK46+AK52</f>
        <v>181</v>
      </c>
    </row>
    <row r="54" spans="2:37" ht="14.25" thickBot="1" x14ac:dyDescent="0.2"/>
    <row r="55" spans="2:37" ht="13.5" customHeight="1" x14ac:dyDescent="0.15">
      <c r="B55" s="10" t="s">
        <v>1</v>
      </c>
      <c r="C55" s="133">
        <v>11</v>
      </c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24" t="s">
        <v>31</v>
      </c>
      <c r="AI55" s="115" t="s">
        <v>39</v>
      </c>
      <c r="AK55" s="137" t="s">
        <v>30</v>
      </c>
    </row>
    <row r="56" spans="2:37" x14ac:dyDescent="0.15">
      <c r="B56" s="11" t="s">
        <v>2</v>
      </c>
      <c r="C56" s="22">
        <v>1</v>
      </c>
      <c r="D56" s="27">
        <f>+C56+1</f>
        <v>2</v>
      </c>
      <c r="E56" s="27">
        <f t="shared" ref="E56" si="176">+D56+1</f>
        <v>3</v>
      </c>
      <c r="F56" s="8">
        <f t="shared" ref="F56" si="177">+E56+1</f>
        <v>4</v>
      </c>
      <c r="G56" s="22">
        <f t="shared" ref="G56" si="178">+F56+1</f>
        <v>5</v>
      </c>
      <c r="H56" s="22">
        <f t="shared" ref="H56" si="179">+G56+1</f>
        <v>6</v>
      </c>
      <c r="I56" s="22">
        <f t="shared" ref="I56" si="180">+H56+1</f>
        <v>7</v>
      </c>
      <c r="J56" s="22">
        <f t="shared" ref="J56" si="181">+I56+1</f>
        <v>8</v>
      </c>
      <c r="K56" s="27">
        <f t="shared" ref="K56" si="182">+J56+1</f>
        <v>9</v>
      </c>
      <c r="L56" s="27">
        <f t="shared" ref="L56" si="183">+K56+1</f>
        <v>10</v>
      </c>
      <c r="M56" s="22">
        <f t="shared" ref="M56" si="184">+L56+1</f>
        <v>11</v>
      </c>
      <c r="N56" s="22">
        <f t="shared" ref="N56" si="185">+M56+1</f>
        <v>12</v>
      </c>
      <c r="O56" s="22">
        <f t="shared" ref="O56" si="186">+N56+1</f>
        <v>13</v>
      </c>
      <c r="P56" s="22">
        <f t="shared" ref="P56" si="187">+O56+1</f>
        <v>14</v>
      </c>
      <c r="Q56" s="22">
        <f t="shared" ref="Q56" si="188">+P56+1</f>
        <v>15</v>
      </c>
      <c r="R56" s="27">
        <f t="shared" ref="R56" si="189">+Q56+1</f>
        <v>16</v>
      </c>
      <c r="S56" s="27">
        <f t="shared" ref="S56" si="190">+R56+1</f>
        <v>17</v>
      </c>
      <c r="T56" s="22">
        <f t="shared" ref="T56" si="191">+S56+1</f>
        <v>18</v>
      </c>
      <c r="U56" s="22">
        <f t="shared" ref="U56" si="192">+T56+1</f>
        <v>19</v>
      </c>
      <c r="V56" s="22">
        <f t="shared" ref="V56" si="193">+U56+1</f>
        <v>20</v>
      </c>
      <c r="W56" s="22">
        <f t="shared" ref="W56" si="194">+V56+1</f>
        <v>21</v>
      </c>
      <c r="X56" s="22">
        <f t="shared" ref="X56" si="195">+W56+1</f>
        <v>22</v>
      </c>
      <c r="Y56" s="27">
        <f t="shared" ref="Y56" si="196">+X56+1</f>
        <v>23</v>
      </c>
      <c r="Z56" s="27">
        <f t="shared" ref="Z56" si="197">+Y56+1</f>
        <v>24</v>
      </c>
      <c r="AA56" s="22">
        <f t="shared" ref="AA56" si="198">+Z56+1</f>
        <v>25</v>
      </c>
      <c r="AB56" s="22">
        <f t="shared" ref="AB56" si="199">+AA56+1</f>
        <v>26</v>
      </c>
      <c r="AC56" s="22">
        <f t="shared" ref="AC56" si="200">+AB56+1</f>
        <v>27</v>
      </c>
      <c r="AD56" s="22">
        <f t="shared" ref="AD56" si="201">+AC56+1</f>
        <v>28</v>
      </c>
      <c r="AE56" s="22">
        <f t="shared" ref="AE56" si="202">+AD56+1</f>
        <v>29</v>
      </c>
      <c r="AF56" s="27">
        <f t="shared" ref="AF56" si="203">+AE56+1</f>
        <v>30</v>
      </c>
      <c r="AG56" s="22"/>
      <c r="AH56" s="125"/>
      <c r="AI56" s="116"/>
      <c r="AK56" s="138"/>
    </row>
    <row r="57" spans="2:37" x14ac:dyDescent="0.15">
      <c r="B57" s="11" t="s">
        <v>6</v>
      </c>
      <c r="C57" s="22" t="s">
        <v>8</v>
      </c>
      <c r="D57" s="27" t="s">
        <v>9</v>
      </c>
      <c r="E57" s="27" t="s">
        <v>2</v>
      </c>
      <c r="F57" s="8" t="s">
        <v>10</v>
      </c>
      <c r="G57" s="22" t="s">
        <v>11</v>
      </c>
      <c r="H57" s="22" t="s">
        <v>5</v>
      </c>
      <c r="I57" s="22" t="s">
        <v>7</v>
      </c>
      <c r="J57" s="22" t="s">
        <v>8</v>
      </c>
      <c r="K57" s="27" t="s">
        <v>9</v>
      </c>
      <c r="L57" s="27" t="s">
        <v>2</v>
      </c>
      <c r="M57" s="22" t="s">
        <v>10</v>
      </c>
      <c r="N57" s="22" t="s">
        <v>11</v>
      </c>
      <c r="O57" s="22" t="s">
        <v>5</v>
      </c>
      <c r="P57" s="22" t="s">
        <v>7</v>
      </c>
      <c r="Q57" s="22" t="s">
        <v>8</v>
      </c>
      <c r="R57" s="27" t="s">
        <v>9</v>
      </c>
      <c r="S57" s="27" t="s">
        <v>2</v>
      </c>
      <c r="T57" s="22" t="s">
        <v>10</v>
      </c>
      <c r="U57" s="22" t="s">
        <v>11</v>
      </c>
      <c r="V57" s="22" t="s">
        <v>5</v>
      </c>
      <c r="W57" s="22" t="s">
        <v>7</v>
      </c>
      <c r="X57" s="22" t="s">
        <v>8</v>
      </c>
      <c r="Y57" s="27" t="s">
        <v>9</v>
      </c>
      <c r="Z57" s="27" t="s">
        <v>2</v>
      </c>
      <c r="AA57" s="22" t="s">
        <v>10</v>
      </c>
      <c r="AB57" s="22" t="s">
        <v>11</v>
      </c>
      <c r="AC57" s="22" t="s">
        <v>5</v>
      </c>
      <c r="AD57" s="22" t="s">
        <v>7</v>
      </c>
      <c r="AE57" s="22" t="s">
        <v>8</v>
      </c>
      <c r="AF57" s="27" t="s">
        <v>9</v>
      </c>
      <c r="AG57" s="22"/>
      <c r="AH57" s="125"/>
      <c r="AI57" s="116"/>
      <c r="AK57" s="138"/>
    </row>
    <row r="58" spans="2:37" s="3" customFormat="1" ht="60" customHeight="1" x14ac:dyDescent="0.15">
      <c r="B58" s="13" t="s">
        <v>12</v>
      </c>
      <c r="C58" s="23"/>
      <c r="D58" s="28"/>
      <c r="E58" s="28" t="s">
        <v>48</v>
      </c>
      <c r="F58" s="9" t="s">
        <v>13</v>
      </c>
      <c r="G58" s="23"/>
      <c r="H58" s="23"/>
      <c r="I58" s="23"/>
      <c r="J58" s="23"/>
      <c r="K58" s="28"/>
      <c r="L58" s="28"/>
      <c r="M58" s="23"/>
      <c r="N58" s="23"/>
      <c r="O58" s="23"/>
      <c r="P58" s="23"/>
      <c r="Q58" s="23"/>
      <c r="R58" s="28"/>
      <c r="S58" s="28"/>
      <c r="T58" s="23"/>
      <c r="U58" s="23"/>
      <c r="V58" s="23"/>
      <c r="W58" s="23"/>
      <c r="X58" s="23"/>
      <c r="Y58" s="28" t="s">
        <v>21</v>
      </c>
      <c r="Z58" s="28"/>
      <c r="AA58" s="23"/>
      <c r="AB58" s="23"/>
      <c r="AC58" s="23"/>
      <c r="AD58" s="23"/>
      <c r="AE58" s="23"/>
      <c r="AF58" s="28"/>
      <c r="AG58" s="23"/>
      <c r="AH58" s="126"/>
      <c r="AI58" s="117"/>
      <c r="AK58" s="139"/>
    </row>
    <row r="59" spans="2:37" s="1" customFormat="1" x14ac:dyDescent="0.15">
      <c r="B59" s="11" t="s">
        <v>3</v>
      </c>
      <c r="C59" s="22"/>
      <c r="D59" s="27" t="s">
        <v>24</v>
      </c>
      <c r="E59" s="27" t="s">
        <v>24</v>
      </c>
      <c r="F59" s="8" t="s">
        <v>24</v>
      </c>
      <c r="G59" s="22"/>
      <c r="H59" s="22"/>
      <c r="I59" s="22"/>
      <c r="J59" s="22"/>
      <c r="K59" s="27" t="s">
        <v>24</v>
      </c>
      <c r="L59" s="27" t="s">
        <v>24</v>
      </c>
      <c r="M59" s="22"/>
      <c r="N59" s="22"/>
      <c r="O59" s="22"/>
      <c r="P59" s="22"/>
      <c r="Q59" s="22"/>
      <c r="R59" s="27" t="s">
        <v>24</v>
      </c>
      <c r="S59" s="27" t="s">
        <v>24</v>
      </c>
      <c r="T59" s="22"/>
      <c r="U59" s="22"/>
      <c r="V59" s="22"/>
      <c r="W59" s="22"/>
      <c r="X59" s="22"/>
      <c r="Y59" s="27" t="s">
        <v>24</v>
      </c>
      <c r="Z59" s="27" t="s">
        <v>24</v>
      </c>
      <c r="AA59" s="22"/>
      <c r="AB59" s="22"/>
      <c r="AC59" s="22"/>
      <c r="AD59" s="22"/>
      <c r="AE59" s="22"/>
      <c r="AF59" s="27" t="s">
        <v>24</v>
      </c>
      <c r="AG59" s="22" t="s">
        <v>60</v>
      </c>
      <c r="AH59" s="17">
        <f>COUNTIF(C59:AG59,"○")</f>
        <v>10</v>
      </c>
      <c r="AI59" s="19">
        <f>+AH59+AI52</f>
        <v>72</v>
      </c>
      <c r="AK59" s="2">
        <f>AH59+COUNTIF(C59:AG59,"")</f>
        <v>30</v>
      </c>
    </row>
    <row r="60" spans="2:37" s="1" customFormat="1" ht="14.25" thickBot="1" x14ac:dyDescent="0.2">
      <c r="B60" s="12" t="s">
        <v>4</v>
      </c>
      <c r="C60" s="24"/>
      <c r="D60" s="29" t="s">
        <v>17</v>
      </c>
      <c r="E60" s="29" t="s">
        <v>17</v>
      </c>
      <c r="F60" s="21" t="s">
        <v>17</v>
      </c>
      <c r="G60" s="24"/>
      <c r="H60" s="24"/>
      <c r="I60" s="24"/>
      <c r="J60" s="24"/>
      <c r="K60" s="29" t="s">
        <v>17</v>
      </c>
      <c r="L60" s="29" t="s">
        <v>17</v>
      </c>
      <c r="M60" s="24"/>
      <c r="N60" s="24"/>
      <c r="O60" s="24"/>
      <c r="P60" s="24"/>
      <c r="Q60" s="24"/>
      <c r="R60" s="29" t="s">
        <v>17</v>
      </c>
      <c r="S60" s="29" t="s">
        <v>17</v>
      </c>
      <c r="T60" s="24"/>
      <c r="U60" s="24"/>
      <c r="V60" s="24"/>
      <c r="W60" s="24"/>
      <c r="X60" s="24"/>
      <c r="Y60" s="29" t="s">
        <v>17</v>
      </c>
      <c r="Z60" s="29" t="s">
        <v>17</v>
      </c>
      <c r="AA60" s="24"/>
      <c r="AB60" s="24"/>
      <c r="AC60" s="24"/>
      <c r="AD60" s="24"/>
      <c r="AE60" s="24"/>
      <c r="AF60" s="29" t="s">
        <v>17</v>
      </c>
      <c r="AG60" s="24" t="s">
        <v>61</v>
      </c>
      <c r="AH60" s="18">
        <f>COUNTIF(C60:AG60,"●")</f>
        <v>10</v>
      </c>
      <c r="AI60" s="20">
        <f>+AH60+AI53</f>
        <v>72</v>
      </c>
      <c r="AK60" s="2">
        <f>AK53+AK59</f>
        <v>211</v>
      </c>
    </row>
    <row r="61" spans="2:37" ht="14.25" thickBot="1" x14ac:dyDescent="0.2"/>
    <row r="62" spans="2:37" ht="13.5" customHeight="1" x14ac:dyDescent="0.15">
      <c r="B62" s="10" t="s">
        <v>1</v>
      </c>
      <c r="C62" s="133">
        <v>12</v>
      </c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24" t="s">
        <v>31</v>
      </c>
      <c r="AI62" s="115" t="s">
        <v>39</v>
      </c>
      <c r="AK62" s="137" t="s">
        <v>30</v>
      </c>
    </row>
    <row r="63" spans="2:37" x14ac:dyDescent="0.15">
      <c r="B63" s="11" t="s">
        <v>2</v>
      </c>
      <c r="C63" s="27">
        <v>1</v>
      </c>
      <c r="D63" s="27">
        <f>+C63+1</f>
        <v>2</v>
      </c>
      <c r="E63" s="22">
        <f t="shared" ref="E63" si="204">+D63+1</f>
        <v>3</v>
      </c>
      <c r="F63" s="22">
        <f t="shared" ref="F63" si="205">+E63+1</f>
        <v>4</v>
      </c>
      <c r="G63" s="22">
        <f t="shared" ref="G63" si="206">+F63+1</f>
        <v>5</v>
      </c>
      <c r="H63" s="22">
        <f t="shared" ref="H63" si="207">+G63+1</f>
        <v>6</v>
      </c>
      <c r="I63" s="27">
        <f t="shared" ref="I63" si="208">+H63+1</f>
        <v>7</v>
      </c>
      <c r="J63" s="27">
        <f t="shared" ref="J63" si="209">+I63+1</f>
        <v>8</v>
      </c>
      <c r="K63" s="22">
        <f t="shared" ref="K63" si="210">+J63+1</f>
        <v>9</v>
      </c>
      <c r="L63" s="22">
        <f t="shared" ref="L63" si="211">+K63+1</f>
        <v>10</v>
      </c>
      <c r="M63" s="22">
        <f t="shared" ref="M63" si="212">+L63+1</f>
        <v>11</v>
      </c>
      <c r="N63" s="22">
        <f t="shared" ref="N63" si="213">+M63+1</f>
        <v>12</v>
      </c>
      <c r="O63" s="22">
        <f t="shared" ref="O63" si="214">+N63+1</f>
        <v>13</v>
      </c>
      <c r="P63" s="27">
        <f t="shared" ref="P63" si="215">+O63+1</f>
        <v>14</v>
      </c>
      <c r="Q63" s="27">
        <f t="shared" ref="Q63" si="216">+P63+1</f>
        <v>15</v>
      </c>
      <c r="R63" s="22">
        <f t="shared" ref="R63" si="217">+Q63+1</f>
        <v>16</v>
      </c>
      <c r="S63" s="22">
        <f t="shared" ref="S63" si="218">+R63+1</f>
        <v>17</v>
      </c>
      <c r="T63" s="22">
        <f t="shared" ref="T63" si="219">+S63+1</f>
        <v>18</v>
      </c>
      <c r="U63" s="22">
        <f t="shared" ref="U63" si="220">+T63+1</f>
        <v>19</v>
      </c>
      <c r="V63" s="22">
        <f t="shared" ref="V63" si="221">+U63+1</f>
        <v>20</v>
      </c>
      <c r="W63" s="27">
        <f t="shared" ref="W63" si="222">+V63+1</f>
        <v>21</v>
      </c>
      <c r="X63" s="27">
        <f t="shared" ref="X63" si="223">+W63+1</f>
        <v>22</v>
      </c>
      <c r="Y63" s="22">
        <f t="shared" ref="Y63" si="224">+X63+1</f>
        <v>23</v>
      </c>
      <c r="Z63" s="22">
        <f t="shared" ref="Z63" si="225">+Y63+1</f>
        <v>24</v>
      </c>
      <c r="AA63" s="22">
        <f t="shared" ref="AA63" si="226">+Z63+1</f>
        <v>25</v>
      </c>
      <c r="AB63" s="22">
        <f t="shared" ref="AB63" si="227">+AA63+1</f>
        <v>26</v>
      </c>
      <c r="AC63" s="22">
        <f t="shared" ref="AC63" si="228">+AB63+1</f>
        <v>27</v>
      </c>
      <c r="AD63" s="27">
        <f t="shared" ref="AD63" si="229">+AC63+1</f>
        <v>28</v>
      </c>
      <c r="AE63" s="36">
        <f t="shared" ref="AE63" si="230">+AD63+1</f>
        <v>29</v>
      </c>
      <c r="AF63" s="36">
        <f t="shared" ref="AF63" si="231">+AE63+1</f>
        <v>30</v>
      </c>
      <c r="AG63" s="36">
        <f t="shared" ref="AG63" si="232">+AF63+1</f>
        <v>31</v>
      </c>
      <c r="AH63" s="125"/>
      <c r="AI63" s="116"/>
      <c r="AK63" s="138"/>
    </row>
    <row r="64" spans="2:37" x14ac:dyDescent="0.15">
      <c r="B64" s="11" t="s">
        <v>6</v>
      </c>
      <c r="C64" s="27" t="s">
        <v>2</v>
      </c>
      <c r="D64" s="27" t="s">
        <v>10</v>
      </c>
      <c r="E64" s="22" t="s">
        <v>11</v>
      </c>
      <c r="F64" s="22" t="s">
        <v>5</v>
      </c>
      <c r="G64" s="22" t="s">
        <v>7</v>
      </c>
      <c r="H64" s="22" t="s">
        <v>8</v>
      </c>
      <c r="I64" s="27" t="s">
        <v>9</v>
      </c>
      <c r="J64" s="27" t="s">
        <v>2</v>
      </c>
      <c r="K64" s="22" t="s">
        <v>10</v>
      </c>
      <c r="L64" s="22" t="s">
        <v>11</v>
      </c>
      <c r="M64" s="22" t="s">
        <v>5</v>
      </c>
      <c r="N64" s="22" t="s">
        <v>7</v>
      </c>
      <c r="O64" s="22" t="s">
        <v>8</v>
      </c>
      <c r="P64" s="27" t="s">
        <v>9</v>
      </c>
      <c r="Q64" s="27" t="s">
        <v>2</v>
      </c>
      <c r="R64" s="22" t="s">
        <v>10</v>
      </c>
      <c r="S64" s="22" t="s">
        <v>11</v>
      </c>
      <c r="T64" s="22" t="s">
        <v>5</v>
      </c>
      <c r="U64" s="22" t="s">
        <v>7</v>
      </c>
      <c r="V64" s="22" t="s">
        <v>8</v>
      </c>
      <c r="W64" s="27" t="s">
        <v>9</v>
      </c>
      <c r="X64" s="27" t="s">
        <v>2</v>
      </c>
      <c r="Y64" s="22" t="s">
        <v>10</v>
      </c>
      <c r="Z64" s="22" t="s">
        <v>11</v>
      </c>
      <c r="AA64" s="22" t="s">
        <v>5</v>
      </c>
      <c r="AB64" s="22" t="s">
        <v>7</v>
      </c>
      <c r="AC64" s="22" t="s">
        <v>8</v>
      </c>
      <c r="AD64" s="27" t="s">
        <v>9</v>
      </c>
      <c r="AE64" s="36" t="s">
        <v>2</v>
      </c>
      <c r="AF64" s="36" t="s">
        <v>10</v>
      </c>
      <c r="AG64" s="36" t="s">
        <v>11</v>
      </c>
      <c r="AH64" s="125"/>
      <c r="AI64" s="116"/>
      <c r="AK64" s="138"/>
    </row>
    <row r="65" spans="2:37" s="3" customFormat="1" ht="60" customHeight="1" x14ac:dyDescent="0.15">
      <c r="B65" s="13" t="s">
        <v>12</v>
      </c>
      <c r="C65" s="28"/>
      <c r="D65" s="28"/>
      <c r="E65" s="23"/>
      <c r="F65" s="23"/>
      <c r="G65" s="23"/>
      <c r="H65" s="23"/>
      <c r="I65" s="28"/>
      <c r="J65" s="28"/>
      <c r="K65" s="23"/>
      <c r="L65" s="23"/>
      <c r="M65" s="23"/>
      <c r="N65" s="23"/>
      <c r="O65" s="23"/>
      <c r="P65" s="28"/>
      <c r="Q65" s="28"/>
      <c r="R65" s="23"/>
      <c r="S65" s="23"/>
      <c r="T65" s="23"/>
      <c r="U65" s="23"/>
      <c r="V65" s="23"/>
      <c r="W65" s="28"/>
      <c r="X65" s="28"/>
      <c r="Y65" s="23"/>
      <c r="Z65" s="23"/>
      <c r="AA65" s="23"/>
      <c r="AB65" s="23"/>
      <c r="AC65" s="23"/>
      <c r="AD65" s="28"/>
      <c r="AE65" s="37"/>
      <c r="AF65" s="37"/>
      <c r="AG65" s="37"/>
      <c r="AH65" s="126"/>
      <c r="AI65" s="117"/>
      <c r="AK65" s="139"/>
    </row>
    <row r="66" spans="2:37" s="1" customFormat="1" x14ac:dyDescent="0.15">
      <c r="B66" s="11" t="s">
        <v>3</v>
      </c>
      <c r="C66" s="27" t="s">
        <v>24</v>
      </c>
      <c r="D66" s="27" t="s">
        <v>24</v>
      </c>
      <c r="E66" s="22"/>
      <c r="F66" s="22"/>
      <c r="G66" s="22"/>
      <c r="H66" s="22"/>
      <c r="I66" s="27" t="s">
        <v>24</v>
      </c>
      <c r="J66" s="27" t="s">
        <v>24</v>
      </c>
      <c r="K66" s="22"/>
      <c r="L66" s="22"/>
      <c r="M66" s="22"/>
      <c r="N66" s="22"/>
      <c r="O66" s="22"/>
      <c r="P66" s="27" t="s">
        <v>24</v>
      </c>
      <c r="Q66" s="27" t="s">
        <v>24</v>
      </c>
      <c r="R66" s="22"/>
      <c r="S66" s="22"/>
      <c r="T66" s="22"/>
      <c r="U66" s="22"/>
      <c r="V66" s="22"/>
      <c r="W66" s="27" t="s">
        <v>24</v>
      </c>
      <c r="X66" s="27" t="s">
        <v>24</v>
      </c>
      <c r="Y66" s="22"/>
      <c r="Z66" s="22"/>
      <c r="AA66" s="22"/>
      <c r="AB66" s="22"/>
      <c r="AC66" s="22"/>
      <c r="AD66" s="27"/>
      <c r="AE66" s="36" t="s">
        <v>60</v>
      </c>
      <c r="AF66" s="36" t="s">
        <v>60</v>
      </c>
      <c r="AG66" s="36" t="s">
        <v>60</v>
      </c>
      <c r="AH66" s="17">
        <f>COUNTIF(C66:AG66,"○")</f>
        <v>8</v>
      </c>
      <c r="AI66" s="19">
        <f>+AH66+AI59</f>
        <v>80</v>
      </c>
      <c r="AK66" s="2">
        <f>AH66+COUNTIF(C66:AG66,"")</f>
        <v>28</v>
      </c>
    </row>
    <row r="67" spans="2:37" s="1" customFormat="1" ht="14.25" thickBot="1" x14ac:dyDescent="0.2">
      <c r="B67" s="12" t="s">
        <v>4</v>
      </c>
      <c r="C67" s="29" t="s">
        <v>17</v>
      </c>
      <c r="D67" s="29" t="s">
        <v>17</v>
      </c>
      <c r="E67" s="24"/>
      <c r="F67" s="24"/>
      <c r="G67" s="24"/>
      <c r="H67" s="24"/>
      <c r="I67" s="29" t="s">
        <v>17</v>
      </c>
      <c r="J67" s="29" t="s">
        <v>17</v>
      </c>
      <c r="K67" s="24"/>
      <c r="L67" s="24"/>
      <c r="M67" s="24"/>
      <c r="N67" s="24"/>
      <c r="O67" s="24"/>
      <c r="P67" s="29" t="s">
        <v>17</v>
      </c>
      <c r="Q67" s="29" t="s">
        <v>17</v>
      </c>
      <c r="R67" s="24"/>
      <c r="S67" s="24"/>
      <c r="T67" s="24"/>
      <c r="U67" s="24"/>
      <c r="V67" s="24"/>
      <c r="W67" s="29" t="s">
        <v>17</v>
      </c>
      <c r="X67" s="29" t="s">
        <v>17</v>
      </c>
      <c r="Y67" s="24"/>
      <c r="Z67" s="24"/>
      <c r="AA67" s="24"/>
      <c r="AB67" s="24"/>
      <c r="AC67" s="24"/>
      <c r="AD67" s="29"/>
      <c r="AE67" s="38" t="s">
        <v>61</v>
      </c>
      <c r="AF67" s="38" t="s">
        <v>61</v>
      </c>
      <c r="AG67" s="38" t="s">
        <v>61</v>
      </c>
      <c r="AH67" s="18">
        <f>COUNTIF(C67:AG67,"●")</f>
        <v>8</v>
      </c>
      <c r="AI67" s="20">
        <f>+AH67+AI60</f>
        <v>80</v>
      </c>
      <c r="AK67" s="2">
        <f>AK60+AK66</f>
        <v>239</v>
      </c>
    </row>
    <row r="68" spans="2:37" ht="14.25" thickBot="1" x14ac:dyDescent="0.2"/>
    <row r="69" spans="2:37" ht="13.5" customHeight="1" x14ac:dyDescent="0.15">
      <c r="B69" s="10" t="s">
        <v>1</v>
      </c>
      <c r="C69" s="133">
        <v>1</v>
      </c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24" t="s">
        <v>31</v>
      </c>
      <c r="AI69" s="115" t="s">
        <v>39</v>
      </c>
      <c r="AK69" s="137" t="s">
        <v>30</v>
      </c>
    </row>
    <row r="70" spans="2:37" x14ac:dyDescent="0.15">
      <c r="B70" s="11" t="s">
        <v>2</v>
      </c>
      <c r="C70" s="36">
        <v>1</v>
      </c>
      <c r="D70" s="36">
        <f>+C70+1</f>
        <v>2</v>
      </c>
      <c r="E70" s="36">
        <f t="shared" ref="E70" si="233">+D70+1</f>
        <v>3</v>
      </c>
      <c r="F70" s="27">
        <f t="shared" ref="F70" si="234">+E70+1</f>
        <v>4</v>
      </c>
      <c r="G70" s="27">
        <f t="shared" ref="G70" si="235">+F70+1</f>
        <v>5</v>
      </c>
      <c r="H70" s="22">
        <f t="shared" ref="H70" si="236">+G70+1</f>
        <v>6</v>
      </c>
      <c r="I70" s="2">
        <f t="shared" ref="I70" si="237">+H70+1</f>
        <v>7</v>
      </c>
      <c r="J70" s="2">
        <f t="shared" ref="J70" si="238">+I70+1</f>
        <v>8</v>
      </c>
      <c r="K70" s="2">
        <f t="shared" ref="K70" si="239">+J70+1</f>
        <v>9</v>
      </c>
      <c r="L70" s="22">
        <f t="shared" ref="L70" si="240">+K70+1</f>
        <v>10</v>
      </c>
      <c r="M70" s="27">
        <f t="shared" ref="M70" si="241">+L70+1</f>
        <v>11</v>
      </c>
      <c r="N70" s="27">
        <f t="shared" ref="N70" si="242">+M70+1</f>
        <v>12</v>
      </c>
      <c r="O70" s="8">
        <f t="shared" ref="O70" si="243">+N70+1</f>
        <v>13</v>
      </c>
      <c r="P70" s="22">
        <f t="shared" ref="P70" si="244">+O70+1</f>
        <v>14</v>
      </c>
      <c r="Q70" s="22">
        <f t="shared" ref="Q70" si="245">+P70+1</f>
        <v>15</v>
      </c>
      <c r="R70" s="22">
        <f t="shared" ref="R70" si="246">+Q70+1</f>
        <v>16</v>
      </c>
      <c r="S70" s="22">
        <f t="shared" ref="S70" si="247">+R70+1</f>
        <v>17</v>
      </c>
      <c r="T70" s="27">
        <f t="shared" ref="T70" si="248">+S70+1</f>
        <v>18</v>
      </c>
      <c r="U70" s="27">
        <f t="shared" ref="U70" si="249">+T70+1</f>
        <v>19</v>
      </c>
      <c r="V70" s="22">
        <f t="shared" ref="V70" si="250">+U70+1</f>
        <v>20</v>
      </c>
      <c r="W70" s="22">
        <f t="shared" ref="W70" si="251">+V70+1</f>
        <v>21</v>
      </c>
      <c r="X70" s="22">
        <f t="shared" ref="X70" si="252">+W70+1</f>
        <v>22</v>
      </c>
      <c r="Y70" s="22">
        <f t="shared" ref="Y70" si="253">+X70+1</f>
        <v>23</v>
      </c>
      <c r="Z70" s="22">
        <f t="shared" ref="Z70" si="254">+Y70+1</f>
        <v>24</v>
      </c>
      <c r="AA70" s="27">
        <f t="shared" ref="AA70" si="255">+Z70+1</f>
        <v>25</v>
      </c>
      <c r="AB70" s="27">
        <f t="shared" ref="AB70" si="256">+AA70+1</f>
        <v>26</v>
      </c>
      <c r="AC70" s="2">
        <f t="shared" ref="AC70" si="257">+AB70+1</f>
        <v>27</v>
      </c>
      <c r="AD70" s="2">
        <f t="shared" ref="AD70" si="258">+AC70+1</f>
        <v>28</v>
      </c>
      <c r="AE70" s="2">
        <f t="shared" ref="AE70" si="259">+AD70+1</f>
        <v>29</v>
      </c>
      <c r="AF70" s="2">
        <f t="shared" ref="AF70" si="260">+AE70+1</f>
        <v>30</v>
      </c>
      <c r="AG70" s="2">
        <f t="shared" ref="AG70" si="261">+AF70+1</f>
        <v>31</v>
      </c>
      <c r="AH70" s="125"/>
      <c r="AI70" s="116"/>
      <c r="AK70" s="138"/>
    </row>
    <row r="71" spans="2:37" x14ac:dyDescent="0.15">
      <c r="B71" s="11" t="s">
        <v>6</v>
      </c>
      <c r="C71" s="36" t="s">
        <v>5</v>
      </c>
      <c r="D71" s="36" t="s">
        <v>26</v>
      </c>
      <c r="E71" s="36" t="s">
        <v>8</v>
      </c>
      <c r="F71" s="27" t="s">
        <v>9</v>
      </c>
      <c r="G71" s="27" t="s">
        <v>2</v>
      </c>
      <c r="H71" s="22" t="s">
        <v>10</v>
      </c>
      <c r="I71" s="22" t="s">
        <v>11</v>
      </c>
      <c r="J71" s="22" t="s">
        <v>5</v>
      </c>
      <c r="K71" s="22" t="s">
        <v>7</v>
      </c>
      <c r="L71" s="22" t="s">
        <v>8</v>
      </c>
      <c r="M71" s="27" t="s">
        <v>9</v>
      </c>
      <c r="N71" s="27" t="s">
        <v>2</v>
      </c>
      <c r="O71" s="8" t="s">
        <v>10</v>
      </c>
      <c r="P71" s="22" t="s">
        <v>11</v>
      </c>
      <c r="Q71" s="22" t="s">
        <v>5</v>
      </c>
      <c r="R71" s="22" t="s">
        <v>7</v>
      </c>
      <c r="S71" s="22" t="s">
        <v>8</v>
      </c>
      <c r="T71" s="27" t="s">
        <v>9</v>
      </c>
      <c r="U71" s="27" t="s">
        <v>2</v>
      </c>
      <c r="V71" s="22" t="s">
        <v>10</v>
      </c>
      <c r="W71" s="22" t="s">
        <v>11</v>
      </c>
      <c r="X71" s="22" t="s">
        <v>5</v>
      </c>
      <c r="Y71" s="22" t="s">
        <v>7</v>
      </c>
      <c r="Z71" s="22" t="s">
        <v>8</v>
      </c>
      <c r="AA71" s="27" t="s">
        <v>9</v>
      </c>
      <c r="AB71" s="27" t="s">
        <v>2</v>
      </c>
      <c r="AC71" s="22" t="s">
        <v>10</v>
      </c>
      <c r="AD71" s="22" t="s">
        <v>11</v>
      </c>
      <c r="AE71" s="22" t="s">
        <v>5</v>
      </c>
      <c r="AF71" s="22" t="s">
        <v>7</v>
      </c>
      <c r="AG71" s="22" t="s">
        <v>8</v>
      </c>
      <c r="AH71" s="125"/>
      <c r="AI71" s="116"/>
      <c r="AK71" s="138"/>
    </row>
    <row r="72" spans="2:37" s="3" customFormat="1" ht="60" customHeight="1" x14ac:dyDescent="0.15">
      <c r="B72" s="13" t="s">
        <v>12</v>
      </c>
      <c r="C72" s="37"/>
      <c r="D72" s="37"/>
      <c r="E72" s="37"/>
      <c r="F72" s="28"/>
      <c r="G72" s="28"/>
      <c r="I72" s="23"/>
      <c r="J72" s="23"/>
      <c r="K72" s="23"/>
      <c r="L72" s="23"/>
      <c r="M72" s="28"/>
      <c r="N72" s="28"/>
      <c r="O72" s="9" t="s">
        <v>27</v>
      </c>
      <c r="P72" s="23"/>
      <c r="Q72" s="23"/>
      <c r="R72" s="23"/>
      <c r="S72" s="23"/>
      <c r="T72" s="28"/>
      <c r="U72" s="28"/>
      <c r="V72" s="23"/>
      <c r="W72" s="23"/>
      <c r="X72" s="23"/>
      <c r="Y72" s="23"/>
      <c r="Z72" s="23"/>
      <c r="AA72" s="28" t="s">
        <v>20</v>
      </c>
      <c r="AB72" s="28"/>
      <c r="AC72" s="23"/>
      <c r="AD72" s="4"/>
      <c r="AE72" s="4"/>
      <c r="AF72" s="4"/>
      <c r="AG72" s="4"/>
      <c r="AH72" s="126"/>
      <c r="AI72" s="117"/>
      <c r="AK72" s="139"/>
    </row>
    <row r="73" spans="2:37" s="1" customFormat="1" x14ac:dyDescent="0.15">
      <c r="B73" s="11" t="s">
        <v>3</v>
      </c>
      <c r="C73" s="36" t="s">
        <v>60</v>
      </c>
      <c r="D73" s="36" t="s">
        <v>60</v>
      </c>
      <c r="E73" s="36" t="s">
        <v>60</v>
      </c>
      <c r="F73" s="27" t="s">
        <v>25</v>
      </c>
      <c r="G73" s="27" t="s">
        <v>25</v>
      </c>
      <c r="H73" s="22"/>
      <c r="I73" s="22"/>
      <c r="J73" s="22"/>
      <c r="K73" s="22"/>
      <c r="L73" s="22"/>
      <c r="M73" s="27"/>
      <c r="N73" s="27"/>
      <c r="O73" s="8" t="s">
        <v>51</v>
      </c>
      <c r="P73" s="22"/>
      <c r="Q73" s="22"/>
      <c r="R73" s="22"/>
      <c r="S73" s="22"/>
      <c r="T73" s="27" t="s">
        <v>25</v>
      </c>
      <c r="U73" s="27" t="s">
        <v>25</v>
      </c>
      <c r="V73" s="22"/>
      <c r="W73" s="22"/>
      <c r="X73" s="22"/>
      <c r="Y73" s="22"/>
      <c r="Z73" s="22"/>
      <c r="AA73" s="27" t="s">
        <v>25</v>
      </c>
      <c r="AB73" s="27" t="s">
        <v>25</v>
      </c>
      <c r="AC73" s="22"/>
      <c r="AD73" s="2"/>
      <c r="AE73" s="2"/>
      <c r="AF73" s="2"/>
      <c r="AG73" s="2"/>
      <c r="AH73" s="17">
        <f>COUNTIF(C73:AG73,"○")</f>
        <v>7</v>
      </c>
      <c r="AI73" s="19">
        <f>+AH73+AI66</f>
        <v>87</v>
      </c>
      <c r="AK73" s="2">
        <f>AH73+COUNTIF(C73:AG73,"")</f>
        <v>28</v>
      </c>
    </row>
    <row r="74" spans="2:37" s="1" customFormat="1" ht="14.25" thickBot="1" x14ac:dyDescent="0.2">
      <c r="B74" s="12" t="s">
        <v>4</v>
      </c>
      <c r="C74" s="38" t="s">
        <v>61</v>
      </c>
      <c r="D74" s="38" t="s">
        <v>61</v>
      </c>
      <c r="E74" s="38" t="s">
        <v>61</v>
      </c>
      <c r="F74" s="29" t="s">
        <v>17</v>
      </c>
      <c r="G74" s="29" t="s">
        <v>17</v>
      </c>
      <c r="H74" s="24"/>
      <c r="I74" s="24"/>
      <c r="J74" s="24"/>
      <c r="K74" s="24"/>
      <c r="L74" s="24"/>
      <c r="M74" s="29"/>
      <c r="N74" s="29"/>
      <c r="O74" s="21" t="s">
        <v>52</v>
      </c>
      <c r="P74" s="24"/>
      <c r="Q74" s="24"/>
      <c r="R74" s="24"/>
      <c r="S74" s="24"/>
      <c r="T74" s="29" t="s">
        <v>17</v>
      </c>
      <c r="U74" s="29" t="s">
        <v>17</v>
      </c>
      <c r="V74" s="24"/>
      <c r="W74" s="24"/>
      <c r="X74" s="24"/>
      <c r="Y74" s="24"/>
      <c r="Z74" s="24"/>
      <c r="AA74" s="29" t="s">
        <v>17</v>
      </c>
      <c r="AB74" s="29" t="s">
        <v>17</v>
      </c>
      <c r="AC74" s="24"/>
      <c r="AD74" s="14"/>
      <c r="AE74" s="14"/>
      <c r="AF74" s="14"/>
      <c r="AG74" s="14"/>
      <c r="AH74" s="18">
        <f>COUNTIF(C74:AG74,"●")</f>
        <v>7</v>
      </c>
      <c r="AI74" s="20">
        <f>+AH74+AI67</f>
        <v>87</v>
      </c>
      <c r="AK74" s="2">
        <f>AK67+AK73</f>
        <v>267</v>
      </c>
    </row>
    <row r="75" spans="2:37" ht="14.25" thickBot="1" x14ac:dyDescent="0.2"/>
    <row r="76" spans="2:37" ht="13.5" customHeight="1" x14ac:dyDescent="0.15">
      <c r="B76" s="10" t="s">
        <v>1</v>
      </c>
      <c r="C76" s="133">
        <v>2</v>
      </c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24" t="s">
        <v>31</v>
      </c>
      <c r="AI76" s="115" t="s">
        <v>39</v>
      </c>
      <c r="AK76" s="137" t="s">
        <v>30</v>
      </c>
    </row>
    <row r="77" spans="2:37" x14ac:dyDescent="0.15">
      <c r="B77" s="11" t="s">
        <v>2</v>
      </c>
      <c r="C77" s="27">
        <v>1</v>
      </c>
      <c r="D77" s="27">
        <f>+C77+1</f>
        <v>2</v>
      </c>
      <c r="E77" s="22">
        <f t="shared" ref="E77" si="262">+D77+1</f>
        <v>3</v>
      </c>
      <c r="F77" s="22">
        <f t="shared" ref="F77" si="263">+E77+1</f>
        <v>4</v>
      </c>
      <c r="G77" s="22">
        <f t="shared" ref="G77" si="264">+F77+1</f>
        <v>5</v>
      </c>
      <c r="H77" s="22">
        <f t="shared" ref="H77" si="265">+G77+1</f>
        <v>6</v>
      </c>
      <c r="I77" s="2">
        <f t="shared" ref="I77" si="266">+H77+1</f>
        <v>7</v>
      </c>
      <c r="J77" s="27">
        <f t="shared" ref="J77" si="267">+I77+1</f>
        <v>8</v>
      </c>
      <c r="K77" s="27">
        <f t="shared" ref="K77" si="268">+J77+1</f>
        <v>9</v>
      </c>
      <c r="L77" s="2">
        <f t="shared" ref="L77" si="269">+K77+1</f>
        <v>10</v>
      </c>
      <c r="M77" s="8">
        <f t="shared" ref="M77" si="270">+L77+1</f>
        <v>11</v>
      </c>
      <c r="N77" s="22">
        <f t="shared" ref="N77" si="271">+M77+1</f>
        <v>12</v>
      </c>
      <c r="O77" s="22">
        <f t="shared" ref="O77" si="272">+N77+1</f>
        <v>13</v>
      </c>
      <c r="P77" s="22">
        <f t="shared" ref="P77" si="273">+O77+1</f>
        <v>14</v>
      </c>
      <c r="Q77" s="27">
        <f t="shared" ref="Q77" si="274">+P77+1</f>
        <v>15</v>
      </c>
      <c r="R77" s="27">
        <f t="shared" ref="R77" si="275">+Q77+1</f>
        <v>16</v>
      </c>
      <c r="S77" s="22">
        <f t="shared" ref="S77" si="276">+R77+1</f>
        <v>17</v>
      </c>
      <c r="T77" s="22">
        <f t="shared" ref="T77" si="277">+S77+1</f>
        <v>18</v>
      </c>
      <c r="U77" s="22">
        <f t="shared" ref="U77" si="278">+T77+1</f>
        <v>19</v>
      </c>
      <c r="V77" s="22">
        <f t="shared" ref="V77" si="279">+U77+1</f>
        <v>20</v>
      </c>
      <c r="W77" s="22">
        <f t="shared" ref="W77" si="280">+V77+1</f>
        <v>21</v>
      </c>
      <c r="X77" s="27">
        <f t="shared" ref="X77" si="281">+W77+1</f>
        <v>22</v>
      </c>
      <c r="Y77" s="27">
        <f t="shared" ref="Y77" si="282">+X77+1</f>
        <v>23</v>
      </c>
      <c r="Z77" s="8">
        <f t="shared" ref="Z77" si="283">+Y77+1</f>
        <v>24</v>
      </c>
      <c r="AA77" s="22">
        <f t="shared" ref="AA77" si="284">+Z77+1</f>
        <v>25</v>
      </c>
      <c r="AB77" s="22">
        <f t="shared" ref="AB77" si="285">+AA77+1</f>
        <v>26</v>
      </c>
      <c r="AC77" s="22">
        <f t="shared" ref="AC77" si="286">+AB77+1</f>
        <v>27</v>
      </c>
      <c r="AD77" s="2">
        <f t="shared" ref="AD77" si="287">+AC77+1</f>
        <v>28</v>
      </c>
      <c r="AE77" s="27">
        <f t="shared" ref="AE77" si="288">+AD77+1</f>
        <v>29</v>
      </c>
      <c r="AF77" s="2"/>
      <c r="AG77" s="2"/>
      <c r="AH77" s="125"/>
      <c r="AI77" s="116"/>
      <c r="AK77" s="138"/>
    </row>
    <row r="78" spans="2:37" x14ac:dyDescent="0.15">
      <c r="B78" s="11" t="s">
        <v>6</v>
      </c>
      <c r="C78" s="27" t="s">
        <v>9</v>
      </c>
      <c r="D78" s="27" t="s">
        <v>2</v>
      </c>
      <c r="E78" s="22" t="s">
        <v>10</v>
      </c>
      <c r="F78" s="22" t="s">
        <v>11</v>
      </c>
      <c r="G78" s="22" t="s">
        <v>5</v>
      </c>
      <c r="H78" s="22" t="s">
        <v>7</v>
      </c>
      <c r="I78" s="22" t="s">
        <v>8</v>
      </c>
      <c r="J78" s="27" t="s">
        <v>9</v>
      </c>
      <c r="K78" s="27" t="s">
        <v>2</v>
      </c>
      <c r="L78" s="22" t="s">
        <v>10</v>
      </c>
      <c r="M78" s="8" t="s">
        <v>11</v>
      </c>
      <c r="N78" s="22" t="s">
        <v>5</v>
      </c>
      <c r="O78" s="22" t="s">
        <v>7</v>
      </c>
      <c r="P78" s="22" t="s">
        <v>8</v>
      </c>
      <c r="Q78" s="27" t="s">
        <v>9</v>
      </c>
      <c r="R78" s="27" t="s">
        <v>2</v>
      </c>
      <c r="S78" s="22" t="s">
        <v>10</v>
      </c>
      <c r="T78" s="22" t="s">
        <v>11</v>
      </c>
      <c r="U78" s="22" t="s">
        <v>5</v>
      </c>
      <c r="V78" s="22" t="s">
        <v>7</v>
      </c>
      <c r="W78" s="22" t="s">
        <v>8</v>
      </c>
      <c r="X78" s="27" t="s">
        <v>9</v>
      </c>
      <c r="Y78" s="27" t="s">
        <v>2</v>
      </c>
      <c r="Z78" s="8" t="s">
        <v>10</v>
      </c>
      <c r="AA78" s="22" t="s">
        <v>11</v>
      </c>
      <c r="AB78" s="22" t="s">
        <v>5</v>
      </c>
      <c r="AC78" s="22" t="s">
        <v>7</v>
      </c>
      <c r="AD78" s="22" t="s">
        <v>8</v>
      </c>
      <c r="AE78" s="27" t="s">
        <v>9</v>
      </c>
      <c r="AF78" s="2"/>
      <c r="AG78" s="2"/>
      <c r="AH78" s="125"/>
      <c r="AI78" s="116"/>
      <c r="AK78" s="138"/>
    </row>
    <row r="79" spans="2:37" s="3" customFormat="1" ht="60" customHeight="1" x14ac:dyDescent="0.15">
      <c r="B79" s="13" t="s">
        <v>12</v>
      </c>
      <c r="C79" s="28"/>
      <c r="D79" s="28"/>
      <c r="E79" s="23"/>
      <c r="F79" s="23"/>
      <c r="G79" s="23"/>
      <c r="H79" s="23"/>
      <c r="J79" s="28"/>
      <c r="K79" s="28"/>
      <c r="L79" s="23"/>
      <c r="M79" s="9" t="s">
        <v>28</v>
      </c>
      <c r="N79" s="23"/>
      <c r="O79" s="23"/>
      <c r="P79" s="23"/>
      <c r="Q79" s="28"/>
      <c r="R79" s="28"/>
      <c r="S79" s="23"/>
      <c r="T79" s="23"/>
      <c r="V79" s="23"/>
      <c r="W79" s="23"/>
      <c r="X79" s="28"/>
      <c r="Y79" s="28" t="s">
        <v>49</v>
      </c>
      <c r="Z79" s="9" t="s">
        <v>13</v>
      </c>
      <c r="AA79" s="23"/>
      <c r="AB79" s="23"/>
      <c r="AC79" s="23"/>
      <c r="AD79" s="4"/>
      <c r="AE79" s="28"/>
      <c r="AF79" s="4"/>
      <c r="AG79" s="4"/>
      <c r="AH79" s="126"/>
      <c r="AI79" s="117"/>
      <c r="AK79" s="139"/>
    </row>
    <row r="80" spans="2:37" s="1" customFormat="1" x14ac:dyDescent="0.15">
      <c r="B80" s="11" t="s">
        <v>3</v>
      </c>
      <c r="C80" s="27" t="s">
        <v>24</v>
      </c>
      <c r="D80" s="27" t="s">
        <v>24</v>
      </c>
      <c r="E80" s="22"/>
      <c r="F80" s="22"/>
      <c r="G80" s="22"/>
      <c r="H80" s="22"/>
      <c r="I80" s="22"/>
      <c r="J80" s="27" t="s">
        <v>24</v>
      </c>
      <c r="K80" s="27" t="s">
        <v>24</v>
      </c>
      <c r="L80" s="22"/>
      <c r="M80" s="8"/>
      <c r="N80" s="22"/>
      <c r="O80" s="22"/>
      <c r="P80" s="22"/>
      <c r="Q80" s="27" t="s">
        <v>24</v>
      </c>
      <c r="R80" s="27" t="s">
        <v>24</v>
      </c>
      <c r="S80" s="22"/>
      <c r="T80" s="22"/>
      <c r="U80" s="22"/>
      <c r="V80" s="22"/>
      <c r="W80" s="22"/>
      <c r="X80" s="27" t="s">
        <v>24</v>
      </c>
      <c r="Y80" s="27" t="s">
        <v>24</v>
      </c>
      <c r="Z80" s="8"/>
      <c r="AA80" s="22"/>
      <c r="AB80" s="22"/>
      <c r="AC80" s="22"/>
      <c r="AD80" s="2"/>
      <c r="AE80" s="27" t="s">
        <v>24</v>
      </c>
      <c r="AF80" s="22" t="s">
        <v>60</v>
      </c>
      <c r="AG80" s="22" t="s">
        <v>60</v>
      </c>
      <c r="AH80" s="17">
        <f>COUNTIF(C80:AG80,"○")</f>
        <v>9</v>
      </c>
      <c r="AI80" s="19">
        <f>+AH80+AI73</f>
        <v>96</v>
      </c>
      <c r="AK80" s="2">
        <f>AH80+COUNTIF(C80:AG80,"")</f>
        <v>29</v>
      </c>
    </row>
    <row r="81" spans="2:37" s="1" customFormat="1" ht="14.25" thickBot="1" x14ac:dyDescent="0.2">
      <c r="B81" s="12" t="s">
        <v>4</v>
      </c>
      <c r="C81" s="29" t="s">
        <v>17</v>
      </c>
      <c r="D81" s="29" t="s">
        <v>17</v>
      </c>
      <c r="E81" s="24"/>
      <c r="F81" s="24"/>
      <c r="G81" s="24"/>
      <c r="H81" s="24"/>
      <c r="I81" s="24"/>
      <c r="J81" s="29" t="s">
        <v>52</v>
      </c>
      <c r="K81" s="29" t="s">
        <v>17</v>
      </c>
      <c r="L81" s="24"/>
      <c r="M81" s="21"/>
      <c r="N81" s="24"/>
      <c r="O81" s="24"/>
      <c r="P81" s="24"/>
      <c r="Q81" s="29" t="s">
        <v>17</v>
      </c>
      <c r="R81" s="29" t="s">
        <v>17</v>
      </c>
      <c r="S81" s="24"/>
      <c r="T81" s="24"/>
      <c r="U81" s="24"/>
      <c r="V81" s="24"/>
      <c r="W81" s="24"/>
      <c r="X81" s="29"/>
      <c r="Y81" s="29" t="s">
        <v>17</v>
      </c>
      <c r="Z81" s="21"/>
      <c r="AA81" s="24"/>
      <c r="AB81" s="24"/>
      <c r="AC81" s="24"/>
      <c r="AD81" s="14"/>
      <c r="AE81" s="29"/>
      <c r="AF81" s="24" t="s">
        <v>61</v>
      </c>
      <c r="AG81" s="24" t="s">
        <v>61</v>
      </c>
      <c r="AH81" s="18">
        <f>COUNTIF(C81:AG81,"●")</f>
        <v>7</v>
      </c>
      <c r="AI81" s="20">
        <f>+AH81+AI74</f>
        <v>94</v>
      </c>
      <c r="AK81" s="2">
        <f>AK74+AK80</f>
        <v>296</v>
      </c>
    </row>
    <row r="82" spans="2:37" ht="14.25" thickBot="1" x14ac:dyDescent="0.2"/>
    <row r="83" spans="2:37" ht="13.5" customHeight="1" x14ac:dyDescent="0.15">
      <c r="B83" s="10" t="s">
        <v>1</v>
      </c>
      <c r="C83" s="133">
        <v>3</v>
      </c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24" t="s">
        <v>31</v>
      </c>
      <c r="AI83" s="115" t="s">
        <v>39</v>
      </c>
      <c r="AK83" s="137" t="s">
        <v>30</v>
      </c>
    </row>
    <row r="84" spans="2:37" x14ac:dyDescent="0.15">
      <c r="B84" s="11" t="s">
        <v>2</v>
      </c>
      <c r="C84" s="27">
        <v>1</v>
      </c>
      <c r="D84" s="2">
        <f>+C84+1</f>
        <v>2</v>
      </c>
      <c r="E84" s="22">
        <f t="shared" ref="E84" si="289">+D84+1</f>
        <v>3</v>
      </c>
      <c r="F84" s="22">
        <f t="shared" ref="F84" si="290">+E84+1</f>
        <v>4</v>
      </c>
      <c r="G84" s="22">
        <f t="shared" ref="G84" si="291">+F84+1</f>
        <v>5</v>
      </c>
      <c r="H84" s="22">
        <f t="shared" ref="H84" si="292">+G84+1</f>
        <v>6</v>
      </c>
      <c r="I84" s="27">
        <f t="shared" ref="I84" si="293">+H84+1</f>
        <v>7</v>
      </c>
      <c r="J84" s="27">
        <f t="shared" ref="J84" si="294">+I84+1</f>
        <v>8</v>
      </c>
      <c r="K84" s="22">
        <f t="shared" ref="K84" si="295">+J84+1</f>
        <v>9</v>
      </c>
      <c r="L84" s="22">
        <f t="shared" ref="L84" si="296">+K84+1</f>
        <v>10</v>
      </c>
      <c r="M84" s="22">
        <f t="shared" ref="M84" si="297">+L84+1</f>
        <v>11</v>
      </c>
      <c r="N84" s="22">
        <f t="shared" ref="N84" si="298">+M84+1</f>
        <v>12</v>
      </c>
      <c r="O84" s="22">
        <f t="shared" ref="O84" si="299">+N84+1</f>
        <v>13</v>
      </c>
      <c r="P84" s="27">
        <f t="shared" ref="P84" si="300">+O84+1</f>
        <v>14</v>
      </c>
      <c r="Q84" s="27">
        <f t="shared" ref="Q84" si="301">+P84+1</f>
        <v>15</v>
      </c>
      <c r="R84" s="2">
        <f t="shared" ref="R84" si="302">+Q84+1</f>
        <v>16</v>
      </c>
      <c r="S84" s="8">
        <f t="shared" ref="S84" si="303">+R84+1</f>
        <v>17</v>
      </c>
      <c r="T84" s="15">
        <f t="shared" ref="T84" si="304">+S84+1</f>
        <v>18</v>
      </c>
      <c r="U84" s="22">
        <f t="shared" ref="U84" si="305">+T84+1</f>
        <v>19</v>
      </c>
      <c r="V84" s="22">
        <f t="shared" ref="V84" si="306">+U84+1</f>
        <v>20</v>
      </c>
      <c r="W84" s="27">
        <f t="shared" ref="W84" si="307">+V84+1</f>
        <v>21</v>
      </c>
      <c r="X84" s="27">
        <f t="shared" ref="X84" si="308">+W84+1</f>
        <v>22</v>
      </c>
      <c r="Y84" s="22">
        <f t="shared" ref="Y84" si="309">+X84+1</f>
        <v>23</v>
      </c>
      <c r="Z84" s="22">
        <f t="shared" ref="Z84" si="310">+Y84+1</f>
        <v>24</v>
      </c>
      <c r="AA84" s="22">
        <f t="shared" ref="AA84" si="311">+Z84+1</f>
        <v>25</v>
      </c>
      <c r="AB84" s="22">
        <f t="shared" ref="AB84" si="312">+AA84+1</f>
        <v>26</v>
      </c>
      <c r="AC84" s="2">
        <f t="shared" ref="AC84" si="313">+AB84+1</f>
        <v>27</v>
      </c>
      <c r="AD84" s="27">
        <f t="shared" ref="AD84" si="314">+AC84+1</f>
        <v>28</v>
      </c>
      <c r="AE84" s="27">
        <f t="shared" ref="AE84" si="315">+AD84+1</f>
        <v>29</v>
      </c>
      <c r="AF84" s="2">
        <f t="shared" ref="AF84" si="316">+AE84+1</f>
        <v>30</v>
      </c>
      <c r="AG84" s="2">
        <f t="shared" ref="AG84" si="317">+AF84+1</f>
        <v>31</v>
      </c>
      <c r="AH84" s="125"/>
      <c r="AI84" s="116"/>
      <c r="AK84" s="138"/>
    </row>
    <row r="85" spans="2:37" x14ac:dyDescent="0.15">
      <c r="B85" s="11" t="s">
        <v>6</v>
      </c>
      <c r="C85" s="27" t="s">
        <v>2</v>
      </c>
      <c r="D85" s="22" t="s">
        <v>10</v>
      </c>
      <c r="E85" s="22" t="s">
        <v>11</v>
      </c>
      <c r="F85" s="22" t="s">
        <v>5</v>
      </c>
      <c r="G85" s="22" t="s">
        <v>7</v>
      </c>
      <c r="H85" s="22" t="s">
        <v>8</v>
      </c>
      <c r="I85" s="27" t="s">
        <v>9</v>
      </c>
      <c r="J85" s="27" t="s">
        <v>2</v>
      </c>
      <c r="K85" s="22" t="s">
        <v>10</v>
      </c>
      <c r="L85" s="22" t="s">
        <v>11</v>
      </c>
      <c r="M85" s="22" t="s">
        <v>5</v>
      </c>
      <c r="N85" s="22" t="s">
        <v>7</v>
      </c>
      <c r="O85" s="22" t="s">
        <v>8</v>
      </c>
      <c r="P85" s="27" t="s">
        <v>9</v>
      </c>
      <c r="Q85" s="27" t="s">
        <v>2</v>
      </c>
      <c r="R85" s="22" t="s">
        <v>10</v>
      </c>
      <c r="S85" s="8" t="s">
        <v>11</v>
      </c>
      <c r="T85" s="22" t="s">
        <v>5</v>
      </c>
      <c r="U85" s="22" t="s">
        <v>7</v>
      </c>
      <c r="V85" s="22" t="s">
        <v>8</v>
      </c>
      <c r="W85" s="27" t="s">
        <v>9</v>
      </c>
      <c r="X85" s="27" t="s">
        <v>2</v>
      </c>
      <c r="Y85" s="22" t="s">
        <v>10</v>
      </c>
      <c r="Z85" s="22" t="s">
        <v>11</v>
      </c>
      <c r="AA85" s="22" t="s">
        <v>5</v>
      </c>
      <c r="AB85" s="22" t="s">
        <v>7</v>
      </c>
      <c r="AC85" s="22" t="s">
        <v>8</v>
      </c>
      <c r="AD85" s="27" t="s">
        <v>9</v>
      </c>
      <c r="AE85" s="27" t="s">
        <v>2</v>
      </c>
      <c r="AF85" s="22" t="s">
        <v>10</v>
      </c>
      <c r="AG85" s="22" t="s">
        <v>11</v>
      </c>
      <c r="AH85" s="125"/>
      <c r="AI85" s="116"/>
      <c r="AK85" s="138"/>
    </row>
    <row r="86" spans="2:37" s="3" customFormat="1" ht="60" customHeight="1" x14ac:dyDescent="0.15">
      <c r="B86" s="13" t="s">
        <v>12</v>
      </c>
      <c r="C86" s="28"/>
      <c r="D86" s="4"/>
      <c r="E86" s="33" t="s">
        <v>62</v>
      </c>
      <c r="F86" s="23"/>
      <c r="G86" s="23"/>
      <c r="H86" s="23"/>
      <c r="I86" s="28"/>
      <c r="J86" s="28"/>
      <c r="K86" s="23"/>
      <c r="L86" s="32"/>
      <c r="M86" s="23"/>
      <c r="N86" s="23"/>
      <c r="O86" s="23"/>
      <c r="P86" s="28"/>
      <c r="Q86" s="28"/>
      <c r="R86" s="23"/>
      <c r="S86" s="9" t="s">
        <v>29</v>
      </c>
      <c r="T86" s="16"/>
      <c r="U86" s="25" t="s">
        <v>23</v>
      </c>
      <c r="V86" s="23"/>
      <c r="W86" s="28"/>
      <c r="X86" s="28"/>
      <c r="Y86" s="23" t="s">
        <v>50</v>
      </c>
      <c r="Z86" s="23"/>
      <c r="AA86" s="23"/>
      <c r="AB86" s="23"/>
      <c r="AC86" s="4"/>
      <c r="AD86" s="28"/>
      <c r="AE86" s="28"/>
      <c r="AF86" s="4"/>
      <c r="AG86" s="4"/>
      <c r="AH86" s="126"/>
      <c r="AI86" s="117"/>
      <c r="AK86" s="139"/>
    </row>
    <row r="87" spans="2:37" s="1" customFormat="1" x14ac:dyDescent="0.15">
      <c r="B87" s="11" t="s">
        <v>3</v>
      </c>
      <c r="C87" s="27" t="s">
        <v>24</v>
      </c>
      <c r="D87" s="2"/>
      <c r="E87" s="2"/>
      <c r="F87" s="22" t="s">
        <v>60</v>
      </c>
      <c r="G87" s="22" t="s">
        <v>60</v>
      </c>
      <c r="H87" s="22" t="s">
        <v>60</v>
      </c>
      <c r="I87" s="27" t="s">
        <v>60</v>
      </c>
      <c r="J87" s="27" t="s">
        <v>60</v>
      </c>
      <c r="K87" s="22" t="s">
        <v>60</v>
      </c>
      <c r="L87" s="22" t="s">
        <v>60</v>
      </c>
      <c r="M87" s="22" t="s">
        <v>60</v>
      </c>
      <c r="N87" s="22" t="s">
        <v>60</v>
      </c>
      <c r="O87" s="22" t="s">
        <v>60</v>
      </c>
      <c r="P87" s="27" t="s">
        <v>60</v>
      </c>
      <c r="Q87" s="27" t="s">
        <v>60</v>
      </c>
      <c r="R87" s="22" t="s">
        <v>60</v>
      </c>
      <c r="S87" s="8" t="s">
        <v>60</v>
      </c>
      <c r="T87" s="22" t="s">
        <v>60</v>
      </c>
      <c r="U87" s="22" t="s">
        <v>60</v>
      </c>
      <c r="V87" s="22" t="s">
        <v>60</v>
      </c>
      <c r="W87" s="27" t="s">
        <v>60</v>
      </c>
      <c r="X87" s="27" t="s">
        <v>60</v>
      </c>
      <c r="Y87" s="22" t="s">
        <v>60</v>
      </c>
      <c r="Z87" s="22" t="s">
        <v>60</v>
      </c>
      <c r="AA87" s="22" t="s">
        <v>60</v>
      </c>
      <c r="AB87" s="22" t="s">
        <v>60</v>
      </c>
      <c r="AC87" s="22" t="s">
        <v>60</v>
      </c>
      <c r="AD87" s="27" t="s">
        <v>60</v>
      </c>
      <c r="AE87" s="27" t="s">
        <v>60</v>
      </c>
      <c r="AF87" s="22" t="s">
        <v>60</v>
      </c>
      <c r="AG87" s="22" t="s">
        <v>60</v>
      </c>
      <c r="AH87" s="17">
        <f>COUNTIF(C87:AG87,"○")</f>
        <v>1</v>
      </c>
      <c r="AI87" s="19">
        <f>+AH87+AI80</f>
        <v>97</v>
      </c>
      <c r="AK87" s="2">
        <f>AH87+COUNTIF(C87:AG87,"")</f>
        <v>3</v>
      </c>
    </row>
    <row r="88" spans="2:37" s="1" customFormat="1" ht="14.25" thickBot="1" x14ac:dyDescent="0.2">
      <c r="B88" s="12" t="s">
        <v>4</v>
      </c>
      <c r="C88" s="29" t="s">
        <v>17</v>
      </c>
      <c r="D88" s="14"/>
      <c r="E88" s="14"/>
      <c r="F88" s="24" t="s">
        <v>60</v>
      </c>
      <c r="G88" s="24" t="s">
        <v>60</v>
      </c>
      <c r="H88" s="24" t="s">
        <v>60</v>
      </c>
      <c r="I88" s="29" t="s">
        <v>60</v>
      </c>
      <c r="J88" s="29" t="s">
        <v>60</v>
      </c>
      <c r="K88" s="24" t="s">
        <v>60</v>
      </c>
      <c r="L88" s="24" t="s">
        <v>60</v>
      </c>
      <c r="M88" s="24" t="s">
        <v>60</v>
      </c>
      <c r="N88" s="24" t="s">
        <v>60</v>
      </c>
      <c r="O88" s="24" t="s">
        <v>60</v>
      </c>
      <c r="P88" s="29" t="s">
        <v>61</v>
      </c>
      <c r="Q88" s="29" t="s">
        <v>61</v>
      </c>
      <c r="R88" s="24" t="s">
        <v>61</v>
      </c>
      <c r="S88" s="21" t="s">
        <v>61</v>
      </c>
      <c r="T88" s="24" t="s">
        <v>61</v>
      </c>
      <c r="U88" s="24" t="s">
        <v>61</v>
      </c>
      <c r="V88" s="24" t="s">
        <v>61</v>
      </c>
      <c r="W88" s="29" t="s">
        <v>61</v>
      </c>
      <c r="X88" s="29" t="s">
        <v>61</v>
      </c>
      <c r="Y88" s="24" t="s">
        <v>61</v>
      </c>
      <c r="Z88" s="24" t="s">
        <v>61</v>
      </c>
      <c r="AA88" s="24" t="s">
        <v>61</v>
      </c>
      <c r="AB88" s="24" t="s">
        <v>61</v>
      </c>
      <c r="AC88" s="24" t="s">
        <v>61</v>
      </c>
      <c r="AD88" s="29" t="s">
        <v>61</v>
      </c>
      <c r="AE88" s="29" t="s">
        <v>61</v>
      </c>
      <c r="AF88" s="24" t="s">
        <v>61</v>
      </c>
      <c r="AG88" s="24" t="s">
        <v>61</v>
      </c>
      <c r="AH88" s="18">
        <f>COUNTIF(C88:AG88,"●")</f>
        <v>1</v>
      </c>
      <c r="AI88" s="20">
        <f>+AH88+AI81</f>
        <v>95</v>
      </c>
      <c r="AK88" s="2">
        <f>AK81+AK87</f>
        <v>299</v>
      </c>
    </row>
    <row r="89" spans="2:37" ht="7.5" customHeight="1" x14ac:dyDescent="0.15"/>
    <row r="90" spans="2:37" x14ac:dyDescent="0.15">
      <c r="C90" s="143" t="s">
        <v>55</v>
      </c>
      <c r="D90" s="143"/>
      <c r="E90" s="143"/>
      <c r="F90" s="143"/>
      <c r="H90" s="143" t="s">
        <v>54</v>
      </c>
      <c r="I90" s="143"/>
      <c r="J90" s="143"/>
      <c r="K90" s="143"/>
      <c r="M90" s="143" t="s">
        <v>53</v>
      </c>
      <c r="N90" s="143"/>
      <c r="O90" s="143"/>
      <c r="P90" s="143"/>
    </row>
    <row r="91" spans="2:37" ht="12" customHeight="1" x14ac:dyDescent="0.15">
      <c r="C91" s="145">
        <f>AI88</f>
        <v>95</v>
      </c>
      <c r="D91" s="146"/>
      <c r="E91" s="147"/>
      <c r="F91" s="154" t="s">
        <v>32</v>
      </c>
      <c r="G91" s="154"/>
      <c r="H91" s="145">
        <f>AK88</f>
        <v>299</v>
      </c>
      <c r="I91" s="146"/>
      <c r="J91" s="147"/>
      <c r="K91" s="154" t="s">
        <v>33</v>
      </c>
      <c r="L91" s="154"/>
      <c r="M91" s="155">
        <f>ROUNDDOWN(C91/H91*100,2)</f>
        <v>31.77</v>
      </c>
      <c r="N91" s="156"/>
      <c r="O91" s="157"/>
      <c r="P91" s="26"/>
      <c r="Q91" s="26" t="s">
        <v>34</v>
      </c>
      <c r="R91" s="144">
        <v>28.5</v>
      </c>
      <c r="S91" s="144"/>
      <c r="T91" s="26" t="s">
        <v>35</v>
      </c>
      <c r="U91" s="26" t="s">
        <v>36</v>
      </c>
      <c r="V91" s="26"/>
      <c r="W91" s="26"/>
    </row>
    <row r="92" spans="2:37" ht="12" customHeight="1" x14ac:dyDescent="0.15">
      <c r="C92" s="148"/>
      <c r="D92" s="149"/>
      <c r="E92" s="150"/>
      <c r="F92" s="154"/>
      <c r="G92" s="154"/>
      <c r="H92" s="148"/>
      <c r="I92" s="149"/>
      <c r="J92" s="150"/>
      <c r="K92" s="154"/>
      <c r="L92" s="154"/>
      <c r="M92" s="158"/>
      <c r="N92" s="159"/>
      <c r="O92" s="160"/>
      <c r="P92" s="26"/>
      <c r="Q92" s="26" t="s">
        <v>34</v>
      </c>
      <c r="R92" s="144">
        <v>25</v>
      </c>
      <c r="S92" s="144"/>
      <c r="T92" s="26" t="s">
        <v>35</v>
      </c>
      <c r="U92" s="26" t="s">
        <v>37</v>
      </c>
      <c r="V92" s="26"/>
      <c r="W92" s="26"/>
    </row>
    <row r="93" spans="2:37" ht="12" customHeight="1" x14ac:dyDescent="0.15">
      <c r="C93" s="151"/>
      <c r="D93" s="152"/>
      <c r="E93" s="153"/>
      <c r="F93" s="154"/>
      <c r="G93" s="154"/>
      <c r="H93" s="151"/>
      <c r="I93" s="152"/>
      <c r="J93" s="153"/>
      <c r="K93" s="154"/>
      <c r="L93" s="154"/>
      <c r="M93" s="161"/>
      <c r="N93" s="162"/>
      <c r="O93" s="163"/>
      <c r="P93" s="26"/>
      <c r="Q93" s="26" t="s">
        <v>34</v>
      </c>
      <c r="R93" s="144">
        <v>21.4</v>
      </c>
      <c r="S93" s="144"/>
      <c r="T93" s="26" t="s">
        <v>35</v>
      </c>
      <c r="U93" s="26" t="s">
        <v>38</v>
      </c>
      <c r="V93" s="26"/>
      <c r="W93" s="26"/>
    </row>
    <row r="95" spans="2:37" x14ac:dyDescent="0.15">
      <c r="B95" s="34" t="s">
        <v>63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</row>
    <row r="96" spans="2:37" x14ac:dyDescent="0.15">
      <c r="B96" s="164" t="s">
        <v>65</v>
      </c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4"/>
      <c r="AH96" s="164"/>
      <c r="AI96" s="164"/>
      <c r="AJ96" s="164"/>
      <c r="AK96" s="164"/>
    </row>
    <row r="97" spans="2:37" x14ac:dyDescent="0.15"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164"/>
      <c r="AG97" s="164"/>
      <c r="AH97" s="164"/>
      <c r="AI97" s="164"/>
      <c r="AJ97" s="164"/>
      <c r="AK97" s="164"/>
    </row>
    <row r="98" spans="2:37" ht="7.5" customHeight="1" x14ac:dyDescent="0.15"/>
    <row r="99" spans="2:37" x14ac:dyDescent="0.15">
      <c r="B99" s="140" t="s">
        <v>66</v>
      </c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2"/>
    </row>
    <row r="100" spans="2:37" x14ac:dyDescent="0.15">
      <c r="B100" s="39" t="s">
        <v>67</v>
      </c>
    </row>
  </sheetData>
  <mergeCells count="61">
    <mergeCell ref="B99:AK99"/>
    <mergeCell ref="AI83:AI86"/>
    <mergeCell ref="C90:F90"/>
    <mergeCell ref="H90:K90"/>
    <mergeCell ref="M90:P90"/>
    <mergeCell ref="R91:S91"/>
    <mergeCell ref="R92:S92"/>
    <mergeCell ref="R93:S93"/>
    <mergeCell ref="C83:AG83"/>
    <mergeCell ref="AH83:AH86"/>
    <mergeCell ref="C91:E93"/>
    <mergeCell ref="F91:G93"/>
    <mergeCell ref="H91:J93"/>
    <mergeCell ref="K91:L93"/>
    <mergeCell ref="M91:O93"/>
    <mergeCell ref="B96:AK97"/>
    <mergeCell ref="AK55:AK58"/>
    <mergeCell ref="AK62:AK65"/>
    <mergeCell ref="AK69:AK72"/>
    <mergeCell ref="AK76:AK79"/>
    <mergeCell ref="AK83:AK86"/>
    <mergeCell ref="AK34:AK37"/>
    <mergeCell ref="AK41:AK44"/>
    <mergeCell ref="AK6:AK9"/>
    <mergeCell ref="AK13:AK16"/>
    <mergeCell ref="AK48:AK51"/>
    <mergeCell ref="C6:AG6"/>
    <mergeCell ref="AK20:AK23"/>
    <mergeCell ref="AK27:AK30"/>
    <mergeCell ref="AI6:AI9"/>
    <mergeCell ref="AI20:AI23"/>
    <mergeCell ref="AH6:AH9"/>
    <mergeCell ref="AH20:AH23"/>
    <mergeCell ref="AI13:AI16"/>
    <mergeCell ref="AH13:AH16"/>
    <mergeCell ref="C13:AG13"/>
    <mergeCell ref="C20:AG20"/>
    <mergeCell ref="AI27:AI30"/>
    <mergeCell ref="AH55:AH58"/>
    <mergeCell ref="AI62:AI65"/>
    <mergeCell ref="AI69:AI72"/>
    <mergeCell ref="AH76:AH79"/>
    <mergeCell ref="AI76:AI79"/>
    <mergeCell ref="AH69:AH72"/>
    <mergeCell ref="AI55:AI58"/>
    <mergeCell ref="AH48:AH51"/>
    <mergeCell ref="AI48:AI51"/>
    <mergeCell ref="C76:AG76"/>
    <mergeCell ref="C27:AG27"/>
    <mergeCell ref="C34:AG34"/>
    <mergeCell ref="C41:AG41"/>
    <mergeCell ref="C48:AG48"/>
    <mergeCell ref="C55:AG55"/>
    <mergeCell ref="C62:AG62"/>
    <mergeCell ref="C69:AG69"/>
    <mergeCell ref="AI34:AI37"/>
    <mergeCell ref="AH34:AH37"/>
    <mergeCell ref="AH27:AH30"/>
    <mergeCell ref="AH41:AH44"/>
    <mergeCell ref="AI41:AI44"/>
    <mergeCell ref="AH62:AH65"/>
  </mergeCells>
  <phoneticPr fontId="1"/>
  <printOptions horizontalCentered="1"/>
  <pageMargins left="0.98425196850393704" right="0.39370078740157483" top="0.59055118110236227" bottom="0.39370078740157483" header="0.31496062992125984" footer="0.31496062992125984"/>
  <pageSetup paperSize="9" scale="78" fitToHeight="0" orientation="portrait" r:id="rId1"/>
  <rowBreaks count="1" manualBreakCount="1">
    <brk id="54" min="1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全体・別紙１(５月開始) (採用予定)</vt:lpstr>
      <vt:lpstr>R4までの様式</vt:lpstr>
      <vt:lpstr>'R4までの様式'!Print_Area</vt:lpstr>
      <vt:lpstr>'全体・別紙１(５月開始) (採用予定)'!Print_Area</vt:lpstr>
      <vt:lpstr>'R4までの様式'!Print_Titles</vt:lpstr>
      <vt:lpstr>'全体・別紙１(５月開始) (採用予定)'!Print_Titles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1600580</cp:lastModifiedBy>
  <cp:lastPrinted>2023-03-16T05:36:31Z</cp:lastPrinted>
  <dcterms:created xsi:type="dcterms:W3CDTF">2017-11-13T01:25:12Z</dcterms:created>
  <dcterms:modified xsi:type="dcterms:W3CDTF">2023-03-16T05:52:19Z</dcterms:modified>
</cp:coreProperties>
</file>