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11100600_建設課\05_上下水道係\67_経営比較分析\R4年度\2023.1.10【県市町村課：125〆】公営企業に係る経営比較分析表（令和３年度決算）の分析等について（依頼）\19 和水町\下水道\"/>
    </mc:Choice>
  </mc:AlternateContent>
  <workbookProtection workbookAlgorithmName="SHA-512" workbookHashValue="Qou5oiUGf4dMQXfHxtrhkpaEwgvaES3QBZg8AX/ypzmOQxC1vKOnW5h8LVYF2DWcF7YFomhFKbdr0c+ZFJePkA==" workbookSaltValue="y4UU76f80D24N7ygGQboCA==" workbookSpinCount="100000" lockStructure="1"/>
  <bookViews>
    <workbookView xWindow="0" yWindow="0" windowWidth="15360" windowHeight="7632"/>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alcChain>
</file>

<file path=xl/sharedStrings.xml><?xml version="1.0" encoding="utf-8"?>
<sst xmlns="http://schemas.openxmlformats.org/spreadsheetml/2006/main" count="247" uniqueCount="120">
  <si>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</si>
  <si>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</si>
  <si>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</si>
  <si>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</si>
  <si>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</si>
  <si>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</si>
  <si>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</si>
  <si>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</si>
  <si>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</si>
  <si>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</si>
  <si>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</si>
  <si>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</si>
  <si>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</si>
  <si>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</si>
  <si>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</si>
  <si>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</si>
  <si>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</si>
  <si>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</si>
  <si>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</si>
  <si>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</si>
  <si>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</si>
  <si>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</si>
  <si>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</si>
  <si>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</si>
  <si>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</si>
  <si>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</si>
  <si>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</si>
  <si>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</si>
  <si>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</si>
  <si>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</si>
  <si>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</si>
  <si>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</si>
  <si>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</si>
  <si>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</si>
  <si>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</si>
  <si>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</si>
  <si>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</si>
  <si>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</si>
  <si>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</si>
  <si>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</si>
  <si>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</si>
  <si>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</si>
  <si>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</si>
  <si>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</si>
  <si>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</si>
  <si>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</si>
  <si>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</si>
  <si>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</si>
  <si>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</si>
  <si>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</si>
  <si>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</si>
  <si>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</si>
  <si>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</si>
  <si>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</si>
  <si>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</si>
  <si>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</si>
  <si>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</si>
  <si>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</si>
  <si>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</si>
  <si>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</si>
  <si>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</si>
  <si>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</si>
  <si>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</si>
  <si>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</si>
  <si>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</si>
  <si>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</si>
  <si>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</si>
  <si>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</si>
  <si>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</si>
  <si>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</si>
  <si>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</si>
  <si>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</si>
  <si>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</si>
  <si>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</si>
  <si>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</si>
  <si>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</si>
  <si>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</si>
  <si>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</si>
  <si>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</si>
  <si>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</si>
  <si>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</si>
  <si>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</si>
  <si>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</si>
  <si>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</si>
  <si>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</si>
  <si>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</si>
  <si>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</si>
  <si>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</si>
  <si>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</si>
  <si>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</si>
  <si>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</si>
  <si>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</si>
  <si>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</si>
  <si>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</si>
  <si>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</si>
  <si>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</si>
  <si>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</si>
  <si>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</si>
  <si>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和水町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</si>
  <si>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</si>
  <si>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</si>
  <si>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</si>
  <si>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</si>
  <si>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</si>
  <si>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</si>
  <si>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</si>
  <si>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</si>
  <si>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</si>
  <si>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</si>
  <si>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</si>
  <si>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</si>
  <si>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</si>
  <si>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</si>
  <si>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</si>
  <si>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</si>
  <si>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</si>
  <si>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</si>
  <si>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総収益において、浄化槽使用料及び国庫補助金が増加したため収益的収支率増加している。
　修繕費及び保守点検委託料は、浄化槽を適正に維持管理していくうえで必要不可欠であるため、浄化槽使用料の未納者に対し、徹底して徴収に努める必要がある。</t>
    <rPh sb="15" eb="16">
      <t>オヨ</t>
    </rPh>
    <rPh sb="17" eb="22">
      <t>コッコホジョキン</t>
    </rPh>
    <rPh sb="35" eb="37">
      <t>ゾウカ</t>
    </rPh>
    <phoneticPr fontId="4"/>
  </si>
  <si>
    <t>　本事業で整備を行っている合併浄化槽については、耐用年数が30年程度と見込んでいる。
　また、本事業は平成14年度に旧菊水町において取り組みを始めており、整備済みの浄化槽で耐用年数に達したものは存在しない状況である。
　将来的には、耐用年数前後を目途に施設の更新等が予測されるため、新規整備に加えて更新基数を考慮した浄化槽設置計画を策定する必要がある。</t>
    <phoneticPr fontId="4"/>
  </si>
  <si>
    <t>　現在稼働している浄化槽について、ここ数年徐々に修繕費が増加傾向にあり、今後も設備の故障や修繕の増加が予想される。定期的な維持管理を徹底し、大規模な修繕等を多く出さないようにする必要がある。
　また、環境保全の点から早急な整備が求められる。そして、設置率の向上に伴い汚水処理原価の増加も抑制できるよう努める。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</si>
</sst>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836-4D1A-BD0E-C5550986F8F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836-4D1A-BD0E-C5550986F8F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42A-4B6C-8D58-8D536A140E6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61.79</c:v>
                </c:pt>
                <c:pt idx="1">
                  <c:v>59.94</c:v>
                </c:pt>
                <c:pt idx="2">
                  <c:v>59.64</c:v>
                </c:pt>
                <c:pt idx="3">
                  <c:v>58.19</c:v>
                </c:pt>
                <c:pt idx="4">
                  <c:v>56.52</c:v>
                </c:pt>
              </c:numCache>
            </c:numRef>
          </c:val>
          <c:smooth val="0"/>
          <c:extLst>
            <c:ext xmlns:c16="http://schemas.microsoft.com/office/drawing/2014/chart" uri="{C3380CC4-5D6E-409C-BE32-E72D297353CC}">
              <c16:uniqueId val="{00000001-B42A-4B6C-8D58-8D536A140E6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21.58</c:v>
                </c:pt>
                <c:pt idx="1">
                  <c:v>22.24</c:v>
                </c:pt>
                <c:pt idx="2">
                  <c:v>22.62</c:v>
                </c:pt>
                <c:pt idx="3">
                  <c:v>23.24</c:v>
                </c:pt>
                <c:pt idx="4">
                  <c:v>24.38</c:v>
                </c:pt>
              </c:numCache>
            </c:numRef>
          </c:val>
          <c:extLst>
            <c:ext xmlns:c16="http://schemas.microsoft.com/office/drawing/2014/chart" uri="{C3380CC4-5D6E-409C-BE32-E72D297353CC}">
              <c16:uniqueId val="{00000000-ED6A-475C-AA3B-2136E3AC31D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92.44</c:v>
                </c:pt>
                <c:pt idx="1">
                  <c:v>89.66</c:v>
                </c:pt>
                <c:pt idx="2">
                  <c:v>90.63</c:v>
                </c:pt>
                <c:pt idx="3">
                  <c:v>87.8</c:v>
                </c:pt>
                <c:pt idx="4">
                  <c:v>88.43</c:v>
                </c:pt>
              </c:numCache>
            </c:numRef>
          </c:val>
          <c:smooth val="0"/>
          <c:extLst>
            <c:ext xmlns:c16="http://schemas.microsoft.com/office/drawing/2014/chart" uri="{C3380CC4-5D6E-409C-BE32-E72D297353CC}">
              <c16:uniqueId val="{00000001-ED6A-475C-AA3B-2136E3AC31D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88.63</c:v>
                </c:pt>
                <c:pt idx="1">
                  <c:v>79.66</c:v>
                </c:pt>
                <c:pt idx="2">
                  <c:v>81.069999999999993</c:v>
                </c:pt>
                <c:pt idx="3">
                  <c:v>78.11</c:v>
                </c:pt>
                <c:pt idx="4">
                  <c:v>96.96</c:v>
                </c:pt>
              </c:numCache>
            </c:numRef>
          </c:val>
          <c:extLst>
            <c:ext xmlns:c16="http://schemas.microsoft.com/office/drawing/2014/chart" uri="{C3380CC4-5D6E-409C-BE32-E72D297353CC}">
              <c16:uniqueId val="{00000000-B434-4CCB-88B3-0A9270E77C1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434-4CCB-88B3-0A9270E77C1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B8A-45D3-ACFF-528E1D218D7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8A-45D3-ACFF-528E1D218D7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595-46B3-B30D-406F5D69F0E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95-46B3-B30D-406F5D69F0E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3DE-4069-937A-AB2390F15F0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3DE-4069-937A-AB2390F15F0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AEB-4FA5-9F5E-8396AE04E91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EB-4FA5-9F5E-8396AE04E91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604.29999999999995</c:v>
                </c:pt>
                <c:pt idx="1">
                  <c:v>601.26</c:v>
                </c:pt>
                <c:pt idx="2">
                  <c:v>551.33000000000004</c:v>
                </c:pt>
                <c:pt idx="3">
                  <c:v>581.61</c:v>
                </c:pt>
                <c:pt idx="4">
                  <c:v>587.08000000000004</c:v>
                </c:pt>
              </c:numCache>
            </c:numRef>
          </c:val>
          <c:extLst>
            <c:ext xmlns:c16="http://schemas.microsoft.com/office/drawing/2014/chart" uri="{C3380CC4-5D6E-409C-BE32-E72D297353CC}">
              <c16:uniqueId val="{00000000-C840-497B-93FD-25AE058ABEB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244.85</c:v>
                </c:pt>
                <c:pt idx="1">
                  <c:v>296.89</c:v>
                </c:pt>
                <c:pt idx="2">
                  <c:v>270.57</c:v>
                </c:pt>
                <c:pt idx="3">
                  <c:v>294.27</c:v>
                </c:pt>
                <c:pt idx="4">
                  <c:v>294.08999999999997</c:v>
                </c:pt>
              </c:numCache>
            </c:numRef>
          </c:val>
          <c:smooth val="0"/>
          <c:extLst>
            <c:ext xmlns:c16="http://schemas.microsoft.com/office/drawing/2014/chart" uri="{C3380CC4-5D6E-409C-BE32-E72D297353CC}">
              <c16:uniqueId val="{00000001-C840-497B-93FD-25AE058ABEB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88.82</c:v>
                </c:pt>
                <c:pt idx="1">
                  <c:v>85.95</c:v>
                </c:pt>
                <c:pt idx="2">
                  <c:v>88.37</c:v>
                </c:pt>
                <c:pt idx="3">
                  <c:v>85.46</c:v>
                </c:pt>
                <c:pt idx="4">
                  <c:v>85.09</c:v>
                </c:pt>
              </c:numCache>
            </c:numRef>
          </c:val>
          <c:extLst>
            <c:ext xmlns:c16="http://schemas.microsoft.com/office/drawing/2014/chart" uri="{C3380CC4-5D6E-409C-BE32-E72D297353CC}">
              <c16:uniqueId val="{00000000-B7B0-41E1-9E03-23FFCA8DBBD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64.78</c:v>
                </c:pt>
                <c:pt idx="1">
                  <c:v>63.06</c:v>
                </c:pt>
                <c:pt idx="2">
                  <c:v>62.5</c:v>
                </c:pt>
                <c:pt idx="3">
                  <c:v>60.59</c:v>
                </c:pt>
                <c:pt idx="4">
                  <c:v>60</c:v>
                </c:pt>
              </c:numCache>
            </c:numRef>
          </c:val>
          <c:smooth val="0"/>
          <c:extLst>
            <c:ext xmlns:c16="http://schemas.microsoft.com/office/drawing/2014/chart" uri="{C3380CC4-5D6E-409C-BE32-E72D297353CC}">
              <c16:uniqueId val="{00000001-B7B0-41E1-9E03-23FFCA8DBBD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313.42</c:v>
                </c:pt>
                <c:pt idx="1">
                  <c:v>329.44</c:v>
                </c:pt>
                <c:pt idx="2">
                  <c:v>330.89</c:v>
                </c:pt>
                <c:pt idx="3">
                  <c:v>350.08</c:v>
                </c:pt>
                <c:pt idx="4">
                  <c:v>356.95</c:v>
                </c:pt>
              </c:numCache>
            </c:numRef>
          </c:val>
          <c:extLst>
            <c:ext xmlns:c16="http://schemas.microsoft.com/office/drawing/2014/chart" uri="{C3380CC4-5D6E-409C-BE32-E72D297353CC}">
              <c16:uniqueId val="{00000000-3807-4818-BAC2-FF61A9B3537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250.21</c:v>
                </c:pt>
                <c:pt idx="1">
                  <c:v>264.77</c:v>
                </c:pt>
                <c:pt idx="2">
                  <c:v>269.33</c:v>
                </c:pt>
                <c:pt idx="3">
                  <c:v>280.23</c:v>
                </c:pt>
                <c:pt idx="4">
                  <c:v>282.70999999999998</c:v>
                </c:pt>
              </c:numCache>
            </c:numRef>
          </c:val>
          <c:smooth val="0"/>
          <c:extLst>
            <c:ext xmlns:c16="http://schemas.microsoft.com/office/drawing/2014/chart" uri="{C3380CC4-5D6E-409C-BE32-E72D297353CC}">
              <c16:uniqueId val="{00000001-3807-4818-BAC2-FF61A9B3537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BA36" sqref="BA3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2">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2">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1" t="str">
        <f>データ!H6</f>
        <v>熊本県　和水町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2">
      <c r="A8" s="2"/>
      <c r="B8" s="66" t="str">
        <f>データ!I6</f>
        <v>法非適用</v>
      </c>
      <c r="C8" s="66"/>
      <c r="D8" s="66"/>
      <c r="E8" s="66"/>
      <c r="F8" s="66"/>
      <c r="G8" s="66"/>
      <c r="H8" s="66"/>
      <c r="I8" s="66" t="str">
        <f>データ!J6</f>
        <v>下水道事業</v>
      </c>
      <c r="J8" s="66"/>
      <c r="K8" s="66"/>
      <c r="L8" s="66"/>
      <c r="M8" s="66"/>
      <c r="N8" s="66"/>
      <c r="O8" s="66"/>
      <c r="P8" s="66" t="str">
        <f>データ!K6</f>
        <v>特定地域生活排水処理</v>
      </c>
      <c r="Q8" s="66"/>
      <c r="R8" s="66"/>
      <c r="S8" s="66"/>
      <c r="T8" s="66"/>
      <c r="U8" s="66"/>
      <c r="V8" s="66"/>
      <c r="W8" s="66" t="str">
        <f>データ!L6</f>
        <v>K2</v>
      </c>
      <c r="X8" s="66"/>
      <c r="Y8" s="66"/>
      <c r="Z8" s="66"/>
      <c r="AA8" s="66"/>
      <c r="AB8" s="66"/>
      <c r="AC8" s="66"/>
      <c r="AD8" s="67" t="str">
        <f>データ!$M$6</f>
        <v>非設置</v>
      </c>
      <c r="AE8" s="67"/>
      <c r="AF8" s="67"/>
      <c r="AG8" s="67"/>
      <c r="AH8" s="67"/>
      <c r="AI8" s="67"/>
      <c r="AJ8" s="67"/>
      <c r="AK8" s="3"/>
      <c r="AL8" s="55">
        <f>データ!S6</f>
        <v>9541</v>
      </c>
      <c r="AM8" s="55"/>
      <c r="AN8" s="55"/>
      <c r="AO8" s="55"/>
      <c r="AP8" s="55"/>
      <c r="AQ8" s="55"/>
      <c r="AR8" s="55"/>
      <c r="AS8" s="55"/>
      <c r="AT8" s="54">
        <f>データ!T6</f>
        <v>98.78</v>
      </c>
      <c r="AU8" s="54"/>
      <c r="AV8" s="54"/>
      <c r="AW8" s="54"/>
      <c r="AX8" s="54"/>
      <c r="AY8" s="54"/>
      <c r="AZ8" s="54"/>
      <c r="BA8" s="54"/>
      <c r="BB8" s="54">
        <f>データ!U6</f>
        <v>96.59</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2">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2">
      <c r="A10" s="2"/>
      <c r="B10" s="54" t="str">
        <f>データ!N6</f>
        <v>-</v>
      </c>
      <c r="C10" s="54"/>
      <c r="D10" s="54"/>
      <c r="E10" s="54"/>
      <c r="F10" s="54"/>
      <c r="G10" s="54"/>
      <c r="H10" s="54"/>
      <c r="I10" s="54" t="str">
        <f>データ!O6</f>
        <v>該当数値なし</v>
      </c>
      <c r="J10" s="54"/>
      <c r="K10" s="54"/>
      <c r="L10" s="54"/>
      <c r="M10" s="54"/>
      <c r="N10" s="54"/>
      <c r="O10" s="54"/>
      <c r="P10" s="54">
        <f>データ!P6</f>
        <v>83.34</v>
      </c>
      <c r="Q10" s="54"/>
      <c r="R10" s="54"/>
      <c r="S10" s="54"/>
      <c r="T10" s="54"/>
      <c r="U10" s="54"/>
      <c r="V10" s="54"/>
      <c r="W10" s="54">
        <f>データ!Q6</f>
        <v>100</v>
      </c>
      <c r="X10" s="54"/>
      <c r="Y10" s="54"/>
      <c r="Z10" s="54"/>
      <c r="AA10" s="54"/>
      <c r="AB10" s="54"/>
      <c r="AC10" s="54"/>
      <c r="AD10" s="55">
        <f>データ!R6</f>
        <v>4400</v>
      </c>
      <c r="AE10" s="55"/>
      <c r="AF10" s="55"/>
      <c r="AG10" s="55"/>
      <c r="AH10" s="55"/>
      <c r="AI10" s="55"/>
      <c r="AJ10" s="55"/>
      <c r="AK10" s="2"/>
      <c r="AL10" s="55">
        <f>データ!V6</f>
        <v>7886</v>
      </c>
      <c r="AM10" s="55"/>
      <c r="AN10" s="55"/>
      <c r="AO10" s="55"/>
      <c r="AP10" s="55"/>
      <c r="AQ10" s="55"/>
      <c r="AR10" s="55"/>
      <c r="AS10" s="55"/>
      <c r="AT10" s="54">
        <f>データ!W6</f>
        <v>98.01</v>
      </c>
      <c r="AU10" s="54"/>
      <c r="AV10" s="54"/>
      <c r="AW10" s="54"/>
      <c r="AX10" s="54"/>
      <c r="AY10" s="54"/>
      <c r="AZ10" s="54"/>
      <c r="BA10" s="54"/>
      <c r="BB10" s="54">
        <f>データ!X6</f>
        <v>80.459999999999994</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2">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【310.14】</v>
      </c>
      <c r="I86" s="12" t="str">
        <f>データ!CA6</f>
        <v>【57.71】</v>
      </c>
      <c r="J86" s="12" t="str">
        <f>データ!CL6</f>
        <v>【286.17】</v>
      </c>
      <c r="K86" s="12" t="str">
        <f>データ!CW6</f>
        <v>【56.80】</v>
      </c>
      <c r="L86" s="12" t="str">
        <f>データ!DH6</f>
        <v>【83.38】</v>
      </c>
      <c r="M86" s="12" t="s">
        <v>44</v>
      </c>
      <c r="N86" s="12" t="s">
        <v>44</v>
      </c>
      <c r="O86" s="12" t="str">
        <f>データ!EO6</f>
        <v>【-】</v>
      </c>
    </row>
  </sheetData>
  <sheetProtection algorithmName="SHA-512" hashValue="2OYQtCMr0qc7FFzCXFP0ZRCEAiwl2sUrqGYltIB4e+NdQjPn6LOgr2tgdXOZ/LfYQEi0asmmjSGTeFAdL02oYA==" saltValue="BVBnQ5s83RhJMnp6UlGWR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2021</v>
      </c>
      <c r="C6" s="19">
        <f t="shared" ref="C6:X6" si="3">C7</f>
        <v>433691</v>
      </c>
      <c r="D6" s="19">
        <f t="shared" si="3"/>
        <v>47</v>
      </c>
      <c r="E6" s="19">
        <f t="shared" si="3"/>
        <v>18</v>
      </c>
      <c r="F6" s="19">
        <f t="shared" si="3"/>
        <v>0</v>
      </c>
      <c r="G6" s="19">
        <f t="shared" si="3"/>
        <v>0</v>
      </c>
      <c r="H6" s="19" t="str">
        <f t="shared" si="3"/>
        <v>熊本県　和水町</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83.34</v>
      </c>
      <c r="Q6" s="20">
        <f t="shared" si="3"/>
        <v>100</v>
      </c>
      <c r="R6" s="20">
        <f t="shared" si="3"/>
        <v>4400</v>
      </c>
      <c r="S6" s="20">
        <f t="shared" si="3"/>
        <v>9541</v>
      </c>
      <c r="T6" s="20">
        <f t="shared" si="3"/>
        <v>98.78</v>
      </c>
      <c r="U6" s="20">
        <f t="shared" si="3"/>
        <v>96.59</v>
      </c>
      <c r="V6" s="20">
        <f t="shared" si="3"/>
        <v>7886</v>
      </c>
      <c r="W6" s="20">
        <f t="shared" si="3"/>
        <v>98.01</v>
      </c>
      <c r="X6" s="20">
        <f t="shared" si="3"/>
        <v>80.459999999999994</v>
      </c>
      <c r="Y6" s="21">
        <f>IF(Y7="",NA(),Y7)</f>
        <v>88.63</v>
      </c>
      <c r="Z6" s="21">
        <f t="shared" ref="Z6:AH6" si="4">IF(Z7="",NA(),Z7)</f>
        <v>79.66</v>
      </c>
      <c r="AA6" s="21">
        <f t="shared" si="4"/>
        <v>81.069999999999993</v>
      </c>
      <c r="AB6" s="21">
        <f t="shared" si="4"/>
        <v>78.11</v>
      </c>
      <c r="AC6" s="21">
        <f t="shared" si="4"/>
        <v>96.96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604.29999999999995</v>
      </c>
      <c r="BG6" s="21">
        <f t="shared" ref="BG6:BO6" si="7">IF(BG7="",NA(),BG7)</f>
        <v>601.26</v>
      </c>
      <c r="BH6" s="21">
        <f t="shared" si="7"/>
        <v>551.33000000000004</v>
      </c>
      <c r="BI6" s="21">
        <f t="shared" si="7"/>
        <v>581.61</v>
      </c>
      <c r="BJ6" s="21">
        <f t="shared" si="7"/>
        <v>587.08000000000004</v>
      </c>
      <c r="BK6" s="21">
        <f t="shared" si="7"/>
        <v>244.85</v>
      </c>
      <c r="BL6" s="21">
        <f t="shared" si="7"/>
        <v>296.89</v>
      </c>
      <c r="BM6" s="21">
        <f t="shared" si="7"/>
        <v>270.57</v>
      </c>
      <c r="BN6" s="21">
        <f t="shared" si="7"/>
        <v>294.27</v>
      </c>
      <c r="BO6" s="21">
        <f t="shared" si="7"/>
        <v>294.08999999999997</v>
      </c>
      <c r="BP6" s="20" t="str">
        <f>IF(BP7="","",IF(BP7="-","【-】","【"&amp;SUBSTITUTE(TEXT(BP7,"#,##0.00"),"-","△")&amp;"】"))</f>
        <v>【310.14】</v>
      </c>
      <c r="BQ6" s="21">
        <f>IF(BQ7="",NA(),BQ7)</f>
        <v>88.82</v>
      </c>
      <c r="BR6" s="21">
        <f t="shared" ref="BR6:BZ6" si="8">IF(BR7="",NA(),BR7)</f>
        <v>85.95</v>
      </c>
      <c r="BS6" s="21">
        <f t="shared" si="8"/>
        <v>88.37</v>
      </c>
      <c r="BT6" s="21">
        <f t="shared" si="8"/>
        <v>85.46</v>
      </c>
      <c r="BU6" s="21">
        <f t="shared" si="8"/>
        <v>85.09</v>
      </c>
      <c r="BV6" s="21">
        <f t="shared" si="8"/>
        <v>64.78</v>
      </c>
      <c r="BW6" s="21">
        <f t="shared" si="8"/>
        <v>63.06</v>
      </c>
      <c r="BX6" s="21">
        <f t="shared" si="8"/>
        <v>62.5</v>
      </c>
      <c r="BY6" s="21">
        <f t="shared" si="8"/>
        <v>60.59</v>
      </c>
      <c r="BZ6" s="21">
        <f t="shared" si="8"/>
        <v>60</v>
      </c>
      <c r="CA6" s="20" t="str">
        <f>IF(CA7="","",IF(CA7="-","【-】","【"&amp;SUBSTITUTE(TEXT(CA7,"#,##0.00"),"-","△")&amp;"】"))</f>
        <v>【57.71】</v>
      </c>
      <c r="CB6" s="21">
        <f>IF(CB7="",NA(),CB7)</f>
        <v>313.42</v>
      </c>
      <c r="CC6" s="21">
        <f t="shared" ref="CC6:CK6" si="9">IF(CC7="",NA(),CC7)</f>
        <v>329.44</v>
      </c>
      <c r="CD6" s="21">
        <f t="shared" si="9"/>
        <v>330.89</v>
      </c>
      <c r="CE6" s="21">
        <f t="shared" si="9"/>
        <v>350.08</v>
      </c>
      <c r="CF6" s="21">
        <f t="shared" si="9"/>
        <v>356.95</v>
      </c>
      <c r="CG6" s="21">
        <f t="shared" si="9"/>
        <v>250.21</v>
      </c>
      <c r="CH6" s="21">
        <f t="shared" si="9"/>
        <v>264.77</v>
      </c>
      <c r="CI6" s="21">
        <f t="shared" si="9"/>
        <v>269.33</v>
      </c>
      <c r="CJ6" s="21">
        <f t="shared" si="9"/>
        <v>280.23</v>
      </c>
      <c r="CK6" s="21">
        <f t="shared" si="9"/>
        <v>282.70999999999998</v>
      </c>
      <c r="CL6" s="20" t="str">
        <f>IF(CL7="","",IF(CL7="-","【-】","【"&amp;SUBSTITUTE(TEXT(CL7,"#,##0.00"),"-","△")&amp;"】"))</f>
        <v>【286.17】</v>
      </c>
      <c r="CM6" s="21">
        <f>IF(CM7="",NA(),CM7)</f>
        <v>100</v>
      </c>
      <c r="CN6" s="21">
        <f t="shared" ref="CN6:CV6" si="10">IF(CN7="",NA(),CN7)</f>
        <v>100</v>
      </c>
      <c r="CO6" s="21">
        <f t="shared" si="10"/>
        <v>100</v>
      </c>
      <c r="CP6" s="21">
        <f t="shared" si="10"/>
        <v>100</v>
      </c>
      <c r="CQ6" s="21">
        <f t="shared" si="10"/>
        <v>100</v>
      </c>
      <c r="CR6" s="21">
        <f t="shared" si="10"/>
        <v>61.79</v>
      </c>
      <c r="CS6" s="21">
        <f t="shared" si="10"/>
        <v>59.94</v>
      </c>
      <c r="CT6" s="21">
        <f t="shared" si="10"/>
        <v>59.64</v>
      </c>
      <c r="CU6" s="21">
        <f t="shared" si="10"/>
        <v>58.19</v>
      </c>
      <c r="CV6" s="21">
        <f t="shared" si="10"/>
        <v>56.52</v>
      </c>
      <c r="CW6" s="20" t="str">
        <f>IF(CW7="","",IF(CW7="-","【-】","【"&amp;SUBSTITUTE(TEXT(CW7,"#,##0.00"),"-","△")&amp;"】"))</f>
        <v>【56.80】</v>
      </c>
      <c r="CX6" s="21">
        <f>IF(CX7="",NA(),CX7)</f>
        <v>21.58</v>
      </c>
      <c r="CY6" s="21">
        <f t="shared" ref="CY6:DG6" si="11">IF(CY7="",NA(),CY7)</f>
        <v>22.24</v>
      </c>
      <c r="CZ6" s="21">
        <f t="shared" si="11"/>
        <v>22.62</v>
      </c>
      <c r="DA6" s="21">
        <f t="shared" si="11"/>
        <v>23.24</v>
      </c>
      <c r="DB6" s="21">
        <f t="shared" si="11"/>
        <v>24.38</v>
      </c>
      <c r="DC6" s="21">
        <f t="shared" si="11"/>
        <v>92.44</v>
      </c>
      <c r="DD6" s="21">
        <f t="shared" si="11"/>
        <v>89.66</v>
      </c>
      <c r="DE6" s="21">
        <f t="shared" si="11"/>
        <v>90.63</v>
      </c>
      <c r="DF6" s="21">
        <f t="shared" si="11"/>
        <v>87.8</v>
      </c>
      <c r="DG6" s="21">
        <f t="shared" si="11"/>
        <v>88.43</v>
      </c>
      <c r="DH6" s="20" t="str">
        <f>IF(DH7="","",IF(DH7="-","【-】","【"&amp;SUBSTITUTE(TEXT(DH7,"#,##0.00"),"-","△")&amp;"】"))</f>
        <v>【83.38】</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2">
      <c r="A7" s="14"/>
      <c r="B7" s="23">
        <v>2021</v>
      </c>
      <c r="C7" s="23">
        <v>433691</v>
      </c>
      <c r="D7" s="23">
        <v>47</v>
      </c>
      <c r="E7" s="23">
        <v>18</v>
      </c>
      <c r="F7" s="23">
        <v>0</v>
      </c>
      <c r="G7" s="23">
        <v>0</v>
      </c>
      <c r="H7" s="23" t="s">
        <v>98</v>
      </c>
      <c r="I7" s="23" t="s">
        <v>99</v>
      </c>
      <c r="J7" s="23" t="s">
        <v>100</v>
      </c>
      <c r="K7" s="23" t="s">
        <v>101</v>
      </c>
      <c r="L7" s="23" t="s">
        <v>102</v>
      </c>
      <c r="M7" s="23" t="s">
        <v>103</v>
      </c>
      <c r="N7" s="24" t="s">
        <v>104</v>
      </c>
      <c r="O7" s="24" t="s">
        <v>105</v>
      </c>
      <c r="P7" s="24">
        <v>83.34</v>
      </c>
      <c r="Q7" s="24">
        <v>100</v>
      </c>
      <c r="R7" s="24">
        <v>4400</v>
      </c>
      <c r="S7" s="24">
        <v>9541</v>
      </c>
      <c r="T7" s="24">
        <v>98.78</v>
      </c>
      <c r="U7" s="24">
        <v>96.59</v>
      </c>
      <c r="V7" s="24">
        <v>7886</v>
      </c>
      <c r="W7" s="24">
        <v>98.01</v>
      </c>
      <c r="X7" s="24">
        <v>80.459999999999994</v>
      </c>
      <c r="Y7" s="24">
        <v>88.63</v>
      </c>
      <c r="Z7" s="24">
        <v>79.66</v>
      </c>
      <c r="AA7" s="24">
        <v>81.069999999999993</v>
      </c>
      <c r="AB7" s="24">
        <v>78.11</v>
      </c>
      <c r="AC7" s="24">
        <v>96.96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604.29999999999995</v>
      </c>
      <c r="BG7" s="24">
        <v>601.26</v>
      </c>
      <c r="BH7" s="24">
        <v>551.33000000000004</v>
      </c>
      <c r="BI7" s="24">
        <v>581.61</v>
      </c>
      <c r="BJ7" s="24">
        <v>587.08000000000004</v>
      </c>
      <c r="BK7" s="24">
        <v>244.85</v>
      </c>
      <c r="BL7" s="24">
        <v>296.89</v>
      </c>
      <c r="BM7" s="24">
        <v>270.57</v>
      </c>
      <c r="BN7" s="24">
        <v>294.27</v>
      </c>
      <c r="BO7" s="24">
        <v>294.08999999999997</v>
      </c>
      <c r="BP7" s="24">
        <v>310.14</v>
      </c>
      <c r="BQ7" s="24">
        <v>88.82</v>
      </c>
      <c r="BR7" s="24">
        <v>85.95</v>
      </c>
      <c r="BS7" s="24">
        <v>88.37</v>
      </c>
      <c r="BT7" s="24">
        <v>85.46</v>
      </c>
      <c r="BU7" s="24">
        <v>85.09</v>
      </c>
      <c r="BV7" s="24">
        <v>64.78</v>
      </c>
      <c r="BW7" s="24">
        <v>63.06</v>
      </c>
      <c r="BX7" s="24">
        <v>62.5</v>
      </c>
      <c r="BY7" s="24">
        <v>60.59</v>
      </c>
      <c r="BZ7" s="24">
        <v>60</v>
      </c>
      <c r="CA7" s="24">
        <v>57.71</v>
      </c>
      <c r="CB7" s="24">
        <v>313.42</v>
      </c>
      <c r="CC7" s="24">
        <v>329.44</v>
      </c>
      <c r="CD7" s="24">
        <v>330.89</v>
      </c>
      <c r="CE7" s="24">
        <v>350.08</v>
      </c>
      <c r="CF7" s="24">
        <v>356.95</v>
      </c>
      <c r="CG7" s="24">
        <v>250.21</v>
      </c>
      <c r="CH7" s="24">
        <v>264.77</v>
      </c>
      <c r="CI7" s="24">
        <v>269.33</v>
      </c>
      <c r="CJ7" s="24">
        <v>280.23</v>
      </c>
      <c r="CK7" s="24">
        <v>282.70999999999998</v>
      </c>
      <c r="CL7" s="24">
        <v>286.17</v>
      </c>
      <c r="CM7" s="24">
        <v>100</v>
      </c>
      <c r="CN7" s="24">
        <v>100</v>
      </c>
      <c r="CO7" s="24">
        <v>100</v>
      </c>
      <c r="CP7" s="24">
        <v>100</v>
      </c>
      <c r="CQ7" s="24">
        <v>100</v>
      </c>
      <c r="CR7" s="24">
        <v>61.79</v>
      </c>
      <c r="CS7" s="24">
        <v>59.94</v>
      </c>
      <c r="CT7" s="24">
        <v>59.64</v>
      </c>
      <c r="CU7" s="24">
        <v>58.19</v>
      </c>
      <c r="CV7" s="24">
        <v>56.52</v>
      </c>
      <c r="CW7" s="24">
        <v>56.8</v>
      </c>
      <c r="CX7" s="24">
        <v>21.58</v>
      </c>
      <c r="CY7" s="24">
        <v>22.24</v>
      </c>
      <c r="CZ7" s="24">
        <v>22.62</v>
      </c>
      <c r="DA7" s="24">
        <v>23.24</v>
      </c>
      <c r="DB7" s="24">
        <v>24.38</v>
      </c>
      <c r="DC7" s="24">
        <v>92.44</v>
      </c>
      <c r="DD7" s="24">
        <v>89.66</v>
      </c>
      <c r="DE7" s="24">
        <v>90.63</v>
      </c>
      <c r="DF7" s="24">
        <v>87.8</v>
      </c>
      <c r="DG7" s="24">
        <v>88.43</v>
      </c>
      <c r="DH7" s="24">
        <v>83.38</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
      <c r="B11">
        <v>4</v>
      </c>
      <c r="C11">
        <v>3</v>
      </c>
      <c r="D11">
        <v>2</v>
      </c>
      <c r="E11">
        <v>1</v>
      </c>
      <c r="F11">
        <v>0</v>
      </c>
      <c r="G11" t="s">
        <v>111</v>
      </c>
    </row>
    <row r="12" spans="1:145" x14ac:dyDescent="0.2">
      <c r="B12">
        <v>1</v>
      </c>
      <c r="C12">
        <v>1</v>
      </c>
      <c r="D12">
        <v>1</v>
      </c>
      <c r="E12">
        <v>2</v>
      </c>
      <c r="F12">
        <v>3</v>
      </c>
      <c r="G12" t="s">
        <v>112</v>
      </c>
    </row>
    <row r="13" spans="1:145" x14ac:dyDescent="0.2">
      <c r="B13" t="s">
        <v>113</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2022-12-01T02:08:47Z</dcterms:created>
  <dcterms:modified xsi:type="dcterms:W3CDTF">2023-01-19T07:27:36Z</dcterms:modified>
  <cp:category/>
</cp:coreProperties>
</file>