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4\34_公営企業に係る経営比較分析表（令和3年度（2021年度決算））の分析等について（依頼）\提出分析表\"/>
    </mc:Choice>
  </mc:AlternateContent>
  <workbookProtection workbookAlgorithmName="SHA-512" workbookHashValue="CZTb/ATTXE4Q+0b25gltfo/sJDK+J1a72ky8Jvdw4IzzVrfWVXxkZ9RjACvIFbTHeqJA3wOCxTjyrMYJfwFIRA==" workbookSaltValue="J7vFKhQcvPkDSK4Q+VGP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<sst xmlns="http://schemas.openxmlformats.org/spreadsheetml/2006/main" count="247" uniqueCount="120">
  <si>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</si>
  <si>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</si>
  <si>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</si>
  <si>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</si>
  <si>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</si>
  <si>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</si>
  <si>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</si>
  <si>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</si>
  <si>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</si>
  <si>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</si>
  <si>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</si>
  <si>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</si>
  <si>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</si>
  <si>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</si>
  <si>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</si>
  <si>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</si>
  <si>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</si>
  <si>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</si>
  <si>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</si>
  <si>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</si>
  <si>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</si>
  <si>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</si>
  <si>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</si>
  <si>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</si>
  <si>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</si>
  <si>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</si>
  <si>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</si>
  <si>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</si>
  <si>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</si>
  <si>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</si>
  <si>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</si>
  <si>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</si>
  <si>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</si>
  <si>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</si>
  <si>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</si>
  <si>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</si>
  <si>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</si>
  <si>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</si>
  <si>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</si>
  <si>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</si>
  <si>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</si>
  <si>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</si>
  <si>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</si>
  <si>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</si>
  <si>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</si>
  <si>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</si>
  <si>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</si>
  <si>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</si>
  <si>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</si>
  <si>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</si>
  <si>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</si>
  <si>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</si>
  <si>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</si>
  <si>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</si>
  <si>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</si>
  <si>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</si>
  <si>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</si>
  <si>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</si>
  <si>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</si>
  <si>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</si>
  <si>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</si>
  <si>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</si>
  <si>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</si>
  <si>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</si>
  <si>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</si>
  <si>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</si>
  <si>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</si>
  <si>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</si>
  <si>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</si>
  <si>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</si>
  <si>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</si>
  <si>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</si>
  <si>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</si>
  <si>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</si>
  <si>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</si>
  <si>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</si>
  <si>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</si>
  <si>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</si>
  <si>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</si>
  <si>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</si>
  <si>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</si>
  <si>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</si>
  <si>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</si>
  <si>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</si>
  <si>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</si>
  <si>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</si>
  <si>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</si>
  <si>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</si>
  <si>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</si>
  <si>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</si>
  <si>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</si>
  <si>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</si>
  <si>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</si>
  <si>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</si>
  <si>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</si>
  <si>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</si>
  <si>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</si>
  <si>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</si>
  <si>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</si>
  <si>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</si>
  <si>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</si>
  <si>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</si>
  <si>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</si>
  <si>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</si>
  <si>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</si>
  <si>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</si>
  <si>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</si>
  <si>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</si>
  <si>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</si>
  <si>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</si>
  <si>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</si>
  <si>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</si>
  <si>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</si>
  <si>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</si>
  <si>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</si>
  <si>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</si>
  <si>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</si>
  <si>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・収益的収支比率については、100%を下回る状況が続いており使用料収入等の増加に比べ維持管理費や地方債償還金の増加が大きいことが比率低下の要因となっています。
・企業債残高対事業規模比率は、全国平均及び類似団体に比べ低いものの前年度より地方債借入額の増加に伴い、事業規模比率が悪化しています。
・経費回収率については、類似団体及び全国平均より低い水準にありますが、平成30年度から毎年微増傾向であり引き続き汚水処理費の削減と使用料見直し等を検討します。
・汚水処理原価は、年間有収水量の増加に比べ、汚水処理費の増加が大きいため高い数値となっています。全国平均及び類似団体と比較しても悪い状況にあります。
・施設利用率については、全国平均及び類似団体より低い状況で50％に満たない状況です。
・水洗化率については、全国平均及び類似団体を大きく上回り１００％です。</t>
    <rPh sb="25" eb="26">
      <t>ツヅ</t>
    </rPh>
    <rPh sb="99" eb="100">
      <t>オヨ</t>
    </rPh>
    <rPh sb="113" eb="116">
      <t>ゼンネンド</t>
    </rPh>
    <rPh sb="118" eb="121">
      <t>チホウサイ</t>
    </rPh>
    <rPh sb="182" eb="184">
      <t>ヘイセイ</t>
    </rPh>
    <rPh sb="186" eb="188">
      <t>ネンド</t>
    </rPh>
    <rPh sb="190" eb="192">
      <t>マイネン</t>
    </rPh>
    <rPh sb="192" eb="194">
      <t>ビゾウ</t>
    </rPh>
    <rPh sb="194" eb="196">
      <t>ケイコウ</t>
    </rPh>
    <rPh sb="199" eb="200">
      <t>ヒ</t>
    </rPh>
    <rPh sb="201" eb="202">
      <t>ツヅ</t>
    </rPh>
    <rPh sb="203" eb="207">
      <t>オスイショリ</t>
    </rPh>
    <rPh sb="207" eb="208">
      <t>ヒ</t>
    </rPh>
    <rPh sb="209" eb="211">
      <t>サクゲン</t>
    </rPh>
    <rPh sb="215" eb="217">
      <t>ミナオ</t>
    </rPh>
    <rPh sb="218" eb="219">
      <t>トウ</t>
    </rPh>
    <rPh sb="220" eb="222">
      <t>ケントウ</t>
    </rPh>
    <rPh sb="279" eb="280">
      <t>オヨ</t>
    </rPh>
    <rPh sb="318" eb="319">
      <t>オヨ</t>
    </rPh>
    <rPh sb="326" eb="327">
      <t>ヒク</t>
    </rPh>
    <rPh sb="328" eb="330">
      <t>ジョウキョウ</t>
    </rPh>
    <rPh sb="360" eb="361">
      <t>オヨ</t>
    </rPh>
    <phoneticPr fontId="4"/>
  </si>
  <si>
    <t>・老朽化に係る課題は、検出されていません。</t>
    <phoneticPr fontId="4"/>
  </si>
  <si>
    <t>・中長期的な視点から収入と支出のバランスを確保すべく経営戦略を平成28年度に策定し、見直しの５年目を迎えました。地域のバランスや平等性を考慮し、また、有識者による審議会の意見を伺いながら処理区の事業廃止等抜本的な見直しと経営努力を進めていきます。</t>
    <rPh sb="42" eb="44">
      <t>ミナオ</t>
    </rPh>
    <rPh sb="47" eb="49">
      <t>ネンメ</t>
    </rPh>
    <rPh sb="50" eb="51">
      <t>ムカ</t>
    </rPh>
    <rPh sb="56" eb="58">
      <t>チイキ</t>
    </rPh>
    <rPh sb="64" eb="66">
      <t>ビョウドウ</t>
    </rPh>
    <rPh sb="66" eb="67">
      <t>セイ</t>
    </rPh>
    <rPh sb="68" eb="70">
      <t>コウリョ</t>
    </rPh>
    <rPh sb="75" eb="78">
      <t>ユウシキシャ</t>
    </rPh>
    <rPh sb="81" eb="84">
      <t>シンギカイ</t>
    </rPh>
    <rPh sb="85" eb="87">
      <t>イケン</t>
    </rPh>
    <rPh sb="88" eb="89">
      <t>ウカガ</t>
    </rPh>
    <rPh sb="93" eb="95">
      <t>ショリ</t>
    </rPh>
    <rPh sb="95" eb="96">
      <t>ク</t>
    </rPh>
    <rPh sb="97" eb="99">
      <t>ジギョウ</t>
    </rPh>
    <rPh sb="99" eb="101">
      <t>ハイシ</t>
    </rPh>
    <rPh sb="101" eb="102">
      <t>トウ</t>
    </rPh>
    <rPh sb="102" eb="105">
      <t>バッポンテキ</t>
    </rPh>
    <rPh sb="106" eb="108">
      <t>ミナオ</t>
    </rPh>
    <rPh sb="110" eb="112">
      <t>ケイエイ</t>
    </rPh>
    <rPh sb="112" eb="114">
      <t>ドリョク</t>
    </rPh>
    <rPh sb="115" eb="1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</si>
</sst>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F-41A6-A598-C12ACBD10A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3F-41A6-A598-C12ACBD10A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55.12</c:v>
                </c:pt>
                <c:pt idx="1">
                  <c:v>54.84</c:v>
                </c:pt>
                <c:pt idx="2">
                  <c:v>52.99</c:v>
                </c:pt>
                <c:pt idx="3">
                  <c:v>49.59</c:v>
                </c:pt>
                <c:pt idx="4">
                  <c:v>46.01</c:v>
                </c:pt>
              </c:numCache>
            </c:numRef>
          </c:val>
          <c:extLst>
            <c:ext xmlns:c16="http://schemas.microsoft.com/office/drawing/2014/chart" uri="{C3380CC4-5D6E-409C-BE32-E72D297353CC}">
              <c16:uniqueId val="{00000000-B110-43E5-BD5D-79056A7291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B110-43E5-BD5D-79056A7291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B6D-48EF-BDB4-E3FFE46249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0B6D-48EF-BDB4-E3FFE46249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97.08</c:v>
                </c:pt>
                <c:pt idx="1">
                  <c:v>95.75</c:v>
                </c:pt>
                <c:pt idx="2">
                  <c:v>96.71</c:v>
                </c:pt>
                <c:pt idx="3">
                  <c:v>95.26</c:v>
                </c:pt>
                <c:pt idx="4">
                  <c:v>80.11</c:v>
                </c:pt>
              </c:numCache>
            </c:numRef>
          </c:val>
          <c:extLst>
            <c:ext xmlns:c16="http://schemas.microsoft.com/office/drawing/2014/chart" uri="{C3380CC4-5D6E-409C-BE32-E72D297353CC}">
              <c16:uniqueId val="{00000000-DD60-49D3-9E7A-92281B8315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0-49D3-9E7A-92281B8315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2-4FBF-87B3-BFBB9B33CE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2-4FBF-87B3-BFBB9B33CE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BC-4374-94EA-CEC2E418F7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C-4374-94EA-CEC2E418F7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D3-4115-9979-16763A8732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3-4115-9979-16763A8732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F-462E-B2D9-BF69FE8446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F-462E-B2D9-BF69FE8446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383.69</c:v>
                </c:pt>
                <c:pt idx="1">
                  <c:v>33.25</c:v>
                </c:pt>
                <c:pt idx="2">
                  <c:v>115.14</c:v>
                </c:pt>
                <c:pt idx="3">
                  <c:v>56.87</c:v>
                </c:pt>
                <c:pt idx="4">
                  <c:v>119.92</c:v>
                </c:pt>
              </c:numCache>
            </c:numRef>
          </c:val>
          <c:extLst>
            <c:ext xmlns:c16="http://schemas.microsoft.com/office/drawing/2014/chart" uri="{C3380CC4-5D6E-409C-BE32-E72D297353CC}">
              <c16:uniqueId val="{00000000-254D-4EB3-B619-675B0716A5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254D-4EB3-B619-675B0716A5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48.45</c:v>
                </c:pt>
                <c:pt idx="1">
                  <c:v>44.8</c:v>
                </c:pt>
                <c:pt idx="2">
                  <c:v>45.41</c:v>
                </c:pt>
                <c:pt idx="3">
                  <c:v>46.48</c:v>
                </c:pt>
                <c:pt idx="4">
                  <c:v>50.77</c:v>
                </c:pt>
              </c:numCache>
            </c:numRef>
          </c:val>
          <c:extLst>
            <c:ext xmlns:c16="http://schemas.microsoft.com/office/drawing/2014/chart" uri="{C3380CC4-5D6E-409C-BE32-E72D297353CC}">
              <c16:uniqueId val="{00000000-D6FF-4B61-AEE9-83409D1593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D6FF-4B61-AEE9-83409D1593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380.2</c:v>
                </c:pt>
                <c:pt idx="1">
                  <c:v>412.51</c:v>
                </c:pt>
                <c:pt idx="2">
                  <c:v>405.39</c:v>
                </c:pt>
                <c:pt idx="3">
                  <c:v>407.33</c:v>
                </c:pt>
                <c:pt idx="4">
                  <c:v>371.76</c:v>
                </c:pt>
              </c:numCache>
            </c:numRef>
          </c:val>
          <c:extLst>
            <c:ext xmlns:c16="http://schemas.microsoft.com/office/drawing/2014/chart" uri="{C3380CC4-5D6E-409C-BE32-E72D297353CC}">
              <c16:uniqueId val="{00000000-42A8-408B-A41E-BE61FBFD8A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42A8-408B-A41E-BE61FBFD8A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玉名市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64753</v>
      </c>
      <c r="AM8" s="42"/>
      <c r="AN8" s="42"/>
      <c r="AO8" s="42"/>
      <c r="AP8" s="42"/>
      <c r="AQ8" s="42"/>
      <c r="AR8" s="42"/>
      <c r="AS8" s="42"/>
      <c r="AT8" s="35">
        <f>データ!T6</f>
        <v>152.6</v>
      </c>
      <c r="AU8" s="35"/>
      <c r="AV8" s="35"/>
      <c r="AW8" s="35"/>
      <c r="AX8" s="35"/>
      <c r="AY8" s="35"/>
      <c r="AZ8" s="35"/>
      <c r="BA8" s="35"/>
      <c r="BB8" s="35">
        <f>データ!U6</f>
        <v>424.33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0.94</v>
      </c>
      <c r="Q10" s="35"/>
      <c r="R10" s="35"/>
      <c r="S10" s="35"/>
      <c r="T10" s="35"/>
      <c r="U10" s="35"/>
      <c r="V10" s="35"/>
      <c r="W10" s="35">
        <f>データ!Q6</f>
        <v>100</v>
      </c>
      <c r="X10" s="35"/>
      <c r="Y10" s="35"/>
      <c r="Z10" s="35"/>
      <c r="AA10" s="35"/>
      <c r="AB10" s="35"/>
      <c r="AC10" s="35"/>
      <c r="AD10" s="42">
        <f>データ!R6</f>
        <v>3613</v>
      </c>
      <c r="AE10" s="42"/>
      <c r="AF10" s="42"/>
      <c r="AG10" s="42"/>
      <c r="AH10" s="42"/>
      <c r="AI10" s="42"/>
      <c r="AJ10" s="42"/>
      <c r="AK10" s="2"/>
      <c r="AL10" s="42">
        <f>データ!V6</f>
        <v>604</v>
      </c>
      <c r="AM10" s="42"/>
      <c r="AN10" s="42"/>
      <c r="AO10" s="42"/>
      <c r="AP10" s="42"/>
      <c r="AQ10" s="42"/>
      <c r="AR10" s="42"/>
      <c r="AS10" s="42"/>
      <c r="AT10" s="35">
        <f>データ!W6</f>
        <v>20.399999999999999</v>
      </c>
      <c r="AU10" s="35"/>
      <c r="AV10" s="35"/>
      <c r="AW10" s="35"/>
      <c r="AX10" s="35"/>
      <c r="AY10" s="35"/>
      <c r="AZ10" s="35"/>
      <c r="BA10" s="35"/>
      <c r="BB10" s="35">
        <f>データ!X6</f>
        <v>29.61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QTAL16WujcNCgg7z4aVW9ALblacrFdXzS5c6NJDHD9he0ZWhnyNZ5ZYXuSTvmaPchAJuR1RtIee0y58LTXSblg==" saltValue="/RZyejlLkJ76ls2AWfKE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432067</v>
      </c>
      <c r="D6" s="19">
        <f t="shared" si="3"/>
        <v>47</v>
      </c>
      <c r="E6" s="19">
        <f t="shared" si="3"/>
        <v>18</v>
      </c>
      <c r="F6" s="19">
        <f t="shared" si="3"/>
        <v>0</v>
      </c>
      <c r="G6" s="19">
        <f t="shared" si="3"/>
        <v>0</v>
      </c>
      <c r="H6" s="19" t="str">
        <f t="shared" si="3"/>
        <v>熊本県　玉名市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0.94</v>
      </c>
      <c r="Q6" s="20">
        <f t="shared" si="3"/>
        <v>100</v>
      </c>
      <c r="R6" s="20">
        <f t="shared" si="3"/>
        <v>3613</v>
      </c>
      <c r="S6" s="20">
        <f t="shared" si="3"/>
        <v>64753</v>
      </c>
      <c r="T6" s="20">
        <f t="shared" si="3"/>
        <v>152.6</v>
      </c>
      <c r="U6" s="20">
        <f t="shared" si="3"/>
        <v>424.33</v>
      </c>
      <c r="V6" s="20">
        <f t="shared" si="3"/>
        <v>604</v>
      </c>
      <c r="W6" s="20">
        <f t="shared" si="3"/>
        <v>20.399999999999999</v>
      </c>
      <c r="X6" s="20">
        <f t="shared" si="3"/>
        <v>29.61</v>
      </c>
      <c r="Y6" s="21">
        <f>IF(Y7="",NA(),Y7)</f>
        <v>97.08</v>
      </c>
      <c r="Z6" s="21">
        <f t="shared" ref="Z6:AH6" si="4">IF(Z7="",NA(),Z7)</f>
        <v>95.75</v>
      </c>
      <c r="AA6" s="21">
        <f t="shared" si="4"/>
        <v>96.71</v>
      </c>
      <c r="AB6" s="21">
        <f t="shared" si="4"/>
        <v>95.26</v>
      </c>
      <c r="AC6" s="21">
        <f t="shared" si="4"/>
        <v>80.11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383.69</v>
      </c>
      <c r="BG6" s="21">
        <f t="shared" ref="BG6:BO6" si="7">IF(BG7="",NA(),BG7)</f>
        <v>33.25</v>
      </c>
      <c r="BH6" s="21">
        <f t="shared" si="7"/>
        <v>115.14</v>
      </c>
      <c r="BI6" s="21">
        <f t="shared" si="7"/>
        <v>56.87</v>
      </c>
      <c r="BJ6" s="21">
        <f t="shared" si="7"/>
        <v>119.92</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48.45</v>
      </c>
      <c r="BR6" s="21">
        <f t="shared" ref="BR6:BZ6" si="8">IF(BR7="",NA(),BR7)</f>
        <v>44.8</v>
      </c>
      <c r="BS6" s="21">
        <f t="shared" si="8"/>
        <v>45.41</v>
      </c>
      <c r="BT6" s="21">
        <f t="shared" si="8"/>
        <v>46.48</v>
      </c>
      <c r="BU6" s="21">
        <f t="shared" si="8"/>
        <v>50.77</v>
      </c>
      <c r="BV6" s="21">
        <f t="shared" si="8"/>
        <v>57.08</v>
      </c>
      <c r="BW6" s="21">
        <f t="shared" si="8"/>
        <v>55.85</v>
      </c>
      <c r="BX6" s="21">
        <f t="shared" si="8"/>
        <v>53.23</v>
      </c>
      <c r="BY6" s="21">
        <f t="shared" si="8"/>
        <v>60.59</v>
      </c>
      <c r="BZ6" s="21">
        <f t="shared" si="8"/>
        <v>60</v>
      </c>
      <c r="CA6" s="20" t="str">
        <f>IF(CA7="","",IF(CA7="-","【-】","【"&amp;SUBSTITUTE(TEXT(CA7,"#,##0.00"),"-","△")&amp;"】"))</f>
        <v>【57.71】</v>
      </c>
      <c r="CB6" s="21">
        <f>IF(CB7="",NA(),CB7)</f>
        <v>380.2</v>
      </c>
      <c r="CC6" s="21">
        <f t="shared" ref="CC6:CK6" si="9">IF(CC7="",NA(),CC7)</f>
        <v>412.51</v>
      </c>
      <c r="CD6" s="21">
        <f t="shared" si="9"/>
        <v>405.39</v>
      </c>
      <c r="CE6" s="21">
        <f t="shared" si="9"/>
        <v>407.33</v>
      </c>
      <c r="CF6" s="21">
        <f t="shared" si="9"/>
        <v>371.76</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55.12</v>
      </c>
      <c r="CN6" s="21">
        <f t="shared" ref="CN6:CV6" si="10">IF(CN7="",NA(),CN7)</f>
        <v>54.84</v>
      </c>
      <c r="CO6" s="21">
        <f t="shared" si="10"/>
        <v>52.99</v>
      </c>
      <c r="CP6" s="21">
        <f t="shared" si="10"/>
        <v>49.59</v>
      </c>
      <c r="CQ6" s="21">
        <f t="shared" si="10"/>
        <v>46.01</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432067</v>
      </c>
      <c r="D7" s="23">
        <v>47</v>
      </c>
      <c r="E7" s="23">
        <v>18</v>
      </c>
      <c r="F7" s="23">
        <v>0</v>
      </c>
      <c r="G7" s="23">
        <v>0</v>
      </c>
      <c r="H7" s="23" t="s">
        <v>98</v>
      </c>
      <c r="I7" s="23" t="s">
        <v>99</v>
      </c>
      <c r="J7" s="23" t="s">
        <v>100</v>
      </c>
      <c r="K7" s="23" t="s">
        <v>101</v>
      </c>
      <c r="L7" s="23" t="s">
        <v>102</v>
      </c>
      <c r="M7" s="23" t="s">
        <v>103</v>
      </c>
      <c r="N7" s="24" t="s">
        <v>104</v>
      </c>
      <c r="O7" s="24" t="s">
        <v>105</v>
      </c>
      <c r="P7" s="24">
        <v>0.94</v>
      </c>
      <c r="Q7" s="24">
        <v>100</v>
      </c>
      <c r="R7" s="24">
        <v>3613</v>
      </c>
      <c r="S7" s="24">
        <v>64753</v>
      </c>
      <c r="T7" s="24">
        <v>152.6</v>
      </c>
      <c r="U7" s="24">
        <v>424.33</v>
      </c>
      <c r="V7" s="24">
        <v>604</v>
      </c>
      <c r="W7" s="24">
        <v>20.399999999999999</v>
      </c>
      <c r="X7" s="24">
        <v>29.61</v>
      </c>
      <c r="Y7" s="24">
        <v>97.08</v>
      </c>
      <c r="Z7" s="24">
        <v>95.75</v>
      </c>
      <c r="AA7" s="24">
        <v>96.71</v>
      </c>
      <c r="AB7" s="24">
        <v>95.26</v>
      </c>
      <c r="AC7" s="24">
        <v>80.11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383.69</v>
      </c>
      <c r="BG7" s="24">
        <v>33.25</v>
      </c>
      <c r="BH7" s="24">
        <v>115.14</v>
      </c>
      <c r="BI7" s="24">
        <v>56.87</v>
      </c>
      <c r="BJ7" s="24">
        <v>119.92</v>
      </c>
      <c r="BK7" s="24">
        <v>407.42</v>
      </c>
      <c r="BL7" s="24">
        <v>386.46</v>
      </c>
      <c r="BM7" s="24">
        <v>421.25</v>
      </c>
      <c r="BN7" s="24">
        <v>294.27</v>
      </c>
      <c r="BO7" s="24">
        <v>294.08999999999997</v>
      </c>
      <c r="BP7" s="24">
        <v>310.14</v>
      </c>
      <c r="BQ7" s="24">
        <v>48.45</v>
      </c>
      <c r="BR7" s="24">
        <v>44.8</v>
      </c>
      <c r="BS7" s="24">
        <v>45.41</v>
      </c>
      <c r="BT7" s="24">
        <v>46.48</v>
      </c>
      <c r="BU7" s="24">
        <v>50.77</v>
      </c>
      <c r="BV7" s="24">
        <v>57.08</v>
      </c>
      <c r="BW7" s="24">
        <v>55.85</v>
      </c>
      <c r="BX7" s="24">
        <v>53.23</v>
      </c>
      <c r="BY7" s="24">
        <v>60.59</v>
      </c>
      <c r="BZ7" s="24">
        <v>60</v>
      </c>
      <c r="CA7" s="24">
        <v>57.71</v>
      </c>
      <c r="CB7" s="24">
        <v>380.2</v>
      </c>
      <c r="CC7" s="24">
        <v>412.51</v>
      </c>
      <c r="CD7" s="24">
        <v>405.39</v>
      </c>
      <c r="CE7" s="24">
        <v>407.33</v>
      </c>
      <c r="CF7" s="24">
        <v>371.76</v>
      </c>
      <c r="CG7" s="24">
        <v>286.86</v>
      </c>
      <c r="CH7" s="24">
        <v>287.91000000000003</v>
      </c>
      <c r="CI7" s="24">
        <v>283.3</v>
      </c>
      <c r="CJ7" s="24">
        <v>280.23</v>
      </c>
      <c r="CK7" s="24">
        <v>282.70999999999998</v>
      </c>
      <c r="CL7" s="24">
        <v>286.17</v>
      </c>
      <c r="CM7" s="24">
        <v>55.12</v>
      </c>
      <c r="CN7" s="24">
        <v>54.84</v>
      </c>
      <c r="CO7" s="24">
        <v>52.99</v>
      </c>
      <c r="CP7" s="24">
        <v>49.59</v>
      </c>
      <c r="CQ7" s="24">
        <v>46.01</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納冨　龍之介</cp:lastModifiedBy>
  <cp:lastPrinted>2023-01-19T09:49:24Z</cp:lastPrinted>
  <dcterms:created xsi:type="dcterms:W3CDTF">2022-12-01T02:08:42Z</dcterms:created>
  <dcterms:modified xsi:type="dcterms:W3CDTF">2023-02-02T07:15:25Z</dcterms:modified>
  <cp:category/>
</cp:coreProperties>
</file>