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0.225\共有\課フォルダ\12水・環境課\03_水道係\01_庶務班\経営比較分析表\27 南阿蘇村\R3_簡水\"/>
    </mc:Choice>
  </mc:AlternateContent>
  <workbookProtection workbookAlgorithmName="SHA-512" workbookHashValue="R/0q1bFMzQ7aIW7XgF+clhfQS/O/Ho5PE46q/h5amhubMnWu2edXRl8k4TUzxt24hrjt9Ryna+Wupmdh+ZPgLw==" workbookSaltValue="0FjePStaENQtT3vSH0sOuA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<sst xmlns="http://schemas.openxmlformats.org/spreadsheetml/2006/main" count="233" uniqueCount="116">
  <si>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</si>
  <si>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</si>
  <si>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</si>
  <si>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</si>
  <si>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</si>
  <si>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</si>
  <si>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</si>
  <si>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</si>
  <si>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</si>
  <si>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</si>
  <si>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</si>
  <si>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</si>
  <si>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</si>
  <si>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</si>
  <si>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</si>
  <si>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</si>
  <si>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</si>
  <si>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</si>
  <si>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</si>
  <si>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</si>
  <si>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</si>
  <si>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</si>
  <si>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</si>
  <si>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</si>
  <si>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</si>
  <si>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</si>
  <si>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</si>
  <si>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</si>
  <si>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</si>
  <si>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</si>
  <si>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</si>
  <si>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</si>
  <si>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</si>
  <si>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</si>
  <si>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</si>
  <si>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</si>
  <si>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</si>
  <si>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</si>
  <si>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</si>
  <si>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</si>
  <si>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</si>
  <si>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</si>
  <si>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</si>
  <si>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</si>
  <si>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</si>
  <si>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</si>
  <si>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</si>
  <si>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</si>
  <si>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</si>
  <si>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</si>
  <si>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</si>
  <si>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</si>
  <si>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</si>
  <si>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</si>
  <si>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</si>
  <si>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</si>
  <si>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</si>
  <si>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</si>
  <si>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</si>
  <si>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</si>
  <si>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</si>
  <si>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</si>
  <si>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</si>
  <si>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</si>
  <si>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</si>
  <si>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</si>
  <si>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</si>
  <si>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</si>
  <si>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</si>
  <si>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</si>
  <si>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</si>
  <si>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</si>
  <si>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</si>
  <si>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</si>
  <si>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</si>
  <si>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</si>
  <si>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</si>
  <si>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</si>
  <si>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</si>
  <si>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</si>
  <si>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</si>
  <si>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</si>
  <si>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</si>
  <si>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</si>
  <si>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</si>
  <si>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</si>
  <si>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</si>
  <si>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</si>
  <si>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</si>
  <si>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</si>
  <si>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</si>
  <si>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</si>
  <si>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</si>
  <si>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</si>
  <si>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</si>
  <si>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南阿蘇村</t>
  </si>
  <si>
    <t>法非適用</t>
  </si>
  <si>
    <t>水道事業</t>
  </si>
  <si>
    <t>簡易水道事業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</si>
  <si>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</si>
  <si>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</si>
  <si>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</si>
  <si>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</si>
  <si>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</si>
  <si>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</si>
  <si>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</si>
  <si>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</si>
  <si>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</si>
  <si>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</si>
  <si>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</si>
  <si>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</si>
  <si>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</si>
  <si>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</si>
  <si>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耐用年数を超過した施設の更新、併せて耐震化等
投資的経費の増加が見込まれる。
　今回の分析結果による変動の主たる事由は以下のとおりである。
　③　管路更新率が大幅に上昇したことについては
　　老朽化による布設替え、また、安定供給を目的
　　とした新規の布設が増加したことによる。</t>
    <rPh sb="1" eb="3">
      <t>タイヨウ</t>
    </rPh>
    <rPh sb="3" eb="5">
      <t>ネンスウ</t>
    </rPh>
    <rPh sb="6" eb="8">
      <t>チョウカ</t>
    </rPh>
    <rPh sb="10" eb="12">
      <t>シセツ</t>
    </rPh>
    <rPh sb="13" eb="15">
      <t>コウシン</t>
    </rPh>
    <rPh sb="16" eb="17">
      <t>アワ</t>
    </rPh>
    <rPh sb="19" eb="22">
      <t>タイシンカ</t>
    </rPh>
    <rPh sb="22" eb="23">
      <t>トウ</t>
    </rPh>
    <rPh sb="24" eb="27">
      <t>トウシテキ</t>
    </rPh>
    <rPh sb="27" eb="29">
      <t>ケイヒ</t>
    </rPh>
    <rPh sb="30" eb="32">
      <t>ゾウカ</t>
    </rPh>
    <rPh sb="33" eb="35">
      <t>ミコ</t>
    </rPh>
    <rPh sb="74" eb="76">
      <t>カンロ</t>
    </rPh>
    <rPh sb="76" eb="78">
      <t>コウシン</t>
    </rPh>
    <rPh sb="78" eb="79">
      <t>リツ</t>
    </rPh>
    <rPh sb="80" eb="82">
      <t>オオハバ</t>
    </rPh>
    <rPh sb="83" eb="85">
      <t>ジョウショウ</t>
    </rPh>
    <rPh sb="97" eb="100">
      <t>ロウキュウカ</t>
    </rPh>
    <rPh sb="103" eb="106">
      <t>フセツガ</t>
    </rPh>
    <rPh sb="111" eb="113">
      <t>アンテイ</t>
    </rPh>
    <rPh sb="113" eb="115">
      <t>キョウキュウ</t>
    </rPh>
    <rPh sb="116" eb="118">
      <t>モクテキ</t>
    </rPh>
    <rPh sb="124" eb="126">
      <t>シンキ</t>
    </rPh>
    <rPh sb="127" eb="129">
      <t>フセツ</t>
    </rPh>
    <rPh sb="130" eb="132">
      <t>ゾウカ</t>
    </rPh>
    <phoneticPr fontId="4"/>
  </si>
  <si>
    <t>　熊本地震後の復旧もおおむね完了したことから、課題であった老朽施設の更新等に向けて、令和３年度において策定した、第２次水道ビジョンを基に計画的な整備を進めると共に、料金の改定を行い安定した事業運営を目指す。</t>
    <rPh sb="1" eb="3">
      <t>クマモト</t>
    </rPh>
    <rPh sb="3" eb="5">
      <t>ジシン</t>
    </rPh>
    <rPh sb="5" eb="6">
      <t>ゴ</t>
    </rPh>
    <rPh sb="7" eb="9">
      <t>フッキュウ</t>
    </rPh>
    <rPh sb="14" eb="16">
      <t>カンリョウ</t>
    </rPh>
    <rPh sb="23" eb="25">
      <t>カダイ</t>
    </rPh>
    <rPh sb="29" eb="31">
      <t>ロウキュウ</t>
    </rPh>
    <rPh sb="31" eb="33">
      <t>シセツ</t>
    </rPh>
    <rPh sb="34" eb="36">
      <t>コウシン</t>
    </rPh>
    <rPh sb="36" eb="37">
      <t>トウ</t>
    </rPh>
    <rPh sb="38" eb="39">
      <t>ム</t>
    </rPh>
    <rPh sb="42" eb="44">
      <t>レイワ</t>
    </rPh>
    <rPh sb="45" eb="47">
      <t>ネンド</t>
    </rPh>
    <rPh sb="51" eb="53">
      <t>サクテイ</t>
    </rPh>
    <rPh sb="56" eb="57">
      <t>ダイ</t>
    </rPh>
    <rPh sb="58" eb="59">
      <t>ジ</t>
    </rPh>
    <rPh sb="59" eb="61">
      <t>スイドウ</t>
    </rPh>
    <rPh sb="66" eb="67">
      <t>モト</t>
    </rPh>
    <rPh sb="68" eb="70">
      <t>ケイカク</t>
    </rPh>
    <rPh sb="70" eb="71">
      <t>テキ</t>
    </rPh>
    <rPh sb="72" eb="74">
      <t>セイビ</t>
    </rPh>
    <rPh sb="75" eb="76">
      <t>スス</t>
    </rPh>
    <rPh sb="79" eb="80">
      <t>トモ</t>
    </rPh>
    <rPh sb="82" eb="84">
      <t>リョウキン</t>
    </rPh>
    <rPh sb="85" eb="87">
      <t>カイテイ</t>
    </rPh>
    <rPh sb="88" eb="89">
      <t>オコナ</t>
    </rPh>
    <rPh sb="90" eb="92">
      <t>アンテイ</t>
    </rPh>
    <rPh sb="94" eb="96">
      <t>ジギョウ</t>
    </rPh>
    <rPh sb="96" eb="98">
      <t>ウンエイ</t>
    </rPh>
    <rPh sb="99" eb="101">
      <t>メザ</t>
    </rPh>
    <phoneticPr fontId="4"/>
  </si>
  <si>
    <t xml:space="preserve">　熊本地震後の復旧は概ね完了したものの、人口減少が顕著であり、併せて施設の老朽化等、多くの課題を抱えている状況である。
　今回の分析結果による変動の主たる事由は以下のとおりである。
　①　収益的収支比率については、一般会計からの
　　法定外繰入が増加したことによる。
　④　企業債残高対給水収益比率については、災害
　　復旧事業等に伴う企業債償還が大幅に増加した
　　ことによる。
　⑤　料金回収率については、給水人口の減少、ま
　　た企業債償還の増加により、給水に係る費用が
　　増加したことによる。
　⑥　給水原価については、円滑な事業運営のため
　　技術職を含めた職員の増員をおこなったことで
　　人件費の増加に伴い、給水原価が大幅に上昇し
　　たことによる。
</t>
    <rPh sb="1" eb="3">
      <t>クマモト</t>
    </rPh>
    <rPh sb="3" eb="5">
      <t>ジシン</t>
    </rPh>
    <rPh sb="5" eb="6">
      <t>ゴ</t>
    </rPh>
    <rPh sb="7" eb="9">
      <t>フッキュウ</t>
    </rPh>
    <rPh sb="10" eb="11">
      <t>オオム</t>
    </rPh>
    <rPh sb="12" eb="14">
      <t>カンリョウ</t>
    </rPh>
    <rPh sb="20" eb="22">
      <t>ジンコウ</t>
    </rPh>
    <rPh sb="22" eb="24">
      <t>ゲンショウ</t>
    </rPh>
    <rPh sb="25" eb="27">
      <t>ケンチョ</t>
    </rPh>
    <rPh sb="31" eb="32">
      <t>アワ</t>
    </rPh>
    <rPh sb="34" eb="36">
      <t>シセツ</t>
    </rPh>
    <rPh sb="37" eb="40">
      <t>ロウキュウカ</t>
    </rPh>
    <rPh sb="40" eb="41">
      <t>トウ</t>
    </rPh>
    <rPh sb="42" eb="43">
      <t>オオ</t>
    </rPh>
    <rPh sb="45" eb="47">
      <t>カダイ</t>
    </rPh>
    <rPh sb="48" eb="49">
      <t>カカ</t>
    </rPh>
    <rPh sb="53" eb="55">
      <t>ジョウキョウ</t>
    </rPh>
    <rPh sb="61" eb="63">
      <t>コンカイ</t>
    </rPh>
    <rPh sb="64" eb="66">
      <t>ブンセキ</t>
    </rPh>
    <rPh sb="66" eb="68">
      <t>ケッカ</t>
    </rPh>
    <rPh sb="71" eb="73">
      <t>ヘンドウ</t>
    </rPh>
    <rPh sb="74" eb="75">
      <t>シュ</t>
    </rPh>
    <rPh sb="77" eb="79">
      <t>ジユウ</t>
    </rPh>
    <rPh sb="80" eb="82">
      <t>イカ</t>
    </rPh>
    <rPh sb="94" eb="97">
      <t>シュウエキテキ</t>
    </rPh>
    <rPh sb="97" eb="99">
      <t>シュウシ</t>
    </rPh>
    <rPh sb="99" eb="101">
      <t>ヒリツ</t>
    </rPh>
    <rPh sb="107" eb="109">
      <t>イッパン</t>
    </rPh>
    <rPh sb="109" eb="111">
      <t>カイケイ</t>
    </rPh>
    <rPh sb="117" eb="119">
      <t>ホウテイ</t>
    </rPh>
    <rPh sb="119" eb="120">
      <t>ガイ</t>
    </rPh>
    <rPh sb="120" eb="122">
      <t>クリイレ</t>
    </rPh>
    <rPh sb="123" eb="125">
      <t>ゾウカ</t>
    </rPh>
    <rPh sb="137" eb="139">
      <t>キギョウ</t>
    </rPh>
    <rPh sb="139" eb="140">
      <t>サイ</t>
    </rPh>
    <rPh sb="140" eb="142">
      <t>ザンダカ</t>
    </rPh>
    <rPh sb="142" eb="143">
      <t>タイ</t>
    </rPh>
    <rPh sb="143" eb="145">
      <t>キュウスイ</t>
    </rPh>
    <rPh sb="145" eb="147">
      <t>シュウエキ</t>
    </rPh>
    <rPh sb="147" eb="149">
      <t>ヒリツ</t>
    </rPh>
    <rPh sb="205" eb="207">
      <t>キュウスイ</t>
    </rPh>
    <rPh sb="207" eb="209">
      <t>ジンコウ</t>
    </rPh>
    <rPh sb="210" eb="212">
      <t>ゲンショウ</t>
    </rPh>
    <rPh sb="218" eb="220">
      <t>キギョウ</t>
    </rPh>
    <rPh sb="220" eb="221">
      <t>サイ</t>
    </rPh>
    <rPh sb="221" eb="223">
      <t>ショウカン</t>
    </rPh>
    <rPh sb="224" eb="226">
      <t>ゾウカ</t>
    </rPh>
    <rPh sb="230" eb="232">
      <t>キュウスイ</t>
    </rPh>
    <rPh sb="233" eb="234">
      <t>カカワ</t>
    </rPh>
    <rPh sb="235" eb="237">
      <t>ヒヨウ</t>
    </rPh>
    <rPh sb="241" eb="243">
      <t>ゾウカ</t>
    </rPh>
    <rPh sb="255" eb="257">
      <t>キュウスイ</t>
    </rPh>
    <rPh sb="257" eb="259">
      <t>ゲンカ</t>
    </rPh>
    <rPh sb="265" eb="267">
      <t>エンカツ</t>
    </rPh>
    <rPh sb="268" eb="270">
      <t>ジギョウ</t>
    </rPh>
    <rPh sb="270" eb="272">
      <t>ウンエイ</t>
    </rPh>
    <rPh sb="307" eb="30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</si>
</sst>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7.0000000000000007E-2</c:v>
                </c:pt>
                <c:pt idx="2" formatCode="#,##0.00;&quot;△&quot;#,##0.00">
                  <c:v>0</c:v>
                </c:pt>
                <c:pt idx="3">
                  <c:v>1.25</c:v>
                </c:pt>
                <c:pt idx="4">
                  <c:v>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7-4C1C-B567-C2062999C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0.56000000000000005</c:v>
                </c:pt>
                <c:pt idx="1">
                  <c:v>0.31</c:v>
                </c:pt>
                <c:pt idx="2">
                  <c:v>0.52</c:v>
                </c:pt>
                <c:pt idx="3">
                  <c:v>1.48</c:v>
                </c:pt>
                <c:pt idx="4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E7-4C1C-B567-C2062999C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49.05</c:v>
                </c:pt>
                <c:pt idx="1">
                  <c:v>45.25</c:v>
                </c:pt>
                <c:pt idx="2">
                  <c:v>45.33</c:v>
                </c:pt>
                <c:pt idx="3">
                  <c:v>47.43</c:v>
                </c:pt>
                <c:pt idx="4">
                  <c:v>45.99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A-4034-938A-DA987FE2F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61.79</c:v>
                </c:pt>
                <c:pt idx="1">
                  <c:v>59.59</c:v>
                </c:pt>
                <c:pt idx="2">
                  <c:v>54.9</c:v>
                </c:pt>
                <c:pt idx="3">
                  <c:v>55.7</c:v>
                </c:pt>
                <c:pt idx="4">
                  <c:v>54.87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CA-4034-938A-DA987FE2F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76.16</c:v>
                </c:pt>
                <c:pt idx="1">
                  <c:v>82.56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B-44F8-93EE-C71F5C561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74.98</c:v>
                </c:pt>
                <c:pt idx="1">
                  <c:v>74.19</c:v>
                </c:pt>
                <c:pt idx="2">
                  <c:v>74.27</c:v>
                </c:pt>
                <c:pt idx="3">
                  <c:v>71.81</c:v>
                </c:pt>
                <c:pt idx="4">
                  <c:v>71.819999999999993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7B-44F8-93EE-C71F5C561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87.69</c:v>
                </c:pt>
                <c:pt idx="1">
                  <c:v>75.22</c:v>
                </c:pt>
                <c:pt idx="2">
                  <c:v>79.97</c:v>
                </c:pt>
                <c:pt idx="3">
                  <c:v>71</c:v>
                </c:pt>
                <c:pt idx="4">
                  <c:v>90.61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A-4835-822F-1032932DA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74.03</c:v>
                </c:pt>
                <c:pt idx="1">
                  <c:v>73.2</c:v>
                </c:pt>
                <c:pt idx="2">
                  <c:v>72.760000000000005</c:v>
                </c:pt>
                <c:pt idx="3">
                  <c:v>82.57</c:v>
                </c:pt>
                <c:pt idx="4">
                  <c:v>81.17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A-4835-822F-1032932DA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4-4967-B9DB-B594CC83C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24-4967-B9DB-B594CC83C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3-43F0-A173-6D02089A0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33-43F0-A173-6D02089A0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3-452D-B945-EBD4A0103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93-452D-B945-EBD4A0103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5-48E5-AAAB-D50D2C06C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D5-48E5-AAAB-D50D2C06C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640.85</c:v>
                </c:pt>
                <c:pt idx="1">
                  <c:v>722.97</c:v>
                </c:pt>
                <c:pt idx="2">
                  <c:v>729.63</c:v>
                </c:pt>
                <c:pt idx="3">
                  <c:v>839.74</c:v>
                </c:pt>
                <c:pt idx="4">
                  <c:v>1012.02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F-46DF-B42C-40E11D6BC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1068.53</c:v>
                </c:pt>
                <c:pt idx="1">
                  <c:v>995.48</c:v>
                </c:pt>
                <c:pt idx="2">
                  <c:v>1245.46</c:v>
                </c:pt>
                <c:pt idx="3">
                  <c:v>834.1</c:v>
                </c:pt>
                <c:pt idx="4">
                  <c:v>853.42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6F-46DF-B42C-40E11D6BC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78.11</c:v>
                </c:pt>
                <c:pt idx="1">
                  <c:v>73.13</c:v>
                </c:pt>
                <c:pt idx="2">
                  <c:v>70.97</c:v>
                </c:pt>
                <c:pt idx="3">
                  <c:v>67.61</c:v>
                </c:pt>
                <c:pt idx="4">
                  <c:v>58.38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9CD-80F2-D359D8C11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59.33</c:v>
                </c:pt>
                <c:pt idx="1">
                  <c:v>55.46</c:v>
                </c:pt>
                <c:pt idx="2">
                  <c:v>51.08</c:v>
                </c:pt>
                <c:pt idx="3">
                  <c:v>64.44</c:v>
                </c:pt>
                <c:pt idx="4">
                  <c:v>60.53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DF-49CD-80F2-D359D8C11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154.22</c:v>
                </c:pt>
                <c:pt idx="1">
                  <c:v>176.29</c:v>
                </c:pt>
                <c:pt idx="2">
                  <c:v>173.54</c:v>
                </c:pt>
                <c:pt idx="3">
                  <c:v>179.13</c:v>
                </c:pt>
                <c:pt idx="4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0-45E8-919A-190CFF06F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279.67</c:v>
                </c:pt>
                <c:pt idx="1">
                  <c:v>299.77999999999997</c:v>
                </c:pt>
                <c:pt idx="2">
                  <c:v>262.13</c:v>
                </c:pt>
                <c:pt idx="3">
                  <c:v>197.14</c:v>
                </c:pt>
                <c:pt idx="4">
                  <c:v>210.72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00-45E8-919A-190CFF06F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【301.20】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E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7" t="str">
        <f>データ!H6</f>
        <v>熊本県　南阿蘇村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15">
      <c r="A8" s="2"/>
      <c r="B8" s="65" t="str">
        <f>データ!$I$6</f>
        <v>法非適用</v>
      </c>
      <c r="C8" s="65"/>
      <c r="D8" s="65"/>
      <c r="E8" s="65"/>
      <c r="F8" s="65"/>
      <c r="G8" s="65"/>
      <c r="H8" s="65"/>
      <c r="I8" s="65" t="str">
        <f>データ!$J$6</f>
        <v>水道事業</v>
      </c>
      <c r="J8" s="65"/>
      <c r="K8" s="65"/>
      <c r="L8" s="65"/>
      <c r="M8" s="65"/>
      <c r="N8" s="65"/>
      <c r="O8" s="65"/>
      <c r="P8" s="65" t="str">
        <f>データ!$K$6</f>
        <v>簡易水道事業</v>
      </c>
      <c r="Q8" s="65"/>
      <c r="R8" s="65"/>
      <c r="S8" s="65"/>
      <c r="T8" s="65"/>
      <c r="U8" s="65"/>
      <c r="V8" s="65"/>
      <c r="W8" s="65" t="str">
        <f>データ!$L$6</f>
        <v>D2</v>
      </c>
      <c r="X8" s="65"/>
      <c r="Y8" s="65"/>
      <c r="Z8" s="65"/>
      <c r="AA8" s="65"/>
      <c r="AB8" s="65"/>
      <c r="AC8" s="65"/>
      <c r="AD8" s="65" t="str">
        <f>データ!$M$6</f>
        <v>非設置</v>
      </c>
      <c r="AE8" s="65"/>
      <c r="AF8" s="65"/>
      <c r="AG8" s="65"/>
      <c r="AH8" s="65"/>
      <c r="AI8" s="65"/>
      <c r="AJ8" s="65"/>
      <c r="AK8" s="2"/>
      <c r="AL8" s="60">
        <f>データ!$R$6</f>
        <v>10285</v>
      </c>
      <c r="AM8" s="60"/>
      <c r="AN8" s="60"/>
      <c r="AO8" s="60"/>
      <c r="AP8" s="60"/>
      <c r="AQ8" s="60"/>
      <c r="AR8" s="60"/>
      <c r="AS8" s="60"/>
      <c r="AT8" s="36">
        <f>データ!$S$6</f>
        <v>137.32</v>
      </c>
      <c r="AU8" s="36"/>
      <c r="AV8" s="36"/>
      <c r="AW8" s="36"/>
      <c r="AX8" s="36"/>
      <c r="AY8" s="36"/>
      <c r="AZ8" s="36"/>
      <c r="BA8" s="36"/>
      <c r="BB8" s="36">
        <f>データ!$T$6</f>
        <v>74.900000000000006</v>
      </c>
      <c r="BC8" s="36"/>
      <c r="BD8" s="36"/>
      <c r="BE8" s="36"/>
      <c r="BF8" s="36"/>
      <c r="BG8" s="36"/>
      <c r="BH8" s="36"/>
      <c r="BI8" s="3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19</v>
      </c>
      <c r="BM9" s="48"/>
      <c r="BN9" s="49" t="s">
        <v>20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36" t="str">
        <f>データ!$N$6</f>
        <v>-</v>
      </c>
      <c r="C10" s="36"/>
      <c r="D10" s="36"/>
      <c r="E10" s="36"/>
      <c r="F10" s="36"/>
      <c r="G10" s="36"/>
      <c r="H10" s="36"/>
      <c r="I10" s="36" t="str">
        <f>データ!$O$6</f>
        <v>該当数値なし</v>
      </c>
      <c r="J10" s="36"/>
      <c r="K10" s="36"/>
      <c r="L10" s="36"/>
      <c r="M10" s="36"/>
      <c r="N10" s="36"/>
      <c r="O10" s="36"/>
      <c r="P10" s="36">
        <f>データ!$P$6</f>
        <v>73.67</v>
      </c>
      <c r="Q10" s="36"/>
      <c r="R10" s="36"/>
      <c r="S10" s="36"/>
      <c r="T10" s="36"/>
      <c r="U10" s="36"/>
      <c r="V10" s="36"/>
      <c r="W10" s="60">
        <f>データ!$Q$6</f>
        <v>2200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2"/>
      <c r="AI10" s="2"/>
      <c r="AJ10" s="2"/>
      <c r="AK10" s="2"/>
      <c r="AL10" s="60">
        <f>データ!$U$6</f>
        <v>7500</v>
      </c>
      <c r="AM10" s="60"/>
      <c r="AN10" s="60"/>
      <c r="AO10" s="60"/>
      <c r="AP10" s="60"/>
      <c r="AQ10" s="60"/>
      <c r="AR10" s="60"/>
      <c r="AS10" s="60"/>
      <c r="AT10" s="36">
        <f>データ!$V$6</f>
        <v>12.65</v>
      </c>
      <c r="AU10" s="36"/>
      <c r="AV10" s="36"/>
      <c r="AW10" s="36"/>
      <c r="AX10" s="36"/>
      <c r="AY10" s="36"/>
      <c r="AZ10" s="36"/>
      <c r="BA10" s="36"/>
      <c r="BB10" s="36">
        <f>データ!$W$6</f>
        <v>592.89</v>
      </c>
      <c r="BC10" s="36"/>
      <c r="BD10" s="36"/>
      <c r="BE10" s="36"/>
      <c r="BF10" s="36"/>
      <c r="BG10" s="36"/>
      <c r="BH10" s="36"/>
      <c r="BI10" s="36"/>
      <c r="BJ10" s="2"/>
      <c r="BK10" s="2"/>
      <c r="BL10" s="51" t="s">
        <v>21</v>
      </c>
      <c r="BM10" s="52"/>
      <c r="BN10" s="53" t="s">
        <v>22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23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24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0" t="s">
        <v>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15">
      <c r="A15" s="2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5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7" t="s">
        <v>115</v>
      </c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7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7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7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7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7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7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7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7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7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7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7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7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7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7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7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7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7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7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7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7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7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7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7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7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7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7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7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0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7" t="s">
        <v>113</v>
      </c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7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7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7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7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7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7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7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7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7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7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7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7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9"/>
    </row>
    <row r="60" spans="1:78" ht="13.5" customHeight="1" x14ac:dyDescent="0.15">
      <c r="A60" s="2"/>
      <c r="B60" s="43" t="s">
        <v>27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5"/>
      <c r="BK60" s="2"/>
      <c r="BL60" s="37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9"/>
    </row>
    <row r="61" spans="1:78" ht="13.5" customHeight="1" x14ac:dyDescent="0.15">
      <c r="A61" s="2"/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5"/>
      <c r="BK61" s="2"/>
      <c r="BL61" s="37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7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0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7" t="s">
        <v>114</v>
      </c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7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7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7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7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7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7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7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7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7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7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7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7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7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7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7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0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【73.42】</v>
      </c>
      <c r="F85" s="13" t="s">
        <v>41</v>
      </c>
      <c r="G85" s="13" t="s">
        <v>41</v>
      </c>
      <c r="H85" s="13" t="str">
        <f>データ!BO6</f>
        <v>【940.88】</v>
      </c>
      <c r="I85" s="13" t="str">
        <f>データ!BZ6</f>
        <v>【54.59】</v>
      </c>
      <c r="J85" s="13" t="str">
        <f>データ!CK6</f>
        <v>【301.20】</v>
      </c>
      <c r="K85" s="13" t="str">
        <f>データ!CV6</f>
        <v>【56.42】</v>
      </c>
      <c r="L85" s="13" t="str">
        <f>データ!DG6</f>
        <v>【71.01】</v>
      </c>
      <c r="M85" s="13" t="s">
        <v>41</v>
      </c>
      <c r="N85" s="13" t="s">
        <v>41</v>
      </c>
      <c r="O85" s="13" t="str">
        <f>データ!EN6</f>
        <v>【0.58】</v>
      </c>
    </row>
  </sheetData>
  <sheetProtection algorithmName="SHA-512" hashValue="sNXCEohIrXPz2agUIJMY8MIKJrhxmeWIbP+ux5Y6tCaQx0rlJmgXwthZFwiGZcIQX1XbdnkIWjJqOk/1BeDABA==" saltValue="1phX6gGHEO6+lrwNDDzai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43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44</v>
      </c>
      <c r="B3" s="16" t="s">
        <v>45</v>
      </c>
      <c r="C3" s="16" t="s">
        <v>46</v>
      </c>
      <c r="D3" s="16" t="s">
        <v>47</v>
      </c>
      <c r="E3" s="16" t="s">
        <v>48</v>
      </c>
      <c r="F3" s="16" t="s">
        <v>49</v>
      </c>
      <c r="G3" s="16" t="s">
        <v>50</v>
      </c>
      <c r="H3" s="72" t="s">
        <v>51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52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53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54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55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56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57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58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59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60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61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62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63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64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65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66</v>
      </c>
      <c r="B5" s="18"/>
      <c r="C5" s="18"/>
      <c r="D5" s="18"/>
      <c r="E5" s="18"/>
      <c r="F5" s="18"/>
      <c r="G5" s="18"/>
      <c r="H5" s="19" t="s">
        <v>67</v>
      </c>
      <c r="I5" s="19" t="s">
        <v>68</v>
      </c>
      <c r="J5" s="19" t="s">
        <v>69</v>
      </c>
      <c r="K5" s="19" t="s">
        <v>70</v>
      </c>
      <c r="L5" s="19" t="s">
        <v>71</v>
      </c>
      <c r="M5" s="19" t="s">
        <v>72</v>
      </c>
      <c r="N5" s="19" t="s">
        <v>73</v>
      </c>
      <c r="O5" s="19" t="s">
        <v>74</v>
      </c>
      <c r="P5" s="19" t="s">
        <v>75</v>
      </c>
      <c r="Q5" s="19" t="s">
        <v>76</v>
      </c>
      <c r="R5" s="19" t="s">
        <v>77</v>
      </c>
      <c r="S5" s="19" t="s">
        <v>78</v>
      </c>
      <c r="T5" s="19" t="s">
        <v>79</v>
      </c>
      <c r="U5" s="19" t="s">
        <v>80</v>
      </c>
      <c r="V5" s="19" t="s">
        <v>81</v>
      </c>
      <c r="W5" s="19" t="s">
        <v>82</v>
      </c>
      <c r="X5" s="19" t="s">
        <v>83</v>
      </c>
      <c r="Y5" s="19" t="s">
        <v>84</v>
      </c>
      <c r="Z5" s="19" t="s">
        <v>85</v>
      </c>
      <c r="AA5" s="19" t="s">
        <v>86</v>
      </c>
      <c r="AB5" s="19" t="s">
        <v>87</v>
      </c>
      <c r="AC5" s="19" t="s">
        <v>88</v>
      </c>
      <c r="AD5" s="19" t="s">
        <v>89</v>
      </c>
      <c r="AE5" s="19" t="s">
        <v>90</v>
      </c>
      <c r="AF5" s="19" t="s">
        <v>91</v>
      </c>
      <c r="AG5" s="19" t="s">
        <v>92</v>
      </c>
      <c r="AH5" s="19" t="s">
        <v>29</v>
      </c>
      <c r="AI5" s="19" t="s">
        <v>83</v>
      </c>
      <c r="AJ5" s="19" t="s">
        <v>84</v>
      </c>
      <c r="AK5" s="19" t="s">
        <v>85</v>
      </c>
      <c r="AL5" s="19" t="s">
        <v>86</v>
      </c>
      <c r="AM5" s="19" t="s">
        <v>87</v>
      </c>
      <c r="AN5" s="19" t="s">
        <v>88</v>
      </c>
      <c r="AO5" s="19" t="s">
        <v>89</v>
      </c>
      <c r="AP5" s="19" t="s">
        <v>90</v>
      </c>
      <c r="AQ5" s="19" t="s">
        <v>91</v>
      </c>
      <c r="AR5" s="19" t="s">
        <v>92</v>
      </c>
      <c r="AS5" s="19" t="s">
        <v>93</v>
      </c>
      <c r="AT5" s="19" t="s">
        <v>83</v>
      </c>
      <c r="AU5" s="19" t="s">
        <v>84</v>
      </c>
      <c r="AV5" s="19" t="s">
        <v>85</v>
      </c>
      <c r="AW5" s="19" t="s">
        <v>86</v>
      </c>
      <c r="AX5" s="19" t="s">
        <v>87</v>
      </c>
      <c r="AY5" s="19" t="s">
        <v>88</v>
      </c>
      <c r="AZ5" s="19" t="s">
        <v>89</v>
      </c>
      <c r="BA5" s="19" t="s">
        <v>90</v>
      </c>
      <c r="BB5" s="19" t="s">
        <v>91</v>
      </c>
      <c r="BC5" s="19" t="s">
        <v>92</v>
      </c>
      <c r="BD5" s="19" t="s">
        <v>93</v>
      </c>
      <c r="BE5" s="19" t="s">
        <v>83</v>
      </c>
      <c r="BF5" s="19" t="s">
        <v>84</v>
      </c>
      <c r="BG5" s="19" t="s">
        <v>85</v>
      </c>
      <c r="BH5" s="19" t="s">
        <v>86</v>
      </c>
      <c r="BI5" s="19" t="s">
        <v>87</v>
      </c>
      <c r="BJ5" s="19" t="s">
        <v>88</v>
      </c>
      <c r="BK5" s="19" t="s">
        <v>89</v>
      </c>
      <c r="BL5" s="19" t="s">
        <v>90</v>
      </c>
      <c r="BM5" s="19" t="s">
        <v>91</v>
      </c>
      <c r="BN5" s="19" t="s">
        <v>92</v>
      </c>
      <c r="BO5" s="19" t="s">
        <v>93</v>
      </c>
      <c r="BP5" s="19" t="s">
        <v>83</v>
      </c>
      <c r="BQ5" s="19" t="s">
        <v>84</v>
      </c>
      <c r="BR5" s="19" t="s">
        <v>85</v>
      </c>
      <c r="BS5" s="19" t="s">
        <v>86</v>
      </c>
      <c r="BT5" s="19" t="s">
        <v>87</v>
      </c>
      <c r="BU5" s="19" t="s">
        <v>88</v>
      </c>
      <c r="BV5" s="19" t="s">
        <v>89</v>
      </c>
      <c r="BW5" s="19" t="s">
        <v>90</v>
      </c>
      <c r="BX5" s="19" t="s">
        <v>91</v>
      </c>
      <c r="BY5" s="19" t="s">
        <v>92</v>
      </c>
      <c r="BZ5" s="19" t="s">
        <v>93</v>
      </c>
      <c r="CA5" s="19" t="s">
        <v>83</v>
      </c>
      <c r="CB5" s="19" t="s">
        <v>84</v>
      </c>
      <c r="CC5" s="19" t="s">
        <v>85</v>
      </c>
      <c r="CD5" s="19" t="s">
        <v>86</v>
      </c>
      <c r="CE5" s="19" t="s">
        <v>87</v>
      </c>
      <c r="CF5" s="19" t="s">
        <v>88</v>
      </c>
      <c r="CG5" s="19" t="s">
        <v>89</v>
      </c>
      <c r="CH5" s="19" t="s">
        <v>90</v>
      </c>
      <c r="CI5" s="19" t="s">
        <v>91</v>
      </c>
      <c r="CJ5" s="19" t="s">
        <v>92</v>
      </c>
      <c r="CK5" s="19" t="s">
        <v>93</v>
      </c>
      <c r="CL5" s="19" t="s">
        <v>83</v>
      </c>
      <c r="CM5" s="19" t="s">
        <v>84</v>
      </c>
      <c r="CN5" s="19" t="s">
        <v>85</v>
      </c>
      <c r="CO5" s="19" t="s">
        <v>86</v>
      </c>
      <c r="CP5" s="19" t="s">
        <v>87</v>
      </c>
      <c r="CQ5" s="19" t="s">
        <v>88</v>
      </c>
      <c r="CR5" s="19" t="s">
        <v>89</v>
      </c>
      <c r="CS5" s="19" t="s">
        <v>90</v>
      </c>
      <c r="CT5" s="19" t="s">
        <v>91</v>
      </c>
      <c r="CU5" s="19" t="s">
        <v>92</v>
      </c>
      <c r="CV5" s="19" t="s">
        <v>93</v>
      </c>
      <c r="CW5" s="19" t="s">
        <v>83</v>
      </c>
      <c r="CX5" s="19" t="s">
        <v>84</v>
      </c>
      <c r="CY5" s="19" t="s">
        <v>85</v>
      </c>
      <c r="CZ5" s="19" t="s">
        <v>86</v>
      </c>
      <c r="DA5" s="19" t="s">
        <v>87</v>
      </c>
      <c r="DB5" s="19" t="s">
        <v>88</v>
      </c>
      <c r="DC5" s="19" t="s">
        <v>89</v>
      </c>
      <c r="DD5" s="19" t="s">
        <v>90</v>
      </c>
      <c r="DE5" s="19" t="s">
        <v>91</v>
      </c>
      <c r="DF5" s="19" t="s">
        <v>92</v>
      </c>
      <c r="DG5" s="19" t="s">
        <v>93</v>
      </c>
      <c r="DH5" s="19" t="s">
        <v>83</v>
      </c>
      <c r="DI5" s="19" t="s">
        <v>84</v>
      </c>
      <c r="DJ5" s="19" t="s">
        <v>85</v>
      </c>
      <c r="DK5" s="19" t="s">
        <v>86</v>
      </c>
      <c r="DL5" s="19" t="s">
        <v>87</v>
      </c>
      <c r="DM5" s="19" t="s">
        <v>88</v>
      </c>
      <c r="DN5" s="19" t="s">
        <v>89</v>
      </c>
      <c r="DO5" s="19" t="s">
        <v>90</v>
      </c>
      <c r="DP5" s="19" t="s">
        <v>91</v>
      </c>
      <c r="DQ5" s="19" t="s">
        <v>92</v>
      </c>
      <c r="DR5" s="19" t="s">
        <v>93</v>
      </c>
      <c r="DS5" s="19" t="s">
        <v>83</v>
      </c>
      <c r="DT5" s="19" t="s">
        <v>84</v>
      </c>
      <c r="DU5" s="19" t="s">
        <v>85</v>
      </c>
      <c r="DV5" s="19" t="s">
        <v>86</v>
      </c>
      <c r="DW5" s="19" t="s">
        <v>87</v>
      </c>
      <c r="DX5" s="19" t="s">
        <v>88</v>
      </c>
      <c r="DY5" s="19" t="s">
        <v>89</v>
      </c>
      <c r="DZ5" s="19" t="s">
        <v>90</v>
      </c>
      <c r="EA5" s="19" t="s">
        <v>91</v>
      </c>
      <c r="EB5" s="19" t="s">
        <v>92</v>
      </c>
      <c r="EC5" s="19" t="s">
        <v>93</v>
      </c>
      <c r="ED5" s="19" t="s">
        <v>83</v>
      </c>
      <c r="EE5" s="19" t="s">
        <v>84</v>
      </c>
      <c r="EF5" s="19" t="s">
        <v>85</v>
      </c>
      <c r="EG5" s="19" t="s">
        <v>86</v>
      </c>
      <c r="EH5" s="19" t="s">
        <v>87</v>
      </c>
      <c r="EI5" s="19" t="s">
        <v>88</v>
      </c>
      <c r="EJ5" s="19" t="s">
        <v>89</v>
      </c>
      <c r="EK5" s="19" t="s">
        <v>90</v>
      </c>
      <c r="EL5" s="19" t="s">
        <v>91</v>
      </c>
      <c r="EM5" s="19" t="s">
        <v>92</v>
      </c>
      <c r="EN5" s="19" t="s">
        <v>93</v>
      </c>
    </row>
    <row r="6" spans="1:144" s="23" customFormat="1" x14ac:dyDescent="0.15">
      <c r="A6" s="15" t="s">
        <v>94</v>
      </c>
      <c r="B6" s="20">
        <f>B7</f>
        <v>2021</v>
      </c>
      <c r="C6" s="20">
        <f t="shared" ref="C6:W6" si="3">C7</f>
        <v>434337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熊本県　南阿蘇村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D2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73.67</v>
      </c>
      <c r="Q6" s="21">
        <f t="shared" si="3"/>
        <v>2200</v>
      </c>
      <c r="R6" s="21">
        <f t="shared" si="3"/>
        <v>10285</v>
      </c>
      <c r="S6" s="21">
        <f t="shared" si="3"/>
        <v>137.32</v>
      </c>
      <c r="T6" s="21">
        <f t="shared" si="3"/>
        <v>74.900000000000006</v>
      </c>
      <c r="U6" s="21">
        <f t="shared" si="3"/>
        <v>7500</v>
      </c>
      <c r="V6" s="21">
        <f t="shared" si="3"/>
        <v>12.65</v>
      </c>
      <c r="W6" s="21">
        <f t="shared" si="3"/>
        <v>592.89</v>
      </c>
      <c r="X6" s="22">
        <f>IF(X7="",NA(),X7)</f>
        <v>87.69</v>
      </c>
      <c r="Y6" s="22">
        <f t="shared" ref="Y6:AG6" si="4">IF(Y7="",NA(),Y7)</f>
        <v>75.22</v>
      </c>
      <c r="Z6" s="22">
        <f t="shared" si="4"/>
        <v>79.97</v>
      </c>
      <c r="AA6" s="22">
        <f t="shared" si="4"/>
        <v>71</v>
      </c>
      <c r="AB6" s="22">
        <f t="shared" si="4"/>
        <v>90.61</v>
      </c>
      <c r="AC6" s="22">
        <f t="shared" si="4"/>
        <v>74.03</v>
      </c>
      <c r="AD6" s="22">
        <f t="shared" si="4"/>
        <v>73.2</v>
      </c>
      <c r="AE6" s="22">
        <f t="shared" si="4"/>
        <v>72.760000000000005</v>
      </c>
      <c r="AF6" s="22">
        <f t="shared" si="4"/>
        <v>82.57</v>
      </c>
      <c r="AG6" s="22">
        <f t="shared" si="4"/>
        <v>81.17</v>
      </c>
      <c r="AH6" s="21" t="str">
        <f>IF(AH7="","",IF(AH7="-","【-】","【"&amp;SUBSTITUTE(TEXT(AH7,"#,##0.00"),"-","△")&amp;"】"))</f>
        <v>【73.42】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640.85</v>
      </c>
      <c r="BF6" s="22">
        <f t="shared" ref="BF6:BN6" si="7">IF(BF7="",NA(),BF7)</f>
        <v>722.97</v>
      </c>
      <c r="BG6" s="22">
        <f t="shared" si="7"/>
        <v>729.63</v>
      </c>
      <c r="BH6" s="22">
        <f t="shared" si="7"/>
        <v>839.74</v>
      </c>
      <c r="BI6" s="22">
        <f t="shared" si="7"/>
        <v>1012.02</v>
      </c>
      <c r="BJ6" s="22">
        <f t="shared" si="7"/>
        <v>1068.53</v>
      </c>
      <c r="BK6" s="22">
        <f t="shared" si="7"/>
        <v>995.48</v>
      </c>
      <c r="BL6" s="22">
        <f t="shared" si="7"/>
        <v>1245.46</v>
      </c>
      <c r="BM6" s="22">
        <f t="shared" si="7"/>
        <v>834.1</v>
      </c>
      <c r="BN6" s="22">
        <f t="shared" si="7"/>
        <v>853.42</v>
      </c>
      <c r="BO6" s="21" t="str">
        <f>IF(BO7="","",IF(BO7="-","【-】","【"&amp;SUBSTITUTE(TEXT(BO7,"#,##0.00"),"-","△")&amp;"】"))</f>
        <v>【940.88】</v>
      </c>
      <c r="BP6" s="22">
        <f>IF(BP7="",NA(),BP7)</f>
        <v>78.11</v>
      </c>
      <c r="BQ6" s="22">
        <f t="shared" ref="BQ6:BY6" si="8">IF(BQ7="",NA(),BQ7)</f>
        <v>73.13</v>
      </c>
      <c r="BR6" s="22">
        <f t="shared" si="8"/>
        <v>70.97</v>
      </c>
      <c r="BS6" s="22">
        <f t="shared" si="8"/>
        <v>67.61</v>
      </c>
      <c r="BT6" s="22">
        <f t="shared" si="8"/>
        <v>58.38</v>
      </c>
      <c r="BU6" s="22">
        <f t="shared" si="8"/>
        <v>59.33</v>
      </c>
      <c r="BV6" s="22">
        <f t="shared" si="8"/>
        <v>55.46</v>
      </c>
      <c r="BW6" s="22">
        <f t="shared" si="8"/>
        <v>51.08</v>
      </c>
      <c r="BX6" s="22">
        <f t="shared" si="8"/>
        <v>64.44</v>
      </c>
      <c r="BY6" s="22">
        <f t="shared" si="8"/>
        <v>60.53</v>
      </c>
      <c r="BZ6" s="21" t="str">
        <f>IF(BZ7="","",IF(BZ7="-","【-】","【"&amp;SUBSTITUTE(TEXT(BZ7,"#,##0.00"),"-","△")&amp;"】"))</f>
        <v>【54.59】</v>
      </c>
      <c r="CA6" s="22">
        <f>IF(CA7="",NA(),CA7)</f>
        <v>154.22</v>
      </c>
      <c r="CB6" s="22">
        <f t="shared" ref="CB6:CJ6" si="9">IF(CB7="",NA(),CB7)</f>
        <v>176.29</v>
      </c>
      <c r="CC6" s="22">
        <f t="shared" si="9"/>
        <v>173.54</v>
      </c>
      <c r="CD6" s="22">
        <f t="shared" si="9"/>
        <v>179.13</v>
      </c>
      <c r="CE6" s="22">
        <f t="shared" si="9"/>
        <v>213</v>
      </c>
      <c r="CF6" s="22">
        <f t="shared" si="9"/>
        <v>279.67</v>
      </c>
      <c r="CG6" s="22">
        <f t="shared" si="9"/>
        <v>299.77999999999997</v>
      </c>
      <c r="CH6" s="22">
        <f t="shared" si="9"/>
        <v>262.13</v>
      </c>
      <c r="CI6" s="22">
        <f t="shared" si="9"/>
        <v>197.14</v>
      </c>
      <c r="CJ6" s="22">
        <f t="shared" si="9"/>
        <v>210.72</v>
      </c>
      <c r="CK6" s="21" t="str">
        <f>IF(CK7="","",IF(CK7="-","【-】","【"&amp;SUBSTITUTE(TEXT(CK7,"#,##0.00"),"-","△")&amp;"】"))</f>
        <v>【301.20】</v>
      </c>
      <c r="CL6" s="22">
        <f>IF(CL7="",NA(),CL7)</f>
        <v>49.05</v>
      </c>
      <c r="CM6" s="22">
        <f t="shared" ref="CM6:CU6" si="10">IF(CM7="",NA(),CM7)</f>
        <v>45.25</v>
      </c>
      <c r="CN6" s="22">
        <f t="shared" si="10"/>
        <v>45.33</v>
      </c>
      <c r="CO6" s="22">
        <f t="shared" si="10"/>
        <v>47.43</v>
      </c>
      <c r="CP6" s="22">
        <f t="shared" si="10"/>
        <v>45.99</v>
      </c>
      <c r="CQ6" s="22">
        <f t="shared" si="10"/>
        <v>61.79</v>
      </c>
      <c r="CR6" s="22">
        <f t="shared" si="10"/>
        <v>59.59</v>
      </c>
      <c r="CS6" s="22">
        <f t="shared" si="10"/>
        <v>54.9</v>
      </c>
      <c r="CT6" s="22">
        <f t="shared" si="10"/>
        <v>55.7</v>
      </c>
      <c r="CU6" s="22">
        <f t="shared" si="10"/>
        <v>54.87</v>
      </c>
      <c r="CV6" s="21" t="str">
        <f>IF(CV7="","",IF(CV7="-","【-】","【"&amp;SUBSTITUTE(TEXT(CV7,"#,##0.00"),"-","△")&amp;"】"))</f>
        <v>【56.42】</v>
      </c>
      <c r="CW6" s="22">
        <f>IF(CW7="",NA(),CW7)</f>
        <v>76.16</v>
      </c>
      <c r="CX6" s="22">
        <f t="shared" ref="CX6:DF6" si="11">IF(CX7="",NA(),CX7)</f>
        <v>82.56</v>
      </c>
      <c r="CY6" s="22">
        <f t="shared" si="11"/>
        <v>90</v>
      </c>
      <c r="CZ6" s="22">
        <f t="shared" si="11"/>
        <v>90</v>
      </c>
      <c r="DA6" s="22">
        <f t="shared" si="11"/>
        <v>90</v>
      </c>
      <c r="DB6" s="22">
        <f t="shared" si="11"/>
        <v>74.98</v>
      </c>
      <c r="DC6" s="22">
        <f t="shared" si="11"/>
        <v>74.19</v>
      </c>
      <c r="DD6" s="22">
        <f t="shared" si="11"/>
        <v>74.27</v>
      </c>
      <c r="DE6" s="22">
        <f t="shared" si="11"/>
        <v>71.81</v>
      </c>
      <c r="DF6" s="22">
        <f t="shared" si="11"/>
        <v>71.819999999999993</v>
      </c>
      <c r="DG6" s="21" t="str">
        <f>IF(DG7="","",IF(DG7="-","【-】","【"&amp;SUBSTITUTE(TEXT(DG7,"#,##0.00"),"-","△")&amp;"】"))</f>
        <v>【71.01】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2">
        <f>IF(ED7="",NA(),ED7)</f>
        <v>7.0000000000000007E-2</v>
      </c>
      <c r="EE6" s="22">
        <f t="shared" ref="EE6:EM6" si="14">IF(EE7="",NA(),EE7)</f>
        <v>7.0000000000000007E-2</v>
      </c>
      <c r="EF6" s="21">
        <f t="shared" si="14"/>
        <v>0</v>
      </c>
      <c r="EG6" s="22">
        <f t="shared" si="14"/>
        <v>1.25</v>
      </c>
      <c r="EH6" s="22">
        <f t="shared" si="14"/>
        <v>2.39</v>
      </c>
      <c r="EI6" s="22">
        <f t="shared" si="14"/>
        <v>0.56000000000000005</v>
      </c>
      <c r="EJ6" s="22">
        <f t="shared" si="14"/>
        <v>0.31</v>
      </c>
      <c r="EK6" s="22">
        <f t="shared" si="14"/>
        <v>0.52</v>
      </c>
      <c r="EL6" s="22">
        <f t="shared" si="14"/>
        <v>1.48</v>
      </c>
      <c r="EM6" s="22">
        <f t="shared" si="14"/>
        <v>0.45</v>
      </c>
      <c r="EN6" s="21" t="str">
        <f>IF(EN7="","",IF(EN7="-","【-】","【"&amp;SUBSTITUTE(TEXT(EN7,"#,##0.00"),"-","△")&amp;"】"))</f>
        <v>【0.58】</v>
      </c>
    </row>
    <row r="7" spans="1:144" s="23" customFormat="1" x14ac:dyDescent="0.15">
      <c r="A7" s="15"/>
      <c r="B7" s="24">
        <v>2021</v>
      </c>
      <c r="C7" s="24">
        <v>434337</v>
      </c>
      <c r="D7" s="24">
        <v>47</v>
      </c>
      <c r="E7" s="24">
        <v>1</v>
      </c>
      <c r="F7" s="24">
        <v>0</v>
      </c>
      <c r="G7" s="24">
        <v>0</v>
      </c>
      <c r="H7" s="24" t="s">
        <v>95</v>
      </c>
      <c r="I7" s="24" t="s">
        <v>96</v>
      </c>
      <c r="J7" s="24" t="s">
        <v>97</v>
      </c>
      <c r="K7" s="24" t="s">
        <v>98</v>
      </c>
      <c r="L7" s="24" t="s">
        <v>99</v>
      </c>
      <c r="M7" s="24" t="s">
        <v>100</v>
      </c>
      <c r="N7" s="25" t="s">
        <v>101</v>
      </c>
      <c r="O7" s="25" t="s">
        <v>102</v>
      </c>
      <c r="P7" s="25">
        <v>73.67</v>
      </c>
      <c r="Q7" s="25">
        <v>2200</v>
      </c>
      <c r="R7" s="25">
        <v>10285</v>
      </c>
      <c r="S7" s="25">
        <v>137.32</v>
      </c>
      <c r="T7" s="25">
        <v>74.900000000000006</v>
      </c>
      <c r="U7" s="25">
        <v>7500</v>
      </c>
      <c r="V7" s="25">
        <v>12.65</v>
      </c>
      <c r="W7" s="25">
        <v>592.89</v>
      </c>
      <c r="X7" s="25">
        <v>87.69</v>
      </c>
      <c r="Y7" s="25">
        <v>75.22</v>
      </c>
      <c r="Z7" s="25">
        <v>79.97</v>
      </c>
      <c r="AA7" s="25">
        <v>71</v>
      </c>
      <c r="AB7" s="25">
        <v>90.61</v>
      </c>
      <c r="AC7" s="25">
        <v>74.03</v>
      </c>
      <c r="AD7" s="25">
        <v>73.2</v>
      </c>
      <c r="AE7" s="25">
        <v>72.760000000000005</v>
      </c>
      <c r="AF7" s="25">
        <v>82.57</v>
      </c>
      <c r="AG7" s="25">
        <v>81.17</v>
      </c>
      <c r="AH7" s="25">
        <v>73.42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640.85</v>
      </c>
      <c r="BF7" s="25">
        <v>722.97</v>
      </c>
      <c r="BG7" s="25">
        <v>729.63</v>
      </c>
      <c r="BH7" s="25">
        <v>839.74</v>
      </c>
      <c r="BI7" s="25">
        <v>1012.02</v>
      </c>
      <c r="BJ7" s="25">
        <v>1068.53</v>
      </c>
      <c r="BK7" s="25">
        <v>995.48</v>
      </c>
      <c r="BL7" s="25">
        <v>1245.46</v>
      </c>
      <c r="BM7" s="25">
        <v>834.1</v>
      </c>
      <c r="BN7" s="25">
        <v>853.42</v>
      </c>
      <c r="BO7" s="25">
        <v>940.88</v>
      </c>
      <c r="BP7" s="25">
        <v>78.11</v>
      </c>
      <c r="BQ7" s="25">
        <v>73.13</v>
      </c>
      <c r="BR7" s="25">
        <v>70.97</v>
      </c>
      <c r="BS7" s="25">
        <v>67.61</v>
      </c>
      <c r="BT7" s="25">
        <v>58.38</v>
      </c>
      <c r="BU7" s="25">
        <v>59.33</v>
      </c>
      <c r="BV7" s="25">
        <v>55.46</v>
      </c>
      <c r="BW7" s="25">
        <v>51.08</v>
      </c>
      <c r="BX7" s="25">
        <v>64.44</v>
      </c>
      <c r="BY7" s="25">
        <v>60.53</v>
      </c>
      <c r="BZ7" s="25">
        <v>54.59</v>
      </c>
      <c r="CA7" s="25">
        <v>154.22</v>
      </c>
      <c r="CB7" s="25">
        <v>176.29</v>
      </c>
      <c r="CC7" s="25">
        <v>173.54</v>
      </c>
      <c r="CD7" s="25">
        <v>179.13</v>
      </c>
      <c r="CE7" s="25">
        <v>213</v>
      </c>
      <c r="CF7" s="25">
        <v>279.67</v>
      </c>
      <c r="CG7" s="25">
        <v>299.77999999999997</v>
      </c>
      <c r="CH7" s="25">
        <v>262.13</v>
      </c>
      <c r="CI7" s="25">
        <v>197.14</v>
      </c>
      <c r="CJ7" s="25">
        <v>210.72</v>
      </c>
      <c r="CK7" s="25">
        <v>301.2</v>
      </c>
      <c r="CL7" s="25">
        <v>49.05</v>
      </c>
      <c r="CM7" s="25">
        <v>45.25</v>
      </c>
      <c r="CN7" s="25">
        <v>45.33</v>
      </c>
      <c r="CO7" s="25">
        <v>47.43</v>
      </c>
      <c r="CP7" s="25">
        <v>45.99</v>
      </c>
      <c r="CQ7" s="25">
        <v>61.79</v>
      </c>
      <c r="CR7" s="25">
        <v>59.59</v>
      </c>
      <c r="CS7" s="25">
        <v>54.9</v>
      </c>
      <c r="CT7" s="25">
        <v>55.7</v>
      </c>
      <c r="CU7" s="25">
        <v>54.87</v>
      </c>
      <c r="CV7" s="25">
        <v>56.42</v>
      </c>
      <c r="CW7" s="25">
        <v>76.16</v>
      </c>
      <c r="CX7" s="25">
        <v>82.56</v>
      </c>
      <c r="CY7" s="25">
        <v>90</v>
      </c>
      <c r="CZ7" s="25">
        <v>90</v>
      </c>
      <c r="DA7" s="25">
        <v>90</v>
      </c>
      <c r="DB7" s="25">
        <v>74.98</v>
      </c>
      <c r="DC7" s="25">
        <v>74.19</v>
      </c>
      <c r="DD7" s="25">
        <v>74.27</v>
      </c>
      <c r="DE7" s="25">
        <v>71.81</v>
      </c>
      <c r="DF7" s="25">
        <v>71.819999999999993</v>
      </c>
      <c r="DG7" s="25">
        <v>71.010000000000005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7.0000000000000007E-2</v>
      </c>
      <c r="EE7" s="25">
        <v>7.0000000000000007E-2</v>
      </c>
      <c r="EF7" s="25">
        <v>0</v>
      </c>
      <c r="EG7" s="25">
        <v>1.25</v>
      </c>
      <c r="EH7" s="25">
        <v>2.39</v>
      </c>
      <c r="EI7" s="25">
        <v>0.56000000000000005</v>
      </c>
      <c r="EJ7" s="25">
        <v>0.31</v>
      </c>
      <c r="EK7" s="25">
        <v>0.52</v>
      </c>
      <c r="EL7" s="25">
        <v>1.48</v>
      </c>
      <c r="EM7" s="25">
        <v>0.45</v>
      </c>
      <c r="EN7" s="25">
        <v>0.57999999999999996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103</v>
      </c>
      <c r="C9" s="27" t="s">
        <v>104</v>
      </c>
      <c r="D9" s="27" t="s">
        <v>105</v>
      </c>
      <c r="E9" s="27" t="s">
        <v>106</v>
      </c>
      <c r="F9" s="27" t="s">
        <v>107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45</v>
      </c>
      <c r="B10" s="28">
        <f t="shared" ref="B10:C10" si="15">DATEVALUE($B7+12-B11&amp;"/1/"&amp;B12)</f>
        <v>47119</v>
      </c>
      <c r="C10" s="28">
        <f t="shared" si="15"/>
        <v>47484</v>
      </c>
      <c r="D10" s="29">
        <f>DATEVALUE($B7+12-D11&amp;"/1/"&amp;D12)</f>
        <v>47849</v>
      </c>
      <c r="E10" s="29">
        <f>DATEVALUE($B7+12-E11&amp;"/1/"&amp;E12)</f>
        <v>48215</v>
      </c>
      <c r="F10" s="29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4" x14ac:dyDescent="0.1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2023-01-23T23:07:51Z</cp:lastPrinted>
  <dcterms:created xsi:type="dcterms:W3CDTF">2022-12-01T01:11:46Z</dcterms:created>
  <dcterms:modified xsi:type="dcterms:W3CDTF">2023-01-23T23:08:39Z</dcterms:modified>
  <cp:category/>
</cp:coreProperties>
</file>