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ngo\Desktop\73.公営企業に係る経営比較分析表（令和３年度決算）\提出\"/>
    </mc:Choice>
  </mc:AlternateContent>
  <workbookProtection workbookAlgorithmName="SHA-512" workbookHashValue="h6kNcTOovyhJRnx4RMcHGBRpjpSAuj4Pcgcrv3Ftg5LKbi5/wMcOOVuN/SaKSwen7cWnLR/zft3hMZgImugEUA==" workbookSaltValue="JMJJU/Sa8+SL8DEyRPIvWw==" workbookSpinCount="100000" lockStructure="1"/>
  <bookViews>
    <workbookView xWindow="0" yWindow="0" windowWidth="8520" windowHeight="826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AL8" i="4" s="1"/>
  <c r="R6" i="5"/>
  <c r="AD10" i="4" s="1"/>
  <c r="Q6" i="5"/>
  <c r="P6" i="5"/>
  <c r="O6" i="5"/>
  <c r="I10" i="4" s="1"/>
  <c r="N6" i="5"/>
  <c r="B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I85" i="4"/>
  <c r="H85" i="4"/>
  <c r="G85" i="4"/>
  <c r="E85" i="4"/>
  <c r="BB10" i="4"/>
  <c r="AT10" i="4"/>
  <c r="W10" i="4"/>
  <c r="P10" i="4"/>
  <c r="BB8" i="4"/>
  <c r="AT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<sst xmlns="http://schemas.openxmlformats.org/spreadsheetml/2006/main" count="297" uniqueCount="117">
  <si>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</si>
  <si>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</si>
  <si>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</si>
  <si>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</si>
  <si>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</si>
  <si>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</si>
  <si>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</si>
  <si>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</si>
  <si>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</si>
  <si>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</si>
  <si>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</si>
  <si>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</si>
  <si>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</si>
  <si>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</si>
  <si>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</si>
  <si>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</si>
  <si>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</si>
  <si>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</si>
  <si>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</si>
  <si>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</si>
  <si>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</si>
  <si>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</si>
  <si>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</si>
  <si>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</si>
  <si>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</si>
  <si>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</si>
  <si>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</si>
  <si>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</si>
  <si>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</si>
  <si>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</si>
  <si>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</si>
  <si>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</si>
  <si>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</si>
  <si>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</si>
  <si>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</si>
  <si>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</si>
  <si>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</si>
  <si>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</si>
  <si>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</si>
  <si>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</si>
  <si>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</si>
  <si>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</si>
  <si>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</si>
  <si>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</si>
  <si>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</si>
  <si>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</si>
  <si>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</si>
  <si>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</si>
  <si>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</si>
  <si>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</si>
  <si>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</si>
  <si>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</si>
  <si>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</si>
  <si>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</si>
  <si>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</si>
  <si>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</si>
  <si>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</si>
  <si>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</si>
  <si>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</si>
  <si>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</si>
  <si>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</si>
  <si>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</si>
  <si>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</si>
  <si>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</si>
  <si>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</si>
  <si>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</si>
  <si>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</si>
  <si>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</si>
  <si>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</si>
  <si>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</si>
  <si>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</si>
  <si>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</si>
  <si>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</si>
  <si>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</si>
  <si>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</si>
  <si>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</si>
  <si>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</si>
  <si>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</si>
  <si>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</si>
  <si>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</si>
  <si>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</si>
  <si>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</si>
  <si>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</si>
  <si>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</si>
  <si>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</si>
  <si>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</si>
  <si>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</si>
  <si>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</si>
  <si>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</si>
  <si>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</si>
  <si>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</si>
  <si>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</si>
  <si>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</si>
  <si>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</si>
  <si>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</si>
  <si>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</si>
  <si>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大津町</t>
  </si>
  <si>
    <t>法適用</t>
  </si>
  <si>
    <t>下水道事業</t>
  </si>
  <si>
    <t>公共下水道</t>
  </si>
  <si>
    <t>Cc1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</si>
  <si>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</si>
  <si>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</si>
  <si>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</si>
  <si>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</si>
  <si>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</si>
  <si>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</si>
  <si>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</si>
  <si>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</si>
  <si>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</si>
  <si>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</si>
  <si>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</si>
  <si>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</si>
  <si>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</si>
  <si>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定期的に点検調査を行い、令和元年度に策定したストックマネジメント計画による、緊急性等の優先順位に基づき効率的な老朽化対策を行い、安心・安全の確保に努める。</t>
    <phoneticPr fontId="4"/>
  </si>
  <si>
    <t>　維持管理と改築更新、経営の効率化と健全化を図るため、令和２年度から公営企業会計に移行し、経営状況の明確化が図られている。
　今後は、更なる経費削減及び更新投資等に充てる財源確保に資するため、引き続き包括的民間委託を継続し、戸別訪問による水洗化率の向上に努める。
 また、令和５年度に運営審議会に使用料改定に対する意見を求め、その答申を踏まえた適正な料金体系を構築し、経営向上に努める。</t>
    <rPh sb="136" eb="138">
      <t>レイワ</t>
    </rPh>
    <rPh sb="142" eb="144">
      <t>ウンエイ</t>
    </rPh>
    <rPh sb="144" eb="147">
      <t>シンギカイ</t>
    </rPh>
    <rPh sb="148" eb="151">
      <t>シヨウリョウ</t>
    </rPh>
    <rPh sb="151" eb="153">
      <t>カイテイ</t>
    </rPh>
    <rPh sb="154" eb="155">
      <t>タイ</t>
    </rPh>
    <rPh sb="157" eb="159">
      <t>イケン</t>
    </rPh>
    <rPh sb="160" eb="161">
      <t>モト</t>
    </rPh>
    <rPh sb="165" eb="167">
      <t>トウシン</t>
    </rPh>
    <rPh sb="168" eb="169">
      <t>フ</t>
    </rPh>
    <rPh sb="177" eb="179">
      <t>タイケイ</t>
    </rPh>
    <rPh sb="180" eb="182">
      <t>コウチク</t>
    </rPh>
    <phoneticPr fontId="4"/>
  </si>
  <si>
    <t>①経常収支比率、②累積欠損金比率、⑤経費回収率　
　経常収支比率は類団と比較して低く93.9%であり、経費回収率も80.2%と賄えていない。
令和２年度に策定した経営戦略を最新データに更新し、令和５年度に下水道事業運営審議会で検討し、適正な使用料金体系の見直しを令和６年度に行うことで経営改善に努めたい。
③流動化比率
　短期的な債務に対する支払能力が類団より15ポイント程度高い状況にあり、今後も注視していく。
④企業債残高対事業規模比率
類団比較でほぼ同等であり、今後も注視していく。
⑥汚水処理原価
　類似団体との比較では２７円程度低くなっているが、継続して経費削減や接続率の向上に努める。
⑦施設利用率
　今後、処理水量の増加を見込んでおり、令和４年度に３系統目の増設が終われば、引き続き４系統の増設増強工事の検討が必要である。
⑧水洗化率
　水洗化戸数は増えているものの、水洗化率では若干の減少になっている。公共水域の水質保全に向けて、引き続き未接続世帯への戸別訪問等により水洗化率向上に努める。</t>
    <rPh sb="63" eb="64">
      <t>マカナ</t>
    </rPh>
    <rPh sb="96" eb="98">
      <t>レイワ</t>
    </rPh>
    <rPh sb="99" eb="101">
      <t>ネンド</t>
    </rPh>
    <rPh sb="102" eb="105">
      <t>ゲスイドウ</t>
    </rPh>
    <rPh sb="105" eb="107">
      <t>ジギョウ</t>
    </rPh>
    <rPh sb="107" eb="109">
      <t>ウンエイ</t>
    </rPh>
    <rPh sb="109" eb="112">
      <t>シンギカイ</t>
    </rPh>
    <rPh sb="113" eb="115">
      <t>ケントウ</t>
    </rPh>
    <rPh sb="131" eb="133">
      <t>レイワ</t>
    </rPh>
    <rPh sb="134" eb="136">
      <t>ネンド</t>
    </rPh>
    <rPh sb="137" eb="138">
      <t>オコナ</t>
    </rPh>
    <rPh sb="188" eb="189">
      <t>タカ</t>
    </rPh>
    <rPh sb="190" eb="192">
      <t>ジョウキョウ</t>
    </rPh>
    <rPh sb="196" eb="198">
      <t>コンゴ</t>
    </rPh>
    <rPh sb="199" eb="201">
      <t>チュウシ</t>
    </rPh>
    <rPh sb="266" eb="267">
      <t>エン</t>
    </rPh>
    <rPh sb="267" eb="269">
      <t>テイド</t>
    </rPh>
    <rPh sb="325" eb="327">
      <t>レイワ</t>
    </rPh>
    <rPh sb="328" eb="330">
      <t>ネンド</t>
    </rPh>
    <rPh sb="336" eb="338">
      <t>ゾウセツ</t>
    </rPh>
    <rPh sb="339" eb="340">
      <t>オ</t>
    </rPh>
    <rPh sb="344" eb="345">
      <t>ヒ</t>
    </rPh>
    <rPh sb="346" eb="347">
      <t>ツヅ</t>
    </rPh>
    <rPh sb="349" eb="351">
      <t>ケイトウ</t>
    </rPh>
    <rPh sb="359" eb="361">
      <t>ケントウ</t>
    </rPh>
    <rPh sb="362" eb="364">
      <t>ヒツヨウ</t>
    </rPh>
    <rPh sb="376" eb="379">
      <t>スイセンカ</t>
    </rPh>
    <rPh sb="379" eb="381">
      <t>コスウ</t>
    </rPh>
    <rPh sb="382" eb="383">
      <t>フ</t>
    </rPh>
    <rPh sb="391" eb="394">
      <t>スイセンカ</t>
    </rPh>
    <rPh sb="394" eb="395">
      <t>リツ</t>
    </rPh>
    <rPh sb="400" eb="402">
      <t>ゲンショウ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</si>
</sst>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1.41</c:v>
                </c:pt>
                <c:pt idx="4">
                  <c:v>2.74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E-48CF-B2C6-385E55150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0.15</c:v>
                </c:pt>
                <c:pt idx="4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EE-48CF-B2C6-385E55150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80.05</c:v>
                </c:pt>
                <c:pt idx="4">
                  <c:v>82.1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1-4A83-A514-C6EC5A07B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56.72</c:v>
                </c:pt>
                <c:pt idx="4">
                  <c:v>56.43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41-4A83-A514-C6EC5A07B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95.24</c:v>
                </c:pt>
                <c:pt idx="4">
                  <c:v>94.99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9F-4B91-93F2-0FF626ACA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90.72</c:v>
                </c:pt>
                <c:pt idx="4">
                  <c:v>91.07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9F-4B91-93F2-0FF626ACA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92.33</c:v>
                </c:pt>
                <c:pt idx="4">
                  <c:v>93.88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3A-4145-8EAD-00183C934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106.5</c:v>
                </c:pt>
                <c:pt idx="4">
                  <c:v>106.22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3A-4145-8EAD-00183C934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4.08</c:v>
                </c:pt>
                <c:pt idx="4">
                  <c:v>7.87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AA-4244-80BC-7B723D52C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20.78</c:v>
                </c:pt>
                <c:pt idx="4">
                  <c:v>23.54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AA-4244-80BC-7B723D52C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E-4DDB-BD3A-5958EEE63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1.34</c:v>
                </c:pt>
                <c:pt idx="4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E-4DDB-BD3A-5958EEE63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15.45</c:v>
                </c:pt>
                <c:pt idx="4">
                  <c:v>25.65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08-4F85-AEC3-09836A21C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18.36</c:v>
                </c:pt>
                <c:pt idx="4">
                  <c:v>18.010000000000002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08-4F85-AEC3-09836A21C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45.54</c:v>
                </c:pt>
                <c:pt idx="4">
                  <c:v>74.760000000000005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D-492B-B952-0D134AF35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55.6</c:v>
                </c:pt>
                <c:pt idx="4">
                  <c:v>59.4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6D-492B-B952-0D134AF35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805.32</c:v>
                </c:pt>
                <c:pt idx="4">
                  <c:v>762.9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9C-4C94-BC25-9BCFF3DC4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789.08</c:v>
                </c:pt>
                <c:pt idx="4">
                  <c:v>747.84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9C-4C94-BC25-9BCFF3DC4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160.49</c:v>
                </c:pt>
                <c:pt idx="4">
                  <c:v>80.23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20-43F5-A430-B89D95083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88.25</c:v>
                </c:pt>
                <c:pt idx="4">
                  <c:v>90.17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20-43F5-A430-B89D95083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72.349999999999994</c:v>
                </c:pt>
                <c:pt idx="4">
                  <c:v>145.87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30-4BF5-A771-0C30BB558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176.37</c:v>
                </c:pt>
                <c:pt idx="4">
                  <c:v>173.17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30-4BF5-A771-0C30BB558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【669.11】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S10" zoomScale="77" zoomScaleNormal="77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熊本県　大津町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公共下水道</v>
      </c>
      <c r="Q8" s="65"/>
      <c r="R8" s="65"/>
      <c r="S8" s="65"/>
      <c r="T8" s="65"/>
      <c r="U8" s="65"/>
      <c r="V8" s="65"/>
      <c r="W8" s="65" t="str">
        <f>データ!L6</f>
        <v>Cc1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6">
        <f>データ!S6</f>
        <v>35807</v>
      </c>
      <c r="AM8" s="46"/>
      <c r="AN8" s="46"/>
      <c r="AO8" s="46"/>
      <c r="AP8" s="46"/>
      <c r="AQ8" s="46"/>
      <c r="AR8" s="46"/>
      <c r="AS8" s="46"/>
      <c r="AT8" s="45">
        <f>データ!T6</f>
        <v>99.1</v>
      </c>
      <c r="AU8" s="45"/>
      <c r="AV8" s="45"/>
      <c r="AW8" s="45"/>
      <c r="AX8" s="45"/>
      <c r="AY8" s="45"/>
      <c r="AZ8" s="45"/>
      <c r="BA8" s="45"/>
      <c r="BB8" s="45">
        <f>データ!U6</f>
        <v>361.32</v>
      </c>
      <c r="BC8" s="45"/>
      <c r="BD8" s="45"/>
      <c r="BE8" s="45"/>
      <c r="BF8" s="45"/>
      <c r="BG8" s="45"/>
      <c r="BH8" s="45"/>
      <c r="BI8" s="45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68.650000000000006</v>
      </c>
      <c r="J10" s="45"/>
      <c r="K10" s="45"/>
      <c r="L10" s="45"/>
      <c r="M10" s="45"/>
      <c r="N10" s="45"/>
      <c r="O10" s="45"/>
      <c r="P10" s="45">
        <f>データ!P6</f>
        <v>77.42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46">
        <f>データ!R6</f>
        <v>2200</v>
      </c>
      <c r="AE10" s="46"/>
      <c r="AF10" s="46"/>
      <c r="AG10" s="46"/>
      <c r="AH10" s="46"/>
      <c r="AI10" s="46"/>
      <c r="AJ10" s="46"/>
      <c r="AK10" s="2"/>
      <c r="AL10" s="46">
        <f>データ!V6</f>
        <v>27684</v>
      </c>
      <c r="AM10" s="46"/>
      <c r="AN10" s="46"/>
      <c r="AO10" s="46"/>
      <c r="AP10" s="46"/>
      <c r="AQ10" s="46"/>
      <c r="AR10" s="46"/>
      <c r="AS10" s="46"/>
      <c r="AT10" s="45">
        <f>データ!W6</f>
        <v>7.27</v>
      </c>
      <c r="AU10" s="45"/>
      <c r="AV10" s="45"/>
      <c r="AW10" s="45"/>
      <c r="AX10" s="45"/>
      <c r="AY10" s="45"/>
      <c r="AZ10" s="45"/>
      <c r="BA10" s="45"/>
      <c r="BB10" s="45">
        <f>データ!X6</f>
        <v>3807.98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116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114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115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【107.02】</v>
      </c>
      <c r="F85" s="12" t="str">
        <f>データ!AT6</f>
        <v>【3.09】</v>
      </c>
      <c r="G85" s="12" t="str">
        <f>データ!BE6</f>
        <v>【71.39】</v>
      </c>
      <c r="H85" s="12" t="str">
        <f>データ!BP6</f>
        <v>【669.11】</v>
      </c>
      <c r="I85" s="12" t="str">
        <f>データ!CA6</f>
        <v>【99.73】</v>
      </c>
      <c r="J85" s="12" t="str">
        <f>データ!CL6</f>
        <v>【134.98】</v>
      </c>
      <c r="K85" s="12" t="str">
        <f>データ!CW6</f>
        <v>【59.99】</v>
      </c>
      <c r="L85" s="12" t="str">
        <f>データ!DH6</f>
        <v>【95.72】</v>
      </c>
      <c r="M85" s="12" t="str">
        <f>データ!DS6</f>
        <v>【38.17】</v>
      </c>
      <c r="N85" s="12" t="str">
        <f>データ!ED6</f>
        <v>【6.54】</v>
      </c>
      <c r="O85" s="12" t="str">
        <f>データ!EO6</f>
        <v>【0.24】</v>
      </c>
    </row>
  </sheetData>
  <sheetProtection algorithmName="SHA-512" hashValue="rR/UCujzdcLZiLubzxIi3cYyECHvV9yCAvcDFGrDgostOc+v8xRcdU7DsJuvH/8FQJkVA6U0+Jpezp6dm4bmyA==" saltValue="+sAP7ze5TynSsJI2eu6udw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434035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熊本県　大津町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Cc1</v>
      </c>
      <c r="M6" s="19" t="str">
        <f t="shared" si="3"/>
        <v>非設置</v>
      </c>
      <c r="N6" s="20" t="str">
        <f t="shared" si="3"/>
        <v>-</v>
      </c>
      <c r="O6" s="20">
        <f t="shared" si="3"/>
        <v>68.650000000000006</v>
      </c>
      <c r="P6" s="20">
        <f t="shared" si="3"/>
        <v>77.42</v>
      </c>
      <c r="Q6" s="20">
        <f t="shared" si="3"/>
        <v>100</v>
      </c>
      <c r="R6" s="20">
        <f t="shared" si="3"/>
        <v>2200</v>
      </c>
      <c r="S6" s="20">
        <f t="shared" si="3"/>
        <v>35807</v>
      </c>
      <c r="T6" s="20">
        <f t="shared" si="3"/>
        <v>99.1</v>
      </c>
      <c r="U6" s="20">
        <f t="shared" si="3"/>
        <v>361.32</v>
      </c>
      <c r="V6" s="20">
        <f t="shared" si="3"/>
        <v>27684</v>
      </c>
      <c r="W6" s="20">
        <f t="shared" si="3"/>
        <v>7.27</v>
      </c>
      <c r="X6" s="20">
        <f t="shared" si="3"/>
        <v>3807.98</v>
      </c>
      <c r="Y6" s="21" t="str">
        <f>IF(Y7="",NA(),Y7)</f>
        <v>-</v>
      </c>
      <c r="Z6" s="21" t="str">
        <f t="shared" ref="Z6:AH6" si="4">IF(Z7="",NA(),Z7)</f>
        <v>-</v>
      </c>
      <c r="AA6" s="21" t="str">
        <f t="shared" si="4"/>
        <v>-</v>
      </c>
      <c r="AB6" s="21">
        <f t="shared" si="4"/>
        <v>92.33</v>
      </c>
      <c r="AC6" s="21">
        <f t="shared" si="4"/>
        <v>93.88</v>
      </c>
      <c r="AD6" s="21" t="str">
        <f t="shared" si="4"/>
        <v>-</v>
      </c>
      <c r="AE6" s="21" t="str">
        <f t="shared" si="4"/>
        <v>-</v>
      </c>
      <c r="AF6" s="21" t="str">
        <f t="shared" si="4"/>
        <v>-</v>
      </c>
      <c r="AG6" s="21">
        <f t="shared" si="4"/>
        <v>106.5</v>
      </c>
      <c r="AH6" s="21">
        <f t="shared" si="4"/>
        <v>106.22</v>
      </c>
      <c r="AI6" s="20" t="str">
        <f>IF(AI7="","",IF(AI7="-","【-】","【"&amp;SUBSTITUTE(TEXT(AI7,"#,##0.00"),"-","△")&amp;"】"))</f>
        <v>【107.02】</v>
      </c>
      <c r="AJ6" s="21" t="str">
        <f>IF(AJ7="",NA(),AJ7)</f>
        <v>-</v>
      </c>
      <c r="AK6" s="21" t="str">
        <f t="shared" ref="AK6:AS6" si="5">IF(AK7="",NA(),AK7)</f>
        <v>-</v>
      </c>
      <c r="AL6" s="21" t="str">
        <f t="shared" si="5"/>
        <v>-</v>
      </c>
      <c r="AM6" s="21">
        <f t="shared" si="5"/>
        <v>15.45</v>
      </c>
      <c r="AN6" s="21">
        <f t="shared" si="5"/>
        <v>25.65</v>
      </c>
      <c r="AO6" s="21" t="str">
        <f t="shared" si="5"/>
        <v>-</v>
      </c>
      <c r="AP6" s="21" t="str">
        <f t="shared" si="5"/>
        <v>-</v>
      </c>
      <c r="AQ6" s="21" t="str">
        <f t="shared" si="5"/>
        <v>-</v>
      </c>
      <c r="AR6" s="21">
        <f t="shared" si="5"/>
        <v>18.36</v>
      </c>
      <c r="AS6" s="21">
        <f t="shared" si="5"/>
        <v>18.010000000000002</v>
      </c>
      <c r="AT6" s="20" t="str">
        <f>IF(AT7="","",IF(AT7="-","【-】","【"&amp;SUBSTITUTE(TEXT(AT7,"#,##0.00"),"-","△")&amp;"】"))</f>
        <v>【3.09】</v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>
        <f t="shared" si="6"/>
        <v>45.54</v>
      </c>
      <c r="AY6" s="21">
        <f t="shared" si="6"/>
        <v>74.760000000000005</v>
      </c>
      <c r="AZ6" s="21" t="str">
        <f t="shared" si="6"/>
        <v>-</v>
      </c>
      <c r="BA6" s="21" t="str">
        <f t="shared" si="6"/>
        <v>-</v>
      </c>
      <c r="BB6" s="21" t="str">
        <f t="shared" si="6"/>
        <v>-</v>
      </c>
      <c r="BC6" s="21">
        <f t="shared" si="6"/>
        <v>55.6</v>
      </c>
      <c r="BD6" s="21">
        <f t="shared" si="6"/>
        <v>59.4</v>
      </c>
      <c r="BE6" s="20" t="str">
        <f>IF(BE7="","",IF(BE7="-","【-】","【"&amp;SUBSTITUTE(TEXT(BE7,"#,##0.00"),"-","△")&amp;"】"))</f>
        <v>【71.39】</v>
      </c>
      <c r="BF6" s="21" t="str">
        <f>IF(BF7="",NA(),BF7)</f>
        <v>-</v>
      </c>
      <c r="BG6" s="21" t="str">
        <f t="shared" ref="BG6:BO6" si="7">IF(BG7="",NA(),BG7)</f>
        <v>-</v>
      </c>
      <c r="BH6" s="21" t="str">
        <f t="shared" si="7"/>
        <v>-</v>
      </c>
      <c r="BI6" s="21">
        <f t="shared" si="7"/>
        <v>805.32</v>
      </c>
      <c r="BJ6" s="21">
        <f t="shared" si="7"/>
        <v>762.9</v>
      </c>
      <c r="BK6" s="21" t="str">
        <f t="shared" si="7"/>
        <v>-</v>
      </c>
      <c r="BL6" s="21" t="str">
        <f t="shared" si="7"/>
        <v>-</v>
      </c>
      <c r="BM6" s="21" t="str">
        <f t="shared" si="7"/>
        <v>-</v>
      </c>
      <c r="BN6" s="21">
        <f t="shared" si="7"/>
        <v>789.08</v>
      </c>
      <c r="BO6" s="21">
        <f t="shared" si="7"/>
        <v>747.84</v>
      </c>
      <c r="BP6" s="20" t="str">
        <f>IF(BP7="","",IF(BP7="-","【-】","【"&amp;SUBSTITUTE(TEXT(BP7,"#,##0.00"),"-","△")&amp;"】"))</f>
        <v>【669.11】</v>
      </c>
      <c r="BQ6" s="21" t="str">
        <f>IF(BQ7="",NA(),BQ7)</f>
        <v>-</v>
      </c>
      <c r="BR6" s="21" t="str">
        <f t="shared" ref="BR6:BZ6" si="8">IF(BR7="",NA(),BR7)</f>
        <v>-</v>
      </c>
      <c r="BS6" s="21" t="str">
        <f t="shared" si="8"/>
        <v>-</v>
      </c>
      <c r="BT6" s="21">
        <f t="shared" si="8"/>
        <v>160.49</v>
      </c>
      <c r="BU6" s="21">
        <f t="shared" si="8"/>
        <v>80.23</v>
      </c>
      <c r="BV6" s="21" t="str">
        <f t="shared" si="8"/>
        <v>-</v>
      </c>
      <c r="BW6" s="21" t="str">
        <f t="shared" si="8"/>
        <v>-</v>
      </c>
      <c r="BX6" s="21" t="str">
        <f t="shared" si="8"/>
        <v>-</v>
      </c>
      <c r="BY6" s="21">
        <f t="shared" si="8"/>
        <v>88.25</v>
      </c>
      <c r="BZ6" s="21">
        <f t="shared" si="8"/>
        <v>90.17</v>
      </c>
      <c r="CA6" s="20" t="str">
        <f>IF(CA7="","",IF(CA7="-","【-】","【"&amp;SUBSTITUTE(TEXT(CA7,"#,##0.00"),"-","△")&amp;"】"))</f>
        <v>【99.73】</v>
      </c>
      <c r="CB6" s="21" t="str">
        <f>IF(CB7="",NA(),CB7)</f>
        <v>-</v>
      </c>
      <c r="CC6" s="21" t="str">
        <f t="shared" ref="CC6:CK6" si="9">IF(CC7="",NA(),CC7)</f>
        <v>-</v>
      </c>
      <c r="CD6" s="21" t="str">
        <f t="shared" si="9"/>
        <v>-</v>
      </c>
      <c r="CE6" s="21">
        <f t="shared" si="9"/>
        <v>72.349999999999994</v>
      </c>
      <c r="CF6" s="21">
        <f t="shared" si="9"/>
        <v>145.87</v>
      </c>
      <c r="CG6" s="21" t="str">
        <f t="shared" si="9"/>
        <v>-</v>
      </c>
      <c r="CH6" s="21" t="str">
        <f t="shared" si="9"/>
        <v>-</v>
      </c>
      <c r="CI6" s="21" t="str">
        <f t="shared" si="9"/>
        <v>-</v>
      </c>
      <c r="CJ6" s="21">
        <f t="shared" si="9"/>
        <v>176.37</v>
      </c>
      <c r="CK6" s="21">
        <f t="shared" si="9"/>
        <v>173.17</v>
      </c>
      <c r="CL6" s="20" t="str">
        <f>IF(CL7="","",IF(CL7="-","【-】","【"&amp;SUBSTITUTE(TEXT(CL7,"#,##0.00"),"-","△")&amp;"】"))</f>
        <v>【134.98】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>
        <f t="shared" si="10"/>
        <v>80.05</v>
      </c>
      <c r="CQ6" s="21">
        <f t="shared" si="10"/>
        <v>82.1</v>
      </c>
      <c r="CR6" s="21" t="str">
        <f t="shared" si="10"/>
        <v>-</v>
      </c>
      <c r="CS6" s="21" t="str">
        <f t="shared" si="10"/>
        <v>-</v>
      </c>
      <c r="CT6" s="21" t="str">
        <f t="shared" si="10"/>
        <v>-</v>
      </c>
      <c r="CU6" s="21">
        <f t="shared" si="10"/>
        <v>56.72</v>
      </c>
      <c r="CV6" s="21">
        <f t="shared" si="10"/>
        <v>56.43</v>
      </c>
      <c r="CW6" s="20" t="str">
        <f>IF(CW7="","",IF(CW7="-","【-】","【"&amp;SUBSTITUTE(TEXT(CW7,"#,##0.00"),"-","△")&amp;"】"))</f>
        <v>【59.99】</v>
      </c>
      <c r="CX6" s="21" t="str">
        <f>IF(CX7="",NA(),CX7)</f>
        <v>-</v>
      </c>
      <c r="CY6" s="21" t="str">
        <f t="shared" ref="CY6:DG6" si="11">IF(CY7="",NA(),CY7)</f>
        <v>-</v>
      </c>
      <c r="CZ6" s="21" t="str">
        <f t="shared" si="11"/>
        <v>-</v>
      </c>
      <c r="DA6" s="21">
        <f t="shared" si="11"/>
        <v>95.24</v>
      </c>
      <c r="DB6" s="21">
        <f t="shared" si="11"/>
        <v>94.99</v>
      </c>
      <c r="DC6" s="21" t="str">
        <f t="shared" si="11"/>
        <v>-</v>
      </c>
      <c r="DD6" s="21" t="str">
        <f t="shared" si="11"/>
        <v>-</v>
      </c>
      <c r="DE6" s="21" t="str">
        <f t="shared" si="11"/>
        <v>-</v>
      </c>
      <c r="DF6" s="21">
        <f t="shared" si="11"/>
        <v>90.72</v>
      </c>
      <c r="DG6" s="21">
        <f t="shared" si="11"/>
        <v>91.07</v>
      </c>
      <c r="DH6" s="20" t="str">
        <f>IF(DH7="","",IF(DH7="-","【-】","【"&amp;SUBSTITUTE(TEXT(DH7,"#,##0.00"),"-","△")&amp;"】"))</f>
        <v>【95.72】</v>
      </c>
      <c r="DI6" s="21" t="str">
        <f>IF(DI7="",NA(),DI7)</f>
        <v>-</v>
      </c>
      <c r="DJ6" s="21" t="str">
        <f t="shared" ref="DJ6:DR6" si="12">IF(DJ7="",NA(),DJ7)</f>
        <v>-</v>
      </c>
      <c r="DK6" s="21" t="str">
        <f t="shared" si="12"/>
        <v>-</v>
      </c>
      <c r="DL6" s="21">
        <f t="shared" si="12"/>
        <v>4.08</v>
      </c>
      <c r="DM6" s="21">
        <f t="shared" si="12"/>
        <v>7.87</v>
      </c>
      <c r="DN6" s="21" t="str">
        <f t="shared" si="12"/>
        <v>-</v>
      </c>
      <c r="DO6" s="21" t="str">
        <f t="shared" si="12"/>
        <v>-</v>
      </c>
      <c r="DP6" s="21" t="str">
        <f t="shared" si="12"/>
        <v>-</v>
      </c>
      <c r="DQ6" s="21">
        <f t="shared" si="12"/>
        <v>20.78</v>
      </c>
      <c r="DR6" s="21">
        <f t="shared" si="12"/>
        <v>23.54</v>
      </c>
      <c r="DS6" s="20" t="str">
        <f>IF(DS7="","",IF(DS7="-","【-】","【"&amp;SUBSTITUTE(TEXT(DS7,"#,##0.00"),"-","△")&amp;"】"))</f>
        <v>【38.17】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1">
        <f t="shared" si="13"/>
        <v>1.34</v>
      </c>
      <c r="EC6" s="21">
        <f t="shared" si="13"/>
        <v>1.5</v>
      </c>
      <c r="ED6" s="20" t="str">
        <f>IF(ED7="","",IF(ED7="-","【-】","【"&amp;SUBSTITUTE(TEXT(ED7,"#,##0.00"),"-","△")&amp;"】"))</f>
        <v>【6.54】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>
        <f t="shared" si="14"/>
        <v>1.41</v>
      </c>
      <c r="EI6" s="21">
        <f t="shared" si="14"/>
        <v>2.74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>
        <f t="shared" si="14"/>
        <v>0.15</v>
      </c>
      <c r="EN6" s="21">
        <f t="shared" si="14"/>
        <v>0.15</v>
      </c>
      <c r="EO6" s="20" t="str">
        <f>IF(EO7="","",IF(EO7="-","【-】","【"&amp;SUBSTITUTE(TEXT(EO7,"#,##0.00"),"-","△")&amp;"】"))</f>
        <v>【0.24】</v>
      </c>
    </row>
    <row r="7" spans="1:148" s="22" customFormat="1" x14ac:dyDescent="0.15">
      <c r="A7" s="14"/>
      <c r="B7" s="23">
        <v>2021</v>
      </c>
      <c r="C7" s="23">
        <v>434035</v>
      </c>
      <c r="D7" s="23">
        <v>46</v>
      </c>
      <c r="E7" s="23">
        <v>17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68.650000000000006</v>
      </c>
      <c r="P7" s="24">
        <v>77.42</v>
      </c>
      <c r="Q7" s="24">
        <v>100</v>
      </c>
      <c r="R7" s="24">
        <v>2200</v>
      </c>
      <c r="S7" s="24">
        <v>35807</v>
      </c>
      <c r="T7" s="24">
        <v>99.1</v>
      </c>
      <c r="U7" s="24">
        <v>361.32</v>
      </c>
      <c r="V7" s="24">
        <v>27684</v>
      </c>
      <c r="W7" s="24">
        <v>7.27</v>
      </c>
      <c r="X7" s="24">
        <v>3807.98</v>
      </c>
      <c r="Y7" s="24" t="s">
        <v>102</v>
      </c>
      <c r="Z7" s="24" t="s">
        <v>102</v>
      </c>
      <c r="AA7" s="24" t="s">
        <v>102</v>
      </c>
      <c r="AB7" s="24">
        <v>92.33</v>
      </c>
      <c r="AC7" s="24">
        <v>93.88</v>
      </c>
      <c r="AD7" s="24" t="s">
        <v>102</v>
      </c>
      <c r="AE7" s="24" t="s">
        <v>102</v>
      </c>
      <c r="AF7" s="24" t="s">
        <v>102</v>
      </c>
      <c r="AG7" s="24">
        <v>106.5</v>
      </c>
      <c r="AH7" s="24">
        <v>106.22</v>
      </c>
      <c r="AI7" s="24">
        <v>107.02</v>
      </c>
      <c r="AJ7" s="24" t="s">
        <v>102</v>
      </c>
      <c r="AK7" s="24" t="s">
        <v>102</v>
      </c>
      <c r="AL7" s="24" t="s">
        <v>102</v>
      </c>
      <c r="AM7" s="24">
        <v>15.45</v>
      </c>
      <c r="AN7" s="24">
        <v>25.65</v>
      </c>
      <c r="AO7" s="24" t="s">
        <v>102</v>
      </c>
      <c r="AP7" s="24" t="s">
        <v>102</v>
      </c>
      <c r="AQ7" s="24" t="s">
        <v>102</v>
      </c>
      <c r="AR7" s="24">
        <v>18.36</v>
      </c>
      <c r="AS7" s="24">
        <v>18.010000000000002</v>
      </c>
      <c r="AT7" s="24">
        <v>3.09</v>
      </c>
      <c r="AU7" s="24" t="s">
        <v>102</v>
      </c>
      <c r="AV7" s="24" t="s">
        <v>102</v>
      </c>
      <c r="AW7" s="24" t="s">
        <v>102</v>
      </c>
      <c r="AX7" s="24">
        <v>45.54</v>
      </c>
      <c r="AY7" s="24">
        <v>74.760000000000005</v>
      </c>
      <c r="AZ7" s="24" t="s">
        <v>102</v>
      </c>
      <c r="BA7" s="24" t="s">
        <v>102</v>
      </c>
      <c r="BB7" s="24" t="s">
        <v>102</v>
      </c>
      <c r="BC7" s="24">
        <v>55.6</v>
      </c>
      <c r="BD7" s="24">
        <v>59.4</v>
      </c>
      <c r="BE7" s="24">
        <v>71.39</v>
      </c>
      <c r="BF7" s="24" t="s">
        <v>102</v>
      </c>
      <c r="BG7" s="24" t="s">
        <v>102</v>
      </c>
      <c r="BH7" s="24" t="s">
        <v>102</v>
      </c>
      <c r="BI7" s="24">
        <v>805.32</v>
      </c>
      <c r="BJ7" s="24">
        <v>762.9</v>
      </c>
      <c r="BK7" s="24" t="s">
        <v>102</v>
      </c>
      <c r="BL7" s="24" t="s">
        <v>102</v>
      </c>
      <c r="BM7" s="24" t="s">
        <v>102</v>
      </c>
      <c r="BN7" s="24">
        <v>789.08</v>
      </c>
      <c r="BO7" s="24">
        <v>747.84</v>
      </c>
      <c r="BP7" s="24">
        <v>669.11</v>
      </c>
      <c r="BQ7" s="24" t="s">
        <v>102</v>
      </c>
      <c r="BR7" s="24" t="s">
        <v>102</v>
      </c>
      <c r="BS7" s="24" t="s">
        <v>102</v>
      </c>
      <c r="BT7" s="24">
        <v>160.49</v>
      </c>
      <c r="BU7" s="24">
        <v>80.23</v>
      </c>
      <c r="BV7" s="24" t="s">
        <v>102</v>
      </c>
      <c r="BW7" s="24" t="s">
        <v>102</v>
      </c>
      <c r="BX7" s="24" t="s">
        <v>102</v>
      </c>
      <c r="BY7" s="24">
        <v>88.25</v>
      </c>
      <c r="BZ7" s="24">
        <v>90.17</v>
      </c>
      <c r="CA7" s="24">
        <v>99.73</v>
      </c>
      <c r="CB7" s="24" t="s">
        <v>102</v>
      </c>
      <c r="CC7" s="24" t="s">
        <v>102</v>
      </c>
      <c r="CD7" s="24" t="s">
        <v>102</v>
      </c>
      <c r="CE7" s="24">
        <v>72.349999999999994</v>
      </c>
      <c r="CF7" s="24">
        <v>145.87</v>
      </c>
      <c r="CG7" s="24" t="s">
        <v>102</v>
      </c>
      <c r="CH7" s="24" t="s">
        <v>102</v>
      </c>
      <c r="CI7" s="24" t="s">
        <v>102</v>
      </c>
      <c r="CJ7" s="24">
        <v>176.37</v>
      </c>
      <c r="CK7" s="24">
        <v>173.17</v>
      </c>
      <c r="CL7" s="24">
        <v>134.97999999999999</v>
      </c>
      <c r="CM7" s="24" t="s">
        <v>102</v>
      </c>
      <c r="CN7" s="24" t="s">
        <v>102</v>
      </c>
      <c r="CO7" s="24" t="s">
        <v>102</v>
      </c>
      <c r="CP7" s="24">
        <v>80.05</v>
      </c>
      <c r="CQ7" s="24">
        <v>82.1</v>
      </c>
      <c r="CR7" s="24" t="s">
        <v>102</v>
      </c>
      <c r="CS7" s="24" t="s">
        <v>102</v>
      </c>
      <c r="CT7" s="24" t="s">
        <v>102</v>
      </c>
      <c r="CU7" s="24">
        <v>56.72</v>
      </c>
      <c r="CV7" s="24">
        <v>56.43</v>
      </c>
      <c r="CW7" s="24">
        <v>59.99</v>
      </c>
      <c r="CX7" s="24" t="s">
        <v>102</v>
      </c>
      <c r="CY7" s="24" t="s">
        <v>102</v>
      </c>
      <c r="CZ7" s="24" t="s">
        <v>102</v>
      </c>
      <c r="DA7" s="24">
        <v>95.24</v>
      </c>
      <c r="DB7" s="24">
        <v>94.99</v>
      </c>
      <c r="DC7" s="24" t="s">
        <v>102</v>
      </c>
      <c r="DD7" s="24" t="s">
        <v>102</v>
      </c>
      <c r="DE7" s="24" t="s">
        <v>102</v>
      </c>
      <c r="DF7" s="24">
        <v>90.72</v>
      </c>
      <c r="DG7" s="24">
        <v>91.07</v>
      </c>
      <c r="DH7" s="24">
        <v>95.72</v>
      </c>
      <c r="DI7" s="24" t="s">
        <v>102</v>
      </c>
      <c r="DJ7" s="24" t="s">
        <v>102</v>
      </c>
      <c r="DK7" s="24" t="s">
        <v>102</v>
      </c>
      <c r="DL7" s="24">
        <v>4.08</v>
      </c>
      <c r="DM7" s="24">
        <v>7.87</v>
      </c>
      <c r="DN7" s="24" t="s">
        <v>102</v>
      </c>
      <c r="DO7" s="24" t="s">
        <v>102</v>
      </c>
      <c r="DP7" s="24" t="s">
        <v>102</v>
      </c>
      <c r="DQ7" s="24">
        <v>20.78</v>
      </c>
      <c r="DR7" s="24">
        <v>23.54</v>
      </c>
      <c r="DS7" s="24">
        <v>38.17</v>
      </c>
      <c r="DT7" s="24" t="s">
        <v>102</v>
      </c>
      <c r="DU7" s="24" t="s">
        <v>102</v>
      </c>
      <c r="DV7" s="24" t="s">
        <v>102</v>
      </c>
      <c r="DW7" s="24">
        <v>0</v>
      </c>
      <c r="DX7" s="24">
        <v>0</v>
      </c>
      <c r="DY7" s="24" t="s">
        <v>102</v>
      </c>
      <c r="DZ7" s="24" t="s">
        <v>102</v>
      </c>
      <c r="EA7" s="24" t="s">
        <v>102</v>
      </c>
      <c r="EB7" s="24">
        <v>1.34</v>
      </c>
      <c r="EC7" s="24">
        <v>1.5</v>
      </c>
      <c r="ED7" s="24">
        <v>6.54</v>
      </c>
      <c r="EE7" s="24" t="s">
        <v>102</v>
      </c>
      <c r="EF7" s="24" t="s">
        <v>102</v>
      </c>
      <c r="EG7" s="24" t="s">
        <v>102</v>
      </c>
      <c r="EH7" s="24">
        <v>1.41</v>
      </c>
      <c r="EI7" s="24">
        <v>2.74</v>
      </c>
      <c r="EJ7" s="24" t="s">
        <v>102</v>
      </c>
      <c r="EK7" s="24" t="s">
        <v>102</v>
      </c>
      <c r="EL7" s="24" t="s">
        <v>102</v>
      </c>
      <c r="EM7" s="24">
        <v>0.15</v>
      </c>
      <c r="EN7" s="24">
        <v>0.15</v>
      </c>
      <c r="EO7" s="24">
        <v>0.24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112</v>
      </c>
      <c r="F13" t="s">
        <v>111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本郷 邦之</cp:lastModifiedBy>
  <cp:lastPrinted>2023-01-19T00:18:12Z</cp:lastPrinted>
  <dcterms:created xsi:type="dcterms:W3CDTF">2023-01-12T23:35:35Z</dcterms:created>
  <dcterms:modified xsi:type="dcterms:W3CDTF">2023-01-19T00:18:13Z</dcterms:modified>
  <cp:category/>
</cp:coreProperties>
</file>