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令和4年度\市町村課\R05.01.10　「公営企業に係る経営比較分析表（令和３年度決算）の分析等について（依頼）」　（1月25日期限：　提出）\提出\"/>
    </mc:Choice>
  </mc:AlternateContent>
  <workbookProtection workbookAlgorithmName="SHA-512" workbookHashValue="f2KVdAEvJ91gtHg3SpmLFzGqlWSUXLld96BumKA/gSGJ1VspEt38RuRd5c6cgza7+VJSnTbfLIrbD3x8AFH2GA==" workbookSaltValue="hzZdPEatVa5AvJmD0Y76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<sst xmlns="http://schemas.openxmlformats.org/spreadsheetml/2006/main" count="231" uniqueCount="113">
  <si>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</si>
  <si>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</si>
  <si>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</si>
  <si>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</si>
  <si>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</si>
  <si>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</si>
  <si>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</si>
  <si>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</si>
  <si>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</si>
  <si>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</si>
  <si>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</si>
  <si>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</si>
  <si>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</si>
  <si>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</si>
  <si>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</si>
  <si>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</si>
  <si>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</si>
  <si>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</si>
  <si>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</si>
  <si>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</si>
  <si>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</si>
  <si>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</si>
  <si>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</si>
  <si>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</si>
  <si>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</si>
  <si>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</si>
  <si>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</si>
  <si>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</si>
  <si>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</si>
  <si>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</si>
  <si>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</si>
  <si>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</si>
  <si>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</si>
  <si>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</si>
  <si>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</si>
  <si>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</si>
  <si>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</si>
  <si>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</si>
  <si>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</si>
  <si>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</si>
  <si>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</si>
  <si>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</si>
  <si>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</si>
  <si>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</si>
  <si>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</si>
  <si>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</si>
  <si>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</si>
  <si>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</si>
  <si>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</si>
  <si>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</si>
  <si>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</si>
  <si>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</si>
  <si>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</si>
  <si>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</si>
  <si>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</si>
  <si>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</si>
  <si>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</si>
  <si>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</si>
  <si>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</si>
  <si>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</si>
  <si>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</si>
  <si>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</si>
  <si>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</si>
  <si>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</si>
  <si>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</si>
  <si>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</si>
  <si>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</si>
  <si>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</si>
  <si>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</si>
  <si>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</si>
  <si>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</si>
  <si>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</si>
  <si>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</si>
  <si>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</si>
  <si>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</si>
  <si>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</si>
  <si>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</si>
  <si>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</si>
  <si>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</si>
  <si>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</si>
  <si>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</si>
  <si>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</si>
  <si>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</si>
  <si>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</si>
  <si>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</si>
  <si>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</si>
  <si>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</si>
  <si>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</si>
  <si>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</si>
  <si>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</si>
  <si>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</si>
  <si>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</si>
  <si>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</si>
  <si>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</si>
  <si>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</si>
  <si>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</si>
  <si>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</si>
  <si>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</si>
  <si>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</si>
  <si>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</si>
  <si>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</si>
  <si>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</si>
  <si>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</si>
  <si>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</si>
  <si>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</si>
  <si>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</si>
  <si>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</si>
  <si>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</si>
  <si>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</si>
  <si>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</si>
  <si>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①「経常収支比率」は、前年度と同じく130.06％で健全経営の水準とされる100％を上回っています。
②「累積欠損金」はありません。
年度末時点における未払金の減少により③「流動比率」が上昇し、安全性の指標とされる 200％を大きく上回っています。
配水池の更新事業で企業債を借入れたことにより、④「企業債残高対給水収益比率」が 29.65ポイント上昇しました。全国平均・類似団体平均値を大きく下回っているものの、今後は徐々に上昇することが想定されるため、投資規模と更新財源のバランス確保が求められます。
⑤「料金回収率」は119.07％で、事業に必要な費用は水道料金で賄われており、独立採算制が確保されています。
全国平均・類似団体平均値と比較して、⑥「給水原価」は低く、⑦「施設利用率」は高い水準となっており良好に推移しています。
⑧「有収率」は年々上昇し改善が見られますが、全国平均・類似団体平均値を下回っています。今後も漏水対策と計画的な施設更新により、有収率の向上に取り組みます。</t>
    <rPh sb="2" eb="6">
      <t>ケイジョウシュウシ</t>
    </rPh>
    <rPh sb="6" eb="8">
      <t>ヒリツ</t>
    </rPh>
    <rPh sb="11" eb="14">
      <t>ゼンネンド</t>
    </rPh>
    <rPh sb="15" eb="16">
      <t>オナ</t>
    </rPh>
    <rPh sb="26" eb="30">
      <t>ケンゼンケイエイ</t>
    </rPh>
    <rPh sb="31" eb="33">
      <t>スイジュン</t>
    </rPh>
    <rPh sb="42" eb="44">
      <t>ウワマワ</t>
    </rPh>
    <rPh sb="54" eb="56">
      <t>ルイセキ</t>
    </rPh>
    <rPh sb="56" eb="59">
      <t>ケッソンキン</t>
    </rPh>
    <rPh sb="89" eb="93">
      <t>リュウドウヒリツ</t>
    </rPh>
    <rPh sb="95" eb="97">
      <t>ジョウショウ</t>
    </rPh>
    <rPh sb="99" eb="102">
      <t>アンゼンセイ</t>
    </rPh>
    <rPh sb="103" eb="105">
      <t>シヒョウ</t>
    </rPh>
    <rPh sb="115" eb="116">
      <t>オオ</t>
    </rPh>
    <rPh sb="118" eb="120">
      <t>ウワマワ</t>
    </rPh>
    <rPh sb="128" eb="131">
      <t>ハイスイチ</t>
    </rPh>
    <rPh sb="132" eb="134">
      <t>コウシン</t>
    </rPh>
    <rPh sb="134" eb="136">
      <t>ジギョウ</t>
    </rPh>
    <rPh sb="137" eb="140">
      <t>キギョウサイ</t>
    </rPh>
    <rPh sb="141" eb="143">
      <t>カリイ</t>
    </rPh>
    <rPh sb="153" eb="156">
      <t>キギョウサイ</t>
    </rPh>
    <rPh sb="156" eb="158">
      <t>ザンダカ</t>
    </rPh>
    <rPh sb="158" eb="159">
      <t>タイ</t>
    </rPh>
    <rPh sb="159" eb="163">
      <t>キュウスイシュウエキ</t>
    </rPh>
    <rPh sb="163" eb="165">
      <t>ヒリツ</t>
    </rPh>
    <rPh sb="177" eb="179">
      <t>ジョウショウ</t>
    </rPh>
    <rPh sb="189" eb="191">
      <t>ルイジ</t>
    </rPh>
    <rPh sb="191" eb="193">
      <t>ダンタイ</t>
    </rPh>
    <rPh sb="193" eb="196">
      <t>ヘイキンチ</t>
    </rPh>
    <rPh sb="197" eb="198">
      <t>オオ</t>
    </rPh>
    <rPh sb="200" eb="202">
      <t>シタマワ</t>
    </rPh>
    <rPh sb="210" eb="212">
      <t>コンゴ</t>
    </rPh>
    <rPh sb="213" eb="215">
      <t>ジョジョ</t>
    </rPh>
    <rPh sb="223" eb="225">
      <t>ソウテイ</t>
    </rPh>
    <rPh sb="231" eb="235">
      <t>トウシキボ</t>
    </rPh>
    <rPh sb="236" eb="238">
      <t>コウシン</t>
    </rPh>
    <rPh sb="238" eb="240">
      <t>ザイゲン</t>
    </rPh>
    <rPh sb="245" eb="247">
      <t>カクホ</t>
    </rPh>
    <rPh sb="248" eb="249">
      <t>モト</t>
    </rPh>
    <rPh sb="326" eb="328">
      <t>ヒカク</t>
    </rPh>
    <rPh sb="333" eb="337">
      <t>キュウスイゲンカ</t>
    </rPh>
    <rPh sb="339" eb="340">
      <t>ヒク</t>
    </rPh>
    <rPh sb="344" eb="349">
      <t>シセツリヨウリツ</t>
    </rPh>
    <rPh sb="351" eb="352">
      <t>タカ</t>
    </rPh>
    <rPh sb="361" eb="363">
      <t>リョウコウ</t>
    </rPh>
    <rPh sb="376" eb="379">
      <t>ユウシュウリツ</t>
    </rPh>
    <rPh sb="381" eb="383">
      <t>ネンネン</t>
    </rPh>
    <rPh sb="383" eb="385">
      <t>ジョウショウ</t>
    </rPh>
    <rPh sb="386" eb="388">
      <t>カイゼン</t>
    </rPh>
    <rPh sb="389" eb="390">
      <t>ミ</t>
    </rPh>
    <rPh sb="409" eb="411">
      <t>シタマワ</t>
    </rPh>
    <rPh sb="417" eb="419">
      <t>コンゴ</t>
    </rPh>
    <rPh sb="420" eb="424">
      <t>ロウスイタイサク</t>
    </rPh>
    <rPh sb="425" eb="428">
      <t>ケイカクテキ</t>
    </rPh>
    <rPh sb="429" eb="431">
      <t>シセツ</t>
    </rPh>
    <rPh sb="431" eb="433">
      <t>コウシン</t>
    </rPh>
    <rPh sb="437" eb="440">
      <t>ユウシュウリツ</t>
    </rPh>
    <rPh sb="441" eb="443">
      <t>コウジョウ</t>
    </rPh>
    <rPh sb="444" eb="445">
      <t>ト</t>
    </rPh>
    <rPh sb="446" eb="447">
      <t>ク</t>
    </rPh>
    <phoneticPr fontId="4"/>
  </si>
  <si>
    <t>償却対象資産の減価償却がどの程度進行しているかを示す①「有形固定資産減価償却率」は、前年度から0.14ポイント減少し43.68％と改善しました。
法定耐用年数を超えた管路延長の割合を表す②「管路経年化率」は、前年度から 0.45ポイント増加の 7.33％となり老朽化が進んでいます。
更新した管路延長の割合を示す③「管路更新率」は 0.93％で前年度から 0.31ポイント増加し、全国平均・類似団体平均値を上回っています。
今後も、経営状況を維持しながらも必要な更新投資を先送りすることのないよう、引き続き計画的な施設更新・整備を実施します。</t>
    <rPh sb="0" eb="2">
      <t>ショウキャク</t>
    </rPh>
    <rPh sb="2" eb="4">
      <t>タイショウ</t>
    </rPh>
    <rPh sb="4" eb="6">
      <t>シサン</t>
    </rPh>
    <rPh sb="7" eb="11">
      <t>ゲンカショウキャク</t>
    </rPh>
    <rPh sb="14" eb="16">
      <t>テイド</t>
    </rPh>
    <rPh sb="16" eb="18">
      <t>シンコウ</t>
    </rPh>
    <rPh sb="24" eb="25">
      <t>シメ</t>
    </rPh>
    <rPh sb="28" eb="30">
      <t>ユウケイ</t>
    </rPh>
    <rPh sb="30" eb="34">
      <t>コテイシサン</t>
    </rPh>
    <rPh sb="34" eb="39">
      <t>ゲンカショウキャクリツ</t>
    </rPh>
    <rPh sb="42" eb="45">
      <t>ゼンネンド</t>
    </rPh>
    <rPh sb="55" eb="57">
      <t>ゲンショウ</t>
    </rPh>
    <rPh sb="65" eb="67">
      <t>カイゼン</t>
    </rPh>
    <rPh sb="96" eb="98">
      <t>カンロ</t>
    </rPh>
    <rPh sb="98" eb="101">
      <t>ケイネンカ</t>
    </rPh>
    <rPh sb="101" eb="102">
      <t>リツ</t>
    </rPh>
    <rPh sb="119" eb="121">
      <t>ゾウカ</t>
    </rPh>
    <rPh sb="131" eb="134">
      <t>ロウキュウカ</t>
    </rPh>
    <rPh sb="135" eb="136">
      <t>スス</t>
    </rPh>
    <rPh sb="144" eb="146">
      <t>コウシン</t>
    </rPh>
    <rPh sb="148" eb="150">
      <t>カンロ</t>
    </rPh>
    <rPh sb="150" eb="152">
      <t>エンチョウ</t>
    </rPh>
    <rPh sb="153" eb="155">
      <t>ワリアイ</t>
    </rPh>
    <rPh sb="156" eb="157">
      <t>シメ</t>
    </rPh>
    <rPh sb="160" eb="162">
      <t>カンロ</t>
    </rPh>
    <rPh sb="162" eb="165">
      <t>コウシンリツ</t>
    </rPh>
    <rPh sb="174" eb="177">
      <t>ゼンネンド</t>
    </rPh>
    <rPh sb="188" eb="190">
      <t>ゾウカ</t>
    </rPh>
    <rPh sb="205" eb="207">
      <t>ウワマワ</t>
    </rPh>
    <rPh sb="215" eb="217">
      <t>コンゴ</t>
    </rPh>
    <rPh sb="219" eb="223">
      <t>ケイエイジョウキョウ</t>
    </rPh>
    <rPh sb="224" eb="226">
      <t>イジ</t>
    </rPh>
    <rPh sb="231" eb="233">
      <t>ヒツヨウ</t>
    </rPh>
    <rPh sb="234" eb="236">
      <t>コウシン</t>
    </rPh>
    <rPh sb="236" eb="238">
      <t>トウシ</t>
    </rPh>
    <rPh sb="239" eb="241">
      <t>サキオク</t>
    </rPh>
    <rPh sb="252" eb="253">
      <t>ヒ</t>
    </rPh>
    <rPh sb="254" eb="255">
      <t>ツヅ</t>
    </rPh>
    <rPh sb="256" eb="259">
      <t>ケイカクテキ</t>
    </rPh>
    <rPh sb="260" eb="264">
      <t>シセツコウシン</t>
    </rPh>
    <rPh sb="265" eb="267">
      <t>セイビ</t>
    </rPh>
    <rPh sb="268" eb="270">
      <t>ジッシ</t>
    </rPh>
    <phoneticPr fontId="4"/>
  </si>
  <si>
    <t>「経営の健全性・効率性」に関する指標は、概ね例年並みの水準となり安定的に推移しています。
「老朽化の状況」については、管路更新率が上昇したものの、管路の経年化が進行しており効果的な老朽管の更新が求められます。
今後は事業拡張期に建設された配水池等の施設の更新時期を迎えるため、企業債の活用を含めた投資財源の確保が課題となります。
給水原価の水準を維持しながらも経営悪化を招くことのないよう、より一層の安定した事業運営に努めます。</t>
    <rPh sb="1" eb="3">
      <t>ケイエイ</t>
    </rPh>
    <rPh sb="4" eb="7">
      <t>ケンゼンセイ</t>
    </rPh>
    <rPh sb="8" eb="11">
      <t>コウリツセイ</t>
    </rPh>
    <rPh sb="13" eb="14">
      <t>カン</t>
    </rPh>
    <rPh sb="16" eb="18">
      <t>シヒョウ</t>
    </rPh>
    <rPh sb="20" eb="21">
      <t>オオム</t>
    </rPh>
    <rPh sb="22" eb="24">
      <t>レイネン</t>
    </rPh>
    <rPh sb="24" eb="25">
      <t>ナ</t>
    </rPh>
    <rPh sb="27" eb="29">
      <t>スイジュン</t>
    </rPh>
    <rPh sb="32" eb="35">
      <t>アンテイテキ</t>
    </rPh>
    <rPh sb="36" eb="38">
      <t>スイイ</t>
    </rPh>
    <rPh sb="47" eb="50">
      <t>ロウキュウカ</t>
    </rPh>
    <rPh sb="51" eb="53">
      <t>ジョウキョウ</t>
    </rPh>
    <rPh sb="60" eb="62">
      <t>カンロ</t>
    </rPh>
    <rPh sb="62" eb="65">
      <t>コウシンリツ</t>
    </rPh>
    <rPh sb="66" eb="68">
      <t>ジョウショウ</t>
    </rPh>
    <rPh sb="74" eb="76">
      <t>カンロ</t>
    </rPh>
    <rPh sb="81" eb="83">
      <t>シンコウ</t>
    </rPh>
    <rPh sb="87" eb="90">
      <t>コウカテキ</t>
    </rPh>
    <rPh sb="91" eb="94">
      <t>ロウキュウカン</t>
    </rPh>
    <rPh sb="95" eb="97">
      <t>コウシン</t>
    </rPh>
    <rPh sb="98" eb="99">
      <t>モト</t>
    </rPh>
    <rPh sb="107" eb="109">
      <t>コンゴ</t>
    </rPh>
    <rPh sb="110" eb="112">
      <t>ジギョウ</t>
    </rPh>
    <rPh sb="112" eb="115">
      <t>カクチョウキ</t>
    </rPh>
    <rPh sb="116" eb="118">
      <t>ケンセツ</t>
    </rPh>
    <rPh sb="121" eb="124">
      <t>ハイスイチ</t>
    </rPh>
    <rPh sb="124" eb="125">
      <t>トウ</t>
    </rPh>
    <rPh sb="126" eb="128">
      <t>シセツ</t>
    </rPh>
    <rPh sb="129" eb="131">
      <t>コウシン</t>
    </rPh>
    <rPh sb="131" eb="133">
      <t>ジキ</t>
    </rPh>
    <rPh sb="134" eb="135">
      <t>ムカ</t>
    </rPh>
    <rPh sb="140" eb="143">
      <t>キギョウサイ</t>
    </rPh>
    <rPh sb="144" eb="146">
      <t>カツヨウ</t>
    </rPh>
    <rPh sb="147" eb="148">
      <t>フク</t>
    </rPh>
    <rPh sb="150" eb="152">
      <t>トウシ</t>
    </rPh>
    <rPh sb="152" eb="154">
      <t>ザイゲン</t>
    </rPh>
    <rPh sb="155" eb="157">
      <t>カクホ</t>
    </rPh>
    <rPh sb="158" eb="160">
      <t>カダイ</t>
    </rPh>
    <rPh sb="167" eb="169">
      <t>キュウスイ</t>
    </rPh>
    <rPh sb="169" eb="171">
      <t>ゲンカ</t>
    </rPh>
    <rPh sb="172" eb="174">
      <t>スイジュン</t>
    </rPh>
    <rPh sb="175" eb="177">
      <t>イジ</t>
    </rPh>
    <rPh sb="182" eb="184">
      <t>ケイエイ</t>
    </rPh>
    <rPh sb="184" eb="186">
      <t>アッカ</t>
    </rPh>
    <rPh sb="187" eb="188">
      <t>マネ</t>
    </rPh>
    <rPh sb="199" eb="201">
      <t>イッソウ</t>
    </rPh>
    <rPh sb="211" eb="2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</si>
</sst>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0.75</c:v>
                </c:pt>
                <c:pt idx="2">
                  <c:v>0.63</c:v>
                </c:pt>
                <c:pt idx="3">
                  <c:v>0.62</c:v>
                </c:pt>
                <c:pt idx="4">
                  <c:v>0.93</c:v>
                </c:pt>
              </c:numCache>
            </c:numRef>
          </c:val>
          <c:extLst>
            <c:ext xmlns:c16="http://schemas.microsoft.com/office/drawing/2014/chart" uri="{C3380CC4-5D6E-409C-BE32-E72D297353CC}">
              <c16:uniqueId val="{00000000-B255-4BA9-A228-1ECF77697B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255-4BA9-A228-1ECF77697B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90.29</c:v>
                </c:pt>
                <c:pt idx="1">
                  <c:v>88.27</c:v>
                </c:pt>
                <c:pt idx="2">
                  <c:v>86.32</c:v>
                </c:pt>
                <c:pt idx="3">
                  <c:v>83.43</c:v>
                </c:pt>
                <c:pt idx="4">
                  <c:v>82.3</c:v>
                </c:pt>
              </c:numCache>
            </c:numRef>
          </c:val>
          <c:extLst>
            <c:ext xmlns:c16="http://schemas.microsoft.com/office/drawing/2014/chart" uri="{C3380CC4-5D6E-409C-BE32-E72D297353CC}">
              <c16:uniqueId val="{00000000-54B0-4C90-97B2-8D072EB7F8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4B0-4C90-97B2-8D072EB7F8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74.349999999999994</c:v>
                </c:pt>
                <c:pt idx="1">
                  <c:v>75.97</c:v>
                </c:pt>
                <c:pt idx="2">
                  <c:v>77.260000000000005</c:v>
                </c:pt>
                <c:pt idx="3">
                  <c:v>79.7</c:v>
                </c:pt>
                <c:pt idx="4">
                  <c:v>80.89</c:v>
                </c:pt>
              </c:numCache>
            </c:numRef>
          </c:val>
          <c:extLst>
            <c:ext xmlns:c16="http://schemas.microsoft.com/office/drawing/2014/chart" uri="{C3380CC4-5D6E-409C-BE32-E72D297353CC}">
              <c16:uniqueId val="{00000000-3399-46D9-8199-2A03EDF103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3399-46D9-8199-2A03EDF103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141.09</c:v>
                </c:pt>
                <c:pt idx="1">
                  <c:v>133.61000000000001</c:v>
                </c:pt>
                <c:pt idx="2">
                  <c:v>137.08000000000001</c:v>
                </c:pt>
                <c:pt idx="3">
                  <c:v>130.06</c:v>
                </c:pt>
                <c:pt idx="4">
                  <c:v>130.06</c:v>
                </c:pt>
              </c:numCache>
            </c:numRef>
          </c:val>
          <c:extLst>
            <c:ext xmlns:c16="http://schemas.microsoft.com/office/drawing/2014/chart" uri="{C3380CC4-5D6E-409C-BE32-E72D297353CC}">
              <c16:uniqueId val="{00000000-2331-4AAD-8736-CCF98E1FB7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331-4AAD-8736-CCF98E1FB7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42.01</c:v>
                </c:pt>
                <c:pt idx="1">
                  <c:v>42.06</c:v>
                </c:pt>
                <c:pt idx="2">
                  <c:v>43.27</c:v>
                </c:pt>
                <c:pt idx="3">
                  <c:v>43.82</c:v>
                </c:pt>
                <c:pt idx="4">
                  <c:v>43.68</c:v>
                </c:pt>
              </c:numCache>
            </c:numRef>
          </c:val>
          <c:extLst>
            <c:ext xmlns:c16="http://schemas.microsoft.com/office/drawing/2014/chart" uri="{C3380CC4-5D6E-409C-BE32-E72D297353CC}">
              <c16:uniqueId val="{00000000-6094-4AAF-8ECB-1561DE6605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094-4AAF-8ECB-1561DE6605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7.1</c:v>
                </c:pt>
                <c:pt idx="1">
                  <c:v>6.83</c:v>
                </c:pt>
                <c:pt idx="2">
                  <c:v>6.79</c:v>
                </c:pt>
                <c:pt idx="3">
                  <c:v>6.88</c:v>
                </c:pt>
                <c:pt idx="4">
                  <c:v>7.33</c:v>
                </c:pt>
              </c:numCache>
            </c:numRef>
          </c:val>
          <c:extLst>
            <c:ext xmlns:c16="http://schemas.microsoft.com/office/drawing/2014/chart" uri="{C3380CC4-5D6E-409C-BE32-E72D297353CC}">
              <c16:uniqueId val="{00000000-C0EE-441F-82A1-1CFEA2D8D8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0EE-441F-82A1-1CFEA2D8D8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2-442C-B624-252E782B26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BD2-442C-B624-252E782B26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337.84</c:v>
                </c:pt>
                <c:pt idx="1">
                  <c:v>308.16000000000003</c:v>
                </c:pt>
                <c:pt idx="2">
                  <c:v>381.3</c:v>
                </c:pt>
                <c:pt idx="3">
                  <c:v>304.64999999999998</c:v>
                </c:pt>
                <c:pt idx="4">
                  <c:v>398.22</c:v>
                </c:pt>
              </c:numCache>
            </c:numRef>
          </c:val>
          <c:extLst>
            <c:ext xmlns:c16="http://schemas.microsoft.com/office/drawing/2014/chart" uri="{C3380CC4-5D6E-409C-BE32-E72D297353CC}">
              <c16:uniqueId val="{00000000-D57B-4CAB-ADE9-3985AFA48B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57B-4CAB-ADE9-3985AFA48B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40.950000000000003</c:v>
                </c:pt>
                <c:pt idx="1">
                  <c:v>27.82</c:v>
                </c:pt>
                <c:pt idx="2">
                  <c:v>16.45</c:v>
                </c:pt>
                <c:pt idx="3">
                  <c:v>16.559999999999999</c:v>
                </c:pt>
                <c:pt idx="4">
                  <c:v>46.21</c:v>
                </c:pt>
              </c:numCache>
            </c:numRef>
          </c:val>
          <c:extLst>
            <c:ext xmlns:c16="http://schemas.microsoft.com/office/drawing/2014/chart" uri="{C3380CC4-5D6E-409C-BE32-E72D297353CC}">
              <c16:uniqueId val="{00000000-C519-4E61-B194-70280E6448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519-4E61-B194-70280E6448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123.57</c:v>
                </c:pt>
                <c:pt idx="1">
                  <c:v>115.13</c:v>
                </c:pt>
                <c:pt idx="2">
                  <c:v>121.38</c:v>
                </c:pt>
                <c:pt idx="3">
                  <c:v>118.29</c:v>
                </c:pt>
                <c:pt idx="4">
                  <c:v>119.07</c:v>
                </c:pt>
              </c:numCache>
            </c:numRef>
          </c:val>
          <c:extLst>
            <c:ext xmlns:c16="http://schemas.microsoft.com/office/drawing/2014/chart" uri="{C3380CC4-5D6E-409C-BE32-E72D297353CC}">
              <c16:uniqueId val="{00000000-4D94-468E-9F64-7F2240C163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D94-468E-9F64-7F2240C163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115.97</c:v>
                </c:pt>
                <c:pt idx="1">
                  <c:v>124.06</c:v>
                </c:pt>
                <c:pt idx="2">
                  <c:v>117.88</c:v>
                </c:pt>
                <c:pt idx="3">
                  <c:v>114.27</c:v>
                </c:pt>
                <c:pt idx="4">
                  <c:v>119.63</c:v>
                </c:pt>
              </c:numCache>
            </c:numRef>
          </c:val>
          <c:extLst>
            <c:ext xmlns:c16="http://schemas.microsoft.com/office/drawing/2014/chart" uri="{C3380CC4-5D6E-409C-BE32-E72D297353CC}">
              <c16:uniqueId val="{00000000-613C-4724-85A5-D71266C98D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13C-4724-85A5-D71266C98D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大津菊陽水道企業団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92.43</v>
      </c>
      <c r="J10" s="38"/>
      <c r="K10" s="38"/>
      <c r="L10" s="38"/>
      <c r="M10" s="38"/>
      <c r="N10" s="38"/>
      <c r="O10" s="65"/>
      <c r="P10" s="55">
        <f>データ!$P$6</f>
        <v>99.49</v>
      </c>
      <c r="Q10" s="55"/>
      <c r="R10" s="55"/>
      <c r="S10" s="55"/>
      <c r="T10" s="55"/>
      <c r="U10" s="55"/>
      <c r="V10" s="55"/>
      <c r="W10" s="66">
        <f>データ!$Q$6</f>
        <v>2670</v>
      </c>
      <c r="X10" s="66"/>
      <c r="Y10" s="66"/>
      <c r="Z10" s="66"/>
      <c r="AA10" s="66"/>
      <c r="AB10" s="66"/>
      <c r="AC10" s="66"/>
      <c r="AD10" s="2"/>
      <c r="AE10" s="2"/>
      <c r="AF10" s="2"/>
      <c r="AG10" s="2"/>
      <c r="AH10" s="2"/>
      <c r="AI10" s="2"/>
      <c r="AJ10" s="2"/>
      <c r="AK10" s="2"/>
      <c r="AL10" s="66">
        <f>データ!$U$6</f>
        <v>78799</v>
      </c>
      <c r="AM10" s="66"/>
      <c r="AN10" s="66"/>
      <c r="AO10" s="66"/>
      <c r="AP10" s="66"/>
      <c r="AQ10" s="66"/>
      <c r="AR10" s="66"/>
      <c r="AS10" s="66"/>
      <c r="AT10" s="37">
        <f>データ!$V$6</f>
        <v>56.47</v>
      </c>
      <c r="AU10" s="38"/>
      <c r="AV10" s="38"/>
      <c r="AW10" s="38"/>
      <c r="AX10" s="38"/>
      <c r="AY10" s="38"/>
      <c r="AZ10" s="38"/>
      <c r="BA10" s="38"/>
      <c r="BB10" s="55">
        <f>データ!$W$6</f>
        <v>1395.41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qyGjsKfrSArxocoQBoRnnZatyS/gmb6tBAsPz7dpBhO8lWsvE/26VuIpCsFHRG5usaZOGg/h1QJcwPWuZdWQ==" saltValue="2W2NDv8yNkGDW7s2VMg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438715</v>
      </c>
      <c r="D6" s="20">
        <f t="shared" si="3"/>
        <v>46</v>
      </c>
      <c r="E6" s="20">
        <f t="shared" si="3"/>
        <v>1</v>
      </c>
      <c r="F6" s="20">
        <f t="shared" si="3"/>
        <v>0</v>
      </c>
      <c r="G6" s="20">
        <f t="shared" si="3"/>
        <v>1</v>
      </c>
      <c r="H6" s="20" t="str">
        <f t="shared" si="3"/>
        <v>熊本県　大津菊陽水道企業団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92.43</v>
      </c>
      <c r="P6" s="21">
        <f t="shared" si="3"/>
        <v>99.49</v>
      </c>
      <c r="Q6" s="21">
        <f t="shared" si="3"/>
        <v>2670</v>
      </c>
      <c r="R6" s="21" t="str">
        <f t="shared" si="3"/>
        <v>-</v>
      </c>
      <c r="S6" s="21" t="str">
        <f t="shared" si="3"/>
        <v>-</v>
      </c>
      <c r="T6" s="21" t="str">
        <f t="shared" si="3"/>
        <v>-</v>
      </c>
      <c r="U6" s="21">
        <f t="shared" si="3"/>
        <v>78799</v>
      </c>
      <c r="V6" s="21">
        <f t="shared" si="3"/>
        <v>56.47</v>
      </c>
      <c r="W6" s="21">
        <f t="shared" si="3"/>
        <v>1395.41</v>
      </c>
      <c r="X6" s="22">
        <f>IF(X7="",NA(),X7)</f>
        <v>141.09</v>
      </c>
      <c r="Y6" s="22">
        <f t="shared" ref="Y6:AG6" si="4">IF(Y7="",NA(),Y7)</f>
        <v>133.61000000000001</v>
      </c>
      <c r="Z6" s="22">
        <f t="shared" si="4"/>
        <v>137.08000000000001</v>
      </c>
      <c r="AA6" s="22">
        <f t="shared" si="4"/>
        <v>130.06</v>
      </c>
      <c r="AB6" s="22">
        <f t="shared" si="4"/>
        <v>130.06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337.84</v>
      </c>
      <c r="AU6" s="22">
        <f t="shared" ref="AU6:BC6" si="6">IF(AU7="",NA(),AU7)</f>
        <v>308.16000000000003</v>
      </c>
      <c r="AV6" s="22">
        <f t="shared" si="6"/>
        <v>381.3</v>
      </c>
      <c r="AW6" s="22">
        <f t="shared" si="6"/>
        <v>304.64999999999998</v>
      </c>
      <c r="AX6" s="22">
        <f t="shared" si="6"/>
        <v>398.22</v>
      </c>
      <c r="AY6" s="22">
        <f t="shared" si="6"/>
        <v>355.5</v>
      </c>
      <c r="AZ6" s="22">
        <f t="shared" si="6"/>
        <v>349.83</v>
      </c>
      <c r="BA6" s="22">
        <f t="shared" si="6"/>
        <v>360.86</v>
      </c>
      <c r="BB6" s="22">
        <f t="shared" si="6"/>
        <v>350.79</v>
      </c>
      <c r="BC6" s="22">
        <f t="shared" si="6"/>
        <v>354.57</v>
      </c>
      <c r="BD6" s="21" t="str">
        <f>IF(BD7="","",IF(BD7="-","【-】","【"&amp;SUBSTITUTE(TEXT(BD7,"#,##0.00"),"-","△")&amp;"】"))</f>
        <v>【261.51】</v>
      </c>
      <c r="BE6" s="22">
        <f>IF(BE7="",NA(),BE7)</f>
        <v>40.950000000000003</v>
      </c>
      <c r="BF6" s="22">
        <f t="shared" ref="BF6:BN6" si="7">IF(BF7="",NA(),BF7)</f>
        <v>27.82</v>
      </c>
      <c r="BG6" s="22">
        <f t="shared" si="7"/>
        <v>16.45</v>
      </c>
      <c r="BH6" s="22">
        <f t="shared" si="7"/>
        <v>16.559999999999999</v>
      </c>
      <c r="BI6" s="22">
        <f t="shared" si="7"/>
        <v>46.21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123.57</v>
      </c>
      <c r="BQ6" s="22">
        <f t="shared" ref="BQ6:BY6" si="8">IF(BQ7="",NA(),BQ7)</f>
        <v>115.13</v>
      </c>
      <c r="BR6" s="22">
        <f t="shared" si="8"/>
        <v>121.38</v>
      </c>
      <c r="BS6" s="22">
        <f t="shared" si="8"/>
        <v>118.29</v>
      </c>
      <c r="BT6" s="22">
        <f t="shared" si="8"/>
        <v>119.07</v>
      </c>
      <c r="BU6" s="22">
        <f t="shared" si="8"/>
        <v>104.57</v>
      </c>
      <c r="BV6" s="22">
        <f t="shared" si="8"/>
        <v>103.54</v>
      </c>
      <c r="BW6" s="22">
        <f t="shared" si="8"/>
        <v>103.32</v>
      </c>
      <c r="BX6" s="22">
        <f t="shared" si="8"/>
        <v>100.85</v>
      </c>
      <c r="BY6" s="22">
        <f t="shared" si="8"/>
        <v>103.79</v>
      </c>
      <c r="BZ6" s="21" t="str">
        <f>IF(BZ7="","",IF(BZ7="-","【-】","【"&amp;SUBSTITUTE(TEXT(BZ7,"#,##0.00"),"-","△")&amp;"】"))</f>
        <v>【102.35】</v>
      </c>
      <c r="CA6" s="22">
        <f>IF(CA7="",NA(),CA7)</f>
        <v>115.97</v>
      </c>
      <c r="CB6" s="22">
        <f t="shared" ref="CB6:CJ6" si="9">IF(CB7="",NA(),CB7)</f>
        <v>124.06</v>
      </c>
      <c r="CC6" s="22">
        <f t="shared" si="9"/>
        <v>117.88</v>
      </c>
      <c r="CD6" s="22">
        <f t="shared" si="9"/>
        <v>114.27</v>
      </c>
      <c r="CE6" s="22">
        <f t="shared" si="9"/>
        <v>119.63</v>
      </c>
      <c r="CF6" s="22">
        <f t="shared" si="9"/>
        <v>165.47</v>
      </c>
      <c r="CG6" s="22">
        <f t="shared" si="9"/>
        <v>167.46</v>
      </c>
      <c r="CH6" s="22">
        <f t="shared" si="9"/>
        <v>168.56</v>
      </c>
      <c r="CI6" s="22">
        <f t="shared" si="9"/>
        <v>167.1</v>
      </c>
      <c r="CJ6" s="22">
        <f t="shared" si="9"/>
        <v>167.86</v>
      </c>
      <c r="CK6" s="21" t="str">
        <f>IF(CK7="","",IF(CK7="-","【-】","【"&amp;SUBSTITUTE(TEXT(CK7,"#,##0.00"),"-","△")&amp;"】"))</f>
        <v>【167.74】</v>
      </c>
      <c r="CL6" s="22">
        <f>IF(CL7="",NA(),CL7)</f>
        <v>90.29</v>
      </c>
      <c r="CM6" s="22">
        <f t="shared" ref="CM6:CU6" si="10">IF(CM7="",NA(),CM7)</f>
        <v>88.27</v>
      </c>
      <c r="CN6" s="22">
        <f t="shared" si="10"/>
        <v>86.32</v>
      </c>
      <c r="CO6" s="22">
        <f t="shared" si="10"/>
        <v>83.43</v>
      </c>
      <c r="CP6" s="22">
        <f t="shared" si="10"/>
        <v>82.3</v>
      </c>
      <c r="CQ6" s="22">
        <f t="shared" si="10"/>
        <v>59.74</v>
      </c>
      <c r="CR6" s="22">
        <f t="shared" si="10"/>
        <v>59.46</v>
      </c>
      <c r="CS6" s="22">
        <f t="shared" si="10"/>
        <v>59.51</v>
      </c>
      <c r="CT6" s="22">
        <f t="shared" si="10"/>
        <v>59.91</v>
      </c>
      <c r="CU6" s="22">
        <f t="shared" si="10"/>
        <v>59.4</v>
      </c>
      <c r="CV6" s="21" t="str">
        <f>IF(CV7="","",IF(CV7="-","【-】","【"&amp;SUBSTITUTE(TEXT(CV7,"#,##0.00"),"-","△")&amp;"】"))</f>
        <v>【60.29】</v>
      </c>
      <c r="CW6" s="22">
        <f>IF(CW7="",NA(),CW7)</f>
        <v>74.349999999999994</v>
      </c>
      <c r="CX6" s="22">
        <f t="shared" ref="CX6:DF6" si="11">IF(CX7="",NA(),CX7)</f>
        <v>75.97</v>
      </c>
      <c r="CY6" s="22">
        <f t="shared" si="11"/>
        <v>77.260000000000005</v>
      </c>
      <c r="CZ6" s="22">
        <f t="shared" si="11"/>
        <v>79.7</v>
      </c>
      <c r="DA6" s="22">
        <f t="shared" si="11"/>
        <v>80.89</v>
      </c>
      <c r="DB6" s="22">
        <f t="shared" si="11"/>
        <v>87.28</v>
      </c>
      <c r="DC6" s="22">
        <f t="shared" si="11"/>
        <v>87.41</v>
      </c>
      <c r="DD6" s="22">
        <f t="shared" si="11"/>
        <v>87.08</v>
      </c>
      <c r="DE6" s="22">
        <f t="shared" si="11"/>
        <v>87.26</v>
      </c>
      <c r="DF6" s="22">
        <f t="shared" si="11"/>
        <v>87.57</v>
      </c>
      <c r="DG6" s="21" t="str">
        <f>IF(DG7="","",IF(DG7="-","【-】","【"&amp;SUBSTITUTE(TEXT(DG7,"#,##0.00"),"-","△")&amp;"】"))</f>
        <v>【90.12】</v>
      </c>
      <c r="DH6" s="22">
        <f>IF(DH7="",NA(),DH7)</f>
        <v>42.01</v>
      </c>
      <c r="DI6" s="22">
        <f t="shared" ref="DI6:DQ6" si="12">IF(DI7="",NA(),DI7)</f>
        <v>42.06</v>
      </c>
      <c r="DJ6" s="22">
        <f t="shared" si="12"/>
        <v>43.27</v>
      </c>
      <c r="DK6" s="22">
        <f t="shared" si="12"/>
        <v>43.82</v>
      </c>
      <c r="DL6" s="22">
        <f t="shared" si="12"/>
        <v>43.68</v>
      </c>
      <c r="DM6" s="22">
        <f t="shared" si="12"/>
        <v>46.94</v>
      </c>
      <c r="DN6" s="22">
        <f t="shared" si="12"/>
        <v>47.62</v>
      </c>
      <c r="DO6" s="22">
        <f t="shared" si="12"/>
        <v>48.55</v>
      </c>
      <c r="DP6" s="22">
        <f t="shared" si="12"/>
        <v>49.2</v>
      </c>
      <c r="DQ6" s="22">
        <f t="shared" si="12"/>
        <v>50.01</v>
      </c>
      <c r="DR6" s="21" t="str">
        <f>IF(DR7="","",IF(DR7="-","【-】","【"&amp;SUBSTITUTE(TEXT(DR7,"#,##0.00"),"-","△")&amp;"】"))</f>
        <v>【50.88】</v>
      </c>
      <c r="DS6" s="22">
        <f>IF(DS7="",NA(),DS7)</f>
        <v>7.1</v>
      </c>
      <c r="DT6" s="22">
        <f t="shared" ref="DT6:EB6" si="13">IF(DT7="",NA(),DT7)</f>
        <v>6.83</v>
      </c>
      <c r="DU6" s="22">
        <f t="shared" si="13"/>
        <v>6.79</v>
      </c>
      <c r="DV6" s="22">
        <f t="shared" si="13"/>
        <v>6.88</v>
      </c>
      <c r="DW6" s="22">
        <f t="shared" si="13"/>
        <v>7.33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0.46</v>
      </c>
      <c r="EE6" s="22">
        <f t="shared" ref="EE6:EM6" si="14">IF(EE7="",NA(),EE7)</f>
        <v>0.75</v>
      </c>
      <c r="EF6" s="22">
        <f t="shared" si="14"/>
        <v>0.63</v>
      </c>
      <c r="EG6" s="22">
        <f t="shared" si="14"/>
        <v>0.62</v>
      </c>
      <c r="EH6" s="22">
        <f t="shared" si="14"/>
        <v>0.93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438715</v>
      </c>
      <c r="D7" s="24">
        <v>46</v>
      </c>
      <c r="E7" s="24">
        <v>1</v>
      </c>
      <c r="F7" s="24">
        <v>0</v>
      </c>
      <c r="G7" s="24">
        <v>1</v>
      </c>
      <c r="H7" s="24" t="s">
        <v>93</v>
      </c>
      <c r="I7" s="24" t="s">
        <v>94</v>
      </c>
      <c r="J7" s="24" t="s">
        <v>95</v>
      </c>
      <c r="K7" s="24" t="s">
        <v>96</v>
      </c>
      <c r="L7" s="24" t="s">
        <v>97</v>
      </c>
      <c r="M7" s="24" t="s">
        <v>98</v>
      </c>
      <c r="N7" s="25" t="s">
        <v>99</v>
      </c>
      <c r="O7" s="25">
        <v>92.43</v>
      </c>
      <c r="P7" s="25">
        <v>99.49</v>
      </c>
      <c r="Q7" s="25">
        <v>2670</v>
      </c>
      <c r="R7" s="25" t="s">
        <v>99</v>
      </c>
      <c r="S7" s="25" t="s">
        <v>99</v>
      </c>
      <c r="T7" s="25" t="s">
        <v>99</v>
      </c>
      <c r="U7" s="25">
        <v>78799</v>
      </c>
      <c r="V7" s="25">
        <v>56.47</v>
      </c>
      <c r="W7" s="25">
        <v>1395.41</v>
      </c>
      <c r="X7" s="25">
        <v>141.09</v>
      </c>
      <c r="Y7" s="25">
        <v>133.61000000000001</v>
      </c>
      <c r="Z7" s="25">
        <v>137.08000000000001</v>
      </c>
      <c r="AA7" s="25">
        <v>130.06</v>
      </c>
      <c r="AB7" s="25">
        <v>130.06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337.84</v>
      </c>
      <c r="AU7" s="25">
        <v>308.16000000000003</v>
      </c>
      <c r="AV7" s="25">
        <v>381.3</v>
      </c>
      <c r="AW7" s="25">
        <v>304.64999999999998</v>
      </c>
      <c r="AX7" s="25">
        <v>398.22</v>
      </c>
      <c r="AY7" s="25">
        <v>355.5</v>
      </c>
      <c r="AZ7" s="25">
        <v>349.83</v>
      </c>
      <c r="BA7" s="25">
        <v>360.86</v>
      </c>
      <c r="BB7" s="25">
        <v>350.79</v>
      </c>
      <c r="BC7" s="25">
        <v>354.57</v>
      </c>
      <c r="BD7" s="25">
        <v>261.51</v>
      </c>
      <c r="BE7" s="25">
        <v>40.950000000000003</v>
      </c>
      <c r="BF7" s="25">
        <v>27.82</v>
      </c>
      <c r="BG7" s="25">
        <v>16.45</v>
      </c>
      <c r="BH7" s="25">
        <v>16.559999999999999</v>
      </c>
      <c r="BI7" s="25">
        <v>46.21</v>
      </c>
      <c r="BJ7" s="25">
        <v>312.58</v>
      </c>
      <c r="BK7" s="25">
        <v>314.87</v>
      </c>
      <c r="BL7" s="25">
        <v>309.27999999999997</v>
      </c>
      <c r="BM7" s="25">
        <v>322.92</v>
      </c>
      <c r="BN7" s="25">
        <v>303.45999999999998</v>
      </c>
      <c r="BO7" s="25">
        <v>265.16000000000003</v>
      </c>
      <c r="BP7" s="25">
        <v>123.57</v>
      </c>
      <c r="BQ7" s="25">
        <v>115.13</v>
      </c>
      <c r="BR7" s="25">
        <v>121.38</v>
      </c>
      <c r="BS7" s="25">
        <v>118.29</v>
      </c>
      <c r="BT7" s="25">
        <v>119.07</v>
      </c>
      <c r="BU7" s="25">
        <v>104.57</v>
      </c>
      <c r="BV7" s="25">
        <v>103.54</v>
      </c>
      <c r="BW7" s="25">
        <v>103.32</v>
      </c>
      <c r="BX7" s="25">
        <v>100.85</v>
      </c>
      <c r="BY7" s="25">
        <v>103.79</v>
      </c>
      <c r="BZ7" s="25">
        <v>102.35</v>
      </c>
      <c r="CA7" s="25">
        <v>115.97</v>
      </c>
      <c r="CB7" s="25">
        <v>124.06</v>
      </c>
      <c r="CC7" s="25">
        <v>117.88</v>
      </c>
      <c r="CD7" s="25">
        <v>114.27</v>
      </c>
      <c r="CE7" s="25">
        <v>119.63</v>
      </c>
      <c r="CF7" s="25">
        <v>165.47</v>
      </c>
      <c r="CG7" s="25">
        <v>167.46</v>
      </c>
      <c r="CH7" s="25">
        <v>168.56</v>
      </c>
      <c r="CI7" s="25">
        <v>167.1</v>
      </c>
      <c r="CJ7" s="25">
        <v>167.86</v>
      </c>
      <c r="CK7" s="25">
        <v>167.74</v>
      </c>
      <c r="CL7" s="25">
        <v>90.29</v>
      </c>
      <c r="CM7" s="25">
        <v>88.27</v>
      </c>
      <c r="CN7" s="25">
        <v>86.32</v>
      </c>
      <c r="CO7" s="25">
        <v>83.43</v>
      </c>
      <c r="CP7" s="25">
        <v>82.3</v>
      </c>
      <c r="CQ7" s="25">
        <v>59.74</v>
      </c>
      <c r="CR7" s="25">
        <v>59.46</v>
      </c>
      <c r="CS7" s="25">
        <v>59.51</v>
      </c>
      <c r="CT7" s="25">
        <v>59.91</v>
      </c>
      <c r="CU7" s="25">
        <v>59.4</v>
      </c>
      <c r="CV7" s="25">
        <v>60.29</v>
      </c>
      <c r="CW7" s="25">
        <v>74.349999999999994</v>
      </c>
      <c r="CX7" s="25">
        <v>75.97</v>
      </c>
      <c r="CY7" s="25">
        <v>77.260000000000005</v>
      </c>
      <c r="CZ7" s="25">
        <v>79.7</v>
      </c>
      <c r="DA7" s="25">
        <v>80.89</v>
      </c>
      <c r="DB7" s="25">
        <v>87.28</v>
      </c>
      <c r="DC7" s="25">
        <v>87.41</v>
      </c>
      <c r="DD7" s="25">
        <v>87.08</v>
      </c>
      <c r="DE7" s="25">
        <v>87.26</v>
      </c>
      <c r="DF7" s="25">
        <v>87.57</v>
      </c>
      <c r="DG7" s="25">
        <v>90.12</v>
      </c>
      <c r="DH7" s="25">
        <v>42.01</v>
      </c>
      <c r="DI7" s="25">
        <v>42.06</v>
      </c>
      <c r="DJ7" s="25">
        <v>43.27</v>
      </c>
      <c r="DK7" s="25">
        <v>43.82</v>
      </c>
      <c r="DL7" s="25">
        <v>43.68</v>
      </c>
      <c r="DM7" s="25">
        <v>46.94</v>
      </c>
      <c r="DN7" s="25">
        <v>47.62</v>
      </c>
      <c r="DO7" s="25">
        <v>48.55</v>
      </c>
      <c r="DP7" s="25">
        <v>49.2</v>
      </c>
      <c r="DQ7" s="25">
        <v>50.01</v>
      </c>
      <c r="DR7" s="25">
        <v>50.88</v>
      </c>
      <c r="DS7" s="25">
        <v>7.1</v>
      </c>
      <c r="DT7" s="25">
        <v>6.83</v>
      </c>
      <c r="DU7" s="25">
        <v>6.79</v>
      </c>
      <c r="DV7" s="25">
        <v>6.88</v>
      </c>
      <c r="DW7" s="25">
        <v>7.33</v>
      </c>
      <c r="DX7" s="25">
        <v>14.48</v>
      </c>
      <c r="DY7" s="25">
        <v>16.27</v>
      </c>
      <c r="DZ7" s="25">
        <v>17.11</v>
      </c>
      <c r="EA7" s="25">
        <v>18.329999999999998</v>
      </c>
      <c r="EB7" s="25">
        <v>20.27</v>
      </c>
      <c r="EC7" s="25">
        <v>22.3</v>
      </c>
      <c r="ED7" s="25">
        <v>0.46</v>
      </c>
      <c r="EE7" s="25">
        <v>0.75</v>
      </c>
      <c r="EF7" s="25">
        <v>0.63</v>
      </c>
      <c r="EG7" s="25">
        <v>0.62</v>
      </c>
      <c r="EH7" s="25">
        <v>0.93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