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2.106\令和04年度\10_水道局\00_水道局共通\01 全庁共通全般（事務連絡･照会・広報HP IPK・事務引継・ゴミ当番）\02 庁内照会　（依頼・回答）（交付税・職権消除・各種計画等）\R4\03_その他照会文書\20230111[124]公営企業に係る経営比較分析表（令和3年度決算）の分析等\"/>
    </mc:Choice>
  </mc:AlternateContent>
  <workbookProtection workbookAlgorithmName="SHA-512" workbookHashValue="pGNmsYzGUb8pj11jESgvsZJCiD32ajhn0lEBJoUoHyuLtQWYUDpA77q89FwZNokIbdRIx+h8sgDqNAAzPy+ERw==" workbookSaltValue="Q6ImvnIZSlIiVqj+s+5vug=="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<sst xmlns="http://schemas.openxmlformats.org/spreadsheetml/2006/main" count="228" uniqueCount="114">
  <si>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</si>
  <si>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</si>
  <si>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</si>
  <si>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</si>
  <si>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</si>
  <si>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</si>
  <si>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</si>
  <si>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</si>
  <si>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</si>
  <si>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</si>
  <si>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</si>
  <si>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</si>
  <si>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</si>
  <si>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</si>
  <si>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</si>
  <si>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</si>
  <si>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</si>
  <si>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</si>
  <si>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</si>
  <si>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</si>
  <si>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</si>
  <si>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</si>
  <si>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</si>
  <si>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</si>
  <si>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</si>
  <si>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</si>
  <si>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</si>
  <si>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</si>
  <si>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</si>
  <si>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</si>
  <si>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</si>
  <si>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</si>
  <si>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</si>
  <si>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</si>
  <si>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</si>
  <si>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</si>
  <si>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</si>
  <si>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</si>
  <si>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</si>
  <si>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</si>
  <si>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</si>
  <si>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</si>
  <si>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</si>
  <si>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</si>
  <si>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</si>
  <si>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</si>
  <si>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</si>
  <si>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</si>
  <si>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</si>
  <si>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</si>
  <si>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</si>
  <si>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</si>
  <si>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</si>
  <si>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</si>
  <si>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</si>
  <si>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</si>
  <si>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</si>
  <si>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</si>
  <si>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</si>
  <si>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</si>
  <si>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</si>
  <si>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</si>
  <si>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</si>
  <si>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</si>
  <si>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</si>
  <si>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</si>
  <si>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</si>
  <si>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</si>
  <si>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</si>
  <si>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</si>
  <si>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</si>
  <si>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</si>
  <si>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</si>
  <si>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</si>
  <si>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</si>
  <si>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</si>
  <si>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</si>
  <si>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</si>
  <si>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</si>
  <si>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</si>
  <si>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</si>
  <si>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</si>
  <si>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</si>
  <si>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</si>
  <si>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</si>
  <si>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</si>
  <si>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</si>
  <si>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</si>
  <si>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</si>
  <si>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</si>
  <si>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</si>
  <si>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</si>
  <si>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</si>
  <si>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</si>
  <si>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</si>
  <si>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</si>
  <si>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</si>
  <si>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</si>
  <si>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</si>
  <si>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</si>
  <si>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</si>
  <si>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</si>
  <si>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</si>
  <si>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</si>
  <si>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</si>
  <si>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</si>
  <si>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</si>
  <si>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</si>
  <si>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</si>
  <si>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</si>
  <si>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</si>
  <si>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①有形固定資産減価償却率は、若干上昇傾向にありますが、類似団体平均と比較しても同様な状況であり、水道水の安定供給に影響を及ぼす状況ではありません。
②管路経年化率は、上昇傾向にあり、類似団体平均を超えている状況です。
③管路更新率は、老朽化が進んだ配水管の更新を重点的に実施したため前年度より若干上昇しました。
</t>
    <rPh sb="146" eb="148">
      <t>ジャッカン</t>
    </rPh>
    <phoneticPr fontId="4"/>
  </si>
  <si>
    <t>　給水人口がわずかに減少し、コロナ禍の影響を受けてか、配水量の減等により営業収益が減少している。　
　また、施設の老朽化が進み修繕費用が増加傾向となることも懸念されます。
　今後は、菊池市水道ビジョン（経営戦略）に基づき、適切な維持管理により現有資産を有効に活用しつつ、施設更新時にはダウンサイジング等を踏まえながら施設の再構築を図り、施設利用率の向上を目指すとともに、老朽化の進んだ管路を計画的に更新し、さらに有収率の改善を図っていく必要があります。</t>
    <rPh sb="1" eb="3">
      <t>キュウスイ</t>
    </rPh>
    <rPh sb="3" eb="5">
      <t>ジンコウ</t>
    </rPh>
    <rPh sb="10" eb="12">
      <t>ゲンショウ</t>
    </rPh>
    <rPh sb="17" eb="18">
      <t>カ</t>
    </rPh>
    <rPh sb="19" eb="21">
      <t>エイキョウ</t>
    </rPh>
    <rPh sb="22" eb="23">
      <t>ウ</t>
    </rPh>
    <rPh sb="27" eb="29">
      <t>ハイスイ</t>
    </rPh>
    <rPh sb="29" eb="30">
      <t>リョウ</t>
    </rPh>
    <rPh sb="31" eb="32">
      <t>ゲン</t>
    </rPh>
    <rPh sb="32" eb="33">
      <t>トウ</t>
    </rPh>
    <rPh sb="36" eb="38">
      <t>エイギョウ</t>
    </rPh>
    <rPh sb="38" eb="40">
      <t>シュウエキ</t>
    </rPh>
    <rPh sb="41" eb="43">
      <t>ゲンショウ</t>
    </rPh>
    <phoneticPr fontId="4"/>
  </si>
  <si>
    <r>
      <t>①経常収支比率は、主に</t>
    </r>
    <r>
      <rPr>
        <sz val="11"/>
        <rFont val="ＭＳ ゴシック"/>
        <family val="3"/>
        <charset val="128"/>
      </rPr>
      <t>資産減耗費や漏水等による修繕費の増</t>
    </r>
    <r>
      <rPr>
        <sz val="11"/>
        <color theme="1"/>
        <rFont val="ＭＳ ゴシック"/>
        <family val="3"/>
        <charset val="128"/>
      </rPr>
      <t>が影響し、前年度を下回りました。
②累積欠損金比率につきましては、現在は累積欠損金は発生していません。
③流動比率は、前年度を上回り、必要とされる1年以内に支払うべき債務に対して支払うことができる現金等があることを示す100%以上となっていることから、経営の健全性は概ね保たれている状況といえます。
④企業債残高対給水収益比率は、旧簡易水道事業の企業債借入れによるものが影響し、類似団体平均値を大きく超えていますが、毎年度の企業債借入額がその年度の企業債償還額を上回らない額とするなど、改善を図ります。
⑤料金回収率は、</t>
    </r>
    <r>
      <rPr>
        <sz val="11"/>
        <color rgb="FFFF0000"/>
        <rFont val="ＭＳ ゴシック"/>
        <family val="3"/>
        <charset val="128"/>
      </rPr>
      <t>供給単価に比べて給水原価の増加幅が大きかったため前年度より減少したもの</t>
    </r>
    <r>
      <rPr>
        <sz val="11"/>
        <color theme="1"/>
        <rFont val="ＭＳ ゴシック"/>
        <family val="3"/>
        <charset val="128"/>
      </rPr>
      <t>。更なる費用削減に努めます。
⑥給水原価は、地下水を水源としているため、類似団体平均と比較して低い状況です。
⑦施設利用率は、地形などの影響から多数の施設を保有しているため低い状況です。
⑧有収率は、発見までに相当の時間を要する漏水がほとんど無かったことなどから、前年度より改善しました。</t>
    </r>
    <rPh sb="17" eb="19">
      <t>ロウスイ</t>
    </rPh>
    <rPh sb="19" eb="20">
      <t>トウ</t>
    </rPh>
    <rPh sb="91" eb="92">
      <t>ウエ</t>
    </rPh>
    <rPh sb="288" eb="290">
      <t>キョウキュウ</t>
    </rPh>
    <rPh sb="290" eb="292">
      <t>タンカ</t>
    </rPh>
    <rPh sb="293" eb="294">
      <t>クラ</t>
    </rPh>
    <rPh sb="296" eb="298">
      <t>キュウスイ</t>
    </rPh>
    <rPh sb="298" eb="300">
      <t>ゲンカ</t>
    </rPh>
    <rPh sb="301" eb="303">
      <t>ゾウカ</t>
    </rPh>
    <rPh sb="303" eb="304">
      <t>ハバ</t>
    </rPh>
    <rPh sb="305" eb="306">
      <t>オオ</t>
    </rPh>
    <rPh sb="312" eb="315">
      <t>ゼンネンド</t>
    </rPh>
    <rPh sb="317" eb="319">
      <t>ゲンショウ</t>
    </rPh>
    <rPh sb="324" eb="325">
      <t>サラ</t>
    </rPh>
    <rPh sb="327" eb="329">
      <t>ヒヨウ</t>
    </rPh>
    <rPh sb="329" eb="331">
      <t>サクゲン</t>
    </rPh>
    <rPh sb="332" eb="33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</si>
</sst>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0.02</c:v>
                </c:pt>
                <c:pt idx="1">
                  <c:v>0.51</c:v>
                </c:pt>
                <c:pt idx="2">
                  <c:v>0.2</c:v>
                </c:pt>
                <c:pt idx="3">
                  <c:v>0.91</c:v>
                </c:pt>
                <c:pt idx="4">
                  <c:v>0.92</c:v>
                </c:pt>
              </c:numCache>
            </c:numRef>
          </c:val>
          <c:extLst>
            <c:ext xmlns:c16="http://schemas.microsoft.com/office/drawing/2014/chart" uri="{C3380CC4-5D6E-409C-BE32-E72D297353CC}">
              <c16:uniqueId val="{00000000-DEDE-4A1D-96D4-7C4FC15F76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EDE-4A1D-96D4-7C4FC15F76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41.3</c:v>
                </c:pt>
                <c:pt idx="1">
                  <c:v>40.28</c:v>
                </c:pt>
                <c:pt idx="2">
                  <c:v>35.630000000000003</c:v>
                </c:pt>
                <c:pt idx="3">
                  <c:v>35.99</c:v>
                </c:pt>
                <c:pt idx="4">
                  <c:v>38.72</c:v>
                </c:pt>
              </c:numCache>
            </c:numRef>
          </c:val>
          <c:extLst>
            <c:ext xmlns:c16="http://schemas.microsoft.com/office/drawing/2014/chart" uri="{C3380CC4-5D6E-409C-BE32-E72D297353CC}">
              <c16:uniqueId val="{00000000-E094-4415-9932-A4E3884011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E094-4415-9932-A4E3884011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83.34</c:v>
                </c:pt>
                <c:pt idx="1">
                  <c:v>82.85</c:v>
                </c:pt>
                <c:pt idx="2">
                  <c:v>83.92</c:v>
                </c:pt>
                <c:pt idx="3">
                  <c:v>84.53</c:v>
                </c:pt>
                <c:pt idx="4">
                  <c:v>84.69</c:v>
                </c:pt>
              </c:numCache>
            </c:numRef>
          </c:val>
          <c:extLst>
            <c:ext xmlns:c16="http://schemas.microsoft.com/office/drawing/2014/chart" uri="{C3380CC4-5D6E-409C-BE32-E72D297353CC}">
              <c16:uniqueId val="{00000000-03D2-4497-8592-5147942588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03D2-4497-8592-5147942588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109.97</c:v>
                </c:pt>
                <c:pt idx="1">
                  <c:v>108.28</c:v>
                </c:pt>
                <c:pt idx="2">
                  <c:v>112.87</c:v>
                </c:pt>
                <c:pt idx="3">
                  <c:v>112.1</c:v>
                </c:pt>
                <c:pt idx="4">
                  <c:v>108.92</c:v>
                </c:pt>
              </c:numCache>
            </c:numRef>
          </c:val>
          <c:extLst>
            <c:ext xmlns:c16="http://schemas.microsoft.com/office/drawing/2014/chart" uri="{C3380CC4-5D6E-409C-BE32-E72D297353CC}">
              <c16:uniqueId val="{00000000-A377-4883-91B6-725A9AEB3C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A377-4883-91B6-725A9AEB3C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40.299999999999997</c:v>
                </c:pt>
                <c:pt idx="1">
                  <c:v>42.12</c:v>
                </c:pt>
                <c:pt idx="2">
                  <c:v>43.17</c:v>
                </c:pt>
                <c:pt idx="3">
                  <c:v>44.24</c:v>
                </c:pt>
                <c:pt idx="4">
                  <c:v>45.59</c:v>
                </c:pt>
              </c:numCache>
            </c:numRef>
          </c:val>
          <c:extLst>
            <c:ext xmlns:c16="http://schemas.microsoft.com/office/drawing/2014/chart" uri="{C3380CC4-5D6E-409C-BE32-E72D297353CC}">
              <c16:uniqueId val="{00000000-7C6D-49E0-9108-5815BF7A42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7C6D-49E0-9108-5815BF7A42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19.78</c:v>
                </c:pt>
                <c:pt idx="1">
                  <c:v>18.850000000000001</c:v>
                </c:pt>
                <c:pt idx="2">
                  <c:v>19.260000000000002</c:v>
                </c:pt>
                <c:pt idx="3">
                  <c:v>20.239999999999998</c:v>
                </c:pt>
                <c:pt idx="4">
                  <c:v>22.47</c:v>
                </c:pt>
              </c:numCache>
            </c:numRef>
          </c:val>
          <c:extLst>
            <c:ext xmlns:c16="http://schemas.microsoft.com/office/drawing/2014/chart" uri="{C3380CC4-5D6E-409C-BE32-E72D297353CC}">
              <c16:uniqueId val="{00000000-ED00-4EE5-8D04-F623360E7C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ED00-4EE5-8D04-F623360E7C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8-4E2A-95E1-F4D18C7C25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458-4E2A-95E1-F4D18C7C25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196.75</c:v>
                </c:pt>
                <c:pt idx="1">
                  <c:v>200.56</c:v>
                </c:pt>
                <c:pt idx="2">
                  <c:v>173.75</c:v>
                </c:pt>
                <c:pt idx="3">
                  <c:v>170.28</c:v>
                </c:pt>
                <c:pt idx="4">
                  <c:v>180.31</c:v>
                </c:pt>
              </c:numCache>
            </c:numRef>
          </c:val>
          <c:extLst>
            <c:ext xmlns:c16="http://schemas.microsoft.com/office/drawing/2014/chart" uri="{C3380CC4-5D6E-409C-BE32-E72D297353CC}">
              <c16:uniqueId val="{00000000-DD00-4339-B491-DE9C2B8E59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DD00-4339-B491-DE9C2B8E59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626.39</c:v>
                </c:pt>
                <c:pt idx="1">
                  <c:v>624.19000000000005</c:v>
                </c:pt>
                <c:pt idx="2">
                  <c:v>623.41</c:v>
                </c:pt>
                <c:pt idx="3">
                  <c:v>602.84</c:v>
                </c:pt>
                <c:pt idx="4">
                  <c:v>609.04999999999995</c:v>
                </c:pt>
              </c:numCache>
            </c:numRef>
          </c:val>
          <c:extLst>
            <c:ext xmlns:c16="http://schemas.microsoft.com/office/drawing/2014/chart" uri="{C3380CC4-5D6E-409C-BE32-E72D297353CC}">
              <c16:uniqueId val="{00000000-0942-4027-98FC-13299E510F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0942-4027-98FC-13299E510F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101.58</c:v>
                </c:pt>
                <c:pt idx="1">
                  <c:v>100.11</c:v>
                </c:pt>
                <c:pt idx="2">
                  <c:v>105.71</c:v>
                </c:pt>
                <c:pt idx="3">
                  <c:v>105.8</c:v>
                </c:pt>
                <c:pt idx="4">
                  <c:v>101.48</c:v>
                </c:pt>
              </c:numCache>
            </c:numRef>
          </c:val>
          <c:extLst>
            <c:ext xmlns:c16="http://schemas.microsoft.com/office/drawing/2014/chart" uri="{C3380CC4-5D6E-409C-BE32-E72D297353CC}">
              <c16:uniqueId val="{00000000-56FB-46B5-BCA9-9D70B76E481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56FB-46B5-BCA9-9D70B76E481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133.79</c:v>
                </c:pt>
                <c:pt idx="1">
                  <c:v>138.32</c:v>
                </c:pt>
                <c:pt idx="2">
                  <c:v>131.19</c:v>
                </c:pt>
                <c:pt idx="3">
                  <c:v>131.01</c:v>
                </c:pt>
                <c:pt idx="4">
                  <c:v>138.30000000000001</c:v>
                </c:pt>
              </c:numCache>
            </c:numRef>
          </c:val>
          <c:extLst>
            <c:ext xmlns:c16="http://schemas.microsoft.com/office/drawing/2014/chart" uri="{C3380CC4-5D6E-409C-BE32-E72D297353CC}">
              <c16:uniqueId val="{00000000-DBAE-4886-9706-2129D95A85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DBAE-4886-9706-2129D95A85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菊池市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47414</v>
      </c>
      <c r="AM8" s="45"/>
      <c r="AN8" s="45"/>
      <c r="AO8" s="45"/>
      <c r="AP8" s="45"/>
      <c r="AQ8" s="45"/>
      <c r="AR8" s="45"/>
      <c r="AS8" s="45"/>
      <c r="AT8" s="46">
        <f>データ!$S$6</f>
        <v>276.85000000000002</v>
      </c>
      <c r="AU8" s="47"/>
      <c r="AV8" s="47"/>
      <c r="AW8" s="47"/>
      <c r="AX8" s="47"/>
      <c r="AY8" s="47"/>
      <c r="AZ8" s="47"/>
      <c r="BA8" s="47"/>
      <c r="BB8" s="48">
        <f>データ!$T$6</f>
        <v>171.26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44.57</v>
      </c>
      <c r="J10" s="47"/>
      <c r="K10" s="47"/>
      <c r="L10" s="47"/>
      <c r="M10" s="47"/>
      <c r="N10" s="47"/>
      <c r="O10" s="81"/>
      <c r="P10" s="48">
        <f>データ!$P$6</f>
        <v>72.650000000000006</v>
      </c>
      <c r="Q10" s="48"/>
      <c r="R10" s="48"/>
      <c r="S10" s="48"/>
      <c r="T10" s="48"/>
      <c r="U10" s="48"/>
      <c r="V10" s="48"/>
      <c r="W10" s="45">
        <f>データ!$Q$6</f>
        <v>2780</v>
      </c>
      <c r="X10" s="45"/>
      <c r="Y10" s="45"/>
      <c r="Z10" s="45"/>
      <c r="AA10" s="45"/>
      <c r="AB10" s="45"/>
      <c r="AC10" s="45"/>
      <c r="AD10" s="2"/>
      <c r="AE10" s="2"/>
      <c r="AF10" s="2"/>
      <c r="AG10" s="2"/>
      <c r="AH10" s="2"/>
      <c r="AI10" s="2"/>
      <c r="AJ10" s="2"/>
      <c r="AK10" s="2"/>
      <c r="AL10" s="45">
        <f>データ!$U$6</f>
        <v>34372</v>
      </c>
      <c r="AM10" s="45"/>
      <c r="AN10" s="45"/>
      <c r="AO10" s="45"/>
      <c r="AP10" s="45"/>
      <c r="AQ10" s="45"/>
      <c r="AR10" s="45"/>
      <c r="AS10" s="45"/>
      <c r="AT10" s="46">
        <f>データ!$V$6</f>
        <v>71.959999999999994</v>
      </c>
      <c r="AU10" s="47"/>
      <c r="AV10" s="47"/>
      <c r="AW10" s="47"/>
      <c r="AX10" s="47"/>
      <c r="AY10" s="47"/>
      <c r="AZ10" s="47"/>
      <c r="BA10" s="47"/>
      <c r="BB10" s="48">
        <f>データ!$W$6</f>
        <v>477.65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bzPuNMVuYaK+cVQMe6TnpG8l15H6Hp0KQ54e2l4rUK7YbA5dNrq5oLKWuHDbi5HGT1aNO4mQZuYp/dEPf5GBg==" saltValue="GIg1JHW2tWt5HEtArspJ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432105</v>
      </c>
      <c r="D6" s="20">
        <f t="shared" si="3"/>
        <v>46</v>
      </c>
      <c r="E6" s="20">
        <f t="shared" si="3"/>
        <v>1</v>
      </c>
      <c r="F6" s="20">
        <f t="shared" si="3"/>
        <v>0</v>
      </c>
      <c r="G6" s="20">
        <f t="shared" si="3"/>
        <v>1</v>
      </c>
      <c r="H6" s="20" t="str">
        <f t="shared" si="3"/>
        <v>熊本県　菊池市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44.57</v>
      </c>
      <c r="P6" s="21">
        <f t="shared" si="3"/>
        <v>72.650000000000006</v>
      </c>
      <c r="Q6" s="21">
        <f t="shared" si="3"/>
        <v>2780</v>
      </c>
      <c r="R6" s="21">
        <f t="shared" si="3"/>
        <v>47414</v>
      </c>
      <c r="S6" s="21">
        <f t="shared" si="3"/>
        <v>276.85000000000002</v>
      </c>
      <c r="T6" s="21">
        <f t="shared" si="3"/>
        <v>171.26</v>
      </c>
      <c r="U6" s="21">
        <f t="shared" si="3"/>
        <v>34372</v>
      </c>
      <c r="V6" s="21">
        <f t="shared" si="3"/>
        <v>71.959999999999994</v>
      </c>
      <c r="W6" s="21">
        <f t="shared" si="3"/>
        <v>477.65</v>
      </c>
      <c r="X6" s="22">
        <f>IF(X7="",NA(),X7)</f>
        <v>109.97</v>
      </c>
      <c r="Y6" s="22">
        <f t="shared" ref="Y6:AG6" si="4">IF(Y7="",NA(),Y7)</f>
        <v>108.28</v>
      </c>
      <c r="Z6" s="22">
        <f t="shared" si="4"/>
        <v>112.87</v>
      </c>
      <c r="AA6" s="22">
        <f t="shared" si="4"/>
        <v>112.1</v>
      </c>
      <c r="AB6" s="22">
        <f t="shared" si="4"/>
        <v>108.92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196.75</v>
      </c>
      <c r="AU6" s="22">
        <f t="shared" ref="AU6:BC6" si="6">IF(AU7="",NA(),AU7)</f>
        <v>200.56</v>
      </c>
      <c r="AV6" s="22">
        <f t="shared" si="6"/>
        <v>173.75</v>
      </c>
      <c r="AW6" s="22">
        <f t="shared" si="6"/>
        <v>170.28</v>
      </c>
      <c r="AX6" s="22">
        <f t="shared" si="6"/>
        <v>180.31</v>
      </c>
      <c r="AY6" s="22">
        <f t="shared" si="6"/>
        <v>357.34</v>
      </c>
      <c r="AZ6" s="22">
        <f t="shared" si="6"/>
        <v>366.03</v>
      </c>
      <c r="BA6" s="22">
        <f t="shared" si="6"/>
        <v>365.18</v>
      </c>
      <c r="BB6" s="22">
        <f t="shared" si="6"/>
        <v>327.77</v>
      </c>
      <c r="BC6" s="22">
        <f t="shared" si="6"/>
        <v>338.02</v>
      </c>
      <c r="BD6" s="21" t="str">
        <f>IF(BD7="","",IF(BD7="-","【-】","【"&amp;SUBSTITUTE(TEXT(BD7,"#,##0.00"),"-","△")&amp;"】"))</f>
        <v>【261.51】</v>
      </c>
      <c r="BE6" s="22">
        <f>IF(BE7="",NA(),BE7)</f>
        <v>626.39</v>
      </c>
      <c r="BF6" s="22">
        <f t="shared" ref="BF6:BN6" si="7">IF(BF7="",NA(),BF7)</f>
        <v>624.19000000000005</v>
      </c>
      <c r="BG6" s="22">
        <f t="shared" si="7"/>
        <v>623.41</v>
      </c>
      <c r="BH6" s="22">
        <f t="shared" si="7"/>
        <v>602.84</v>
      </c>
      <c r="BI6" s="22">
        <f t="shared" si="7"/>
        <v>609.04999999999995</v>
      </c>
      <c r="BJ6" s="22">
        <f t="shared" si="7"/>
        <v>373.69</v>
      </c>
      <c r="BK6" s="22">
        <f t="shared" si="7"/>
        <v>370.12</v>
      </c>
      <c r="BL6" s="22">
        <f t="shared" si="7"/>
        <v>371.65</v>
      </c>
      <c r="BM6" s="22">
        <f t="shared" si="7"/>
        <v>397.1</v>
      </c>
      <c r="BN6" s="22">
        <f t="shared" si="7"/>
        <v>379.91</v>
      </c>
      <c r="BO6" s="21" t="str">
        <f>IF(BO7="","",IF(BO7="-","【-】","【"&amp;SUBSTITUTE(TEXT(BO7,"#,##0.00"),"-","△")&amp;"】"))</f>
        <v>【265.16】</v>
      </c>
      <c r="BP6" s="22">
        <f>IF(BP7="",NA(),BP7)</f>
        <v>101.58</v>
      </c>
      <c r="BQ6" s="22">
        <f t="shared" ref="BQ6:BY6" si="8">IF(BQ7="",NA(),BQ7)</f>
        <v>100.11</v>
      </c>
      <c r="BR6" s="22">
        <f t="shared" si="8"/>
        <v>105.71</v>
      </c>
      <c r="BS6" s="22">
        <f t="shared" si="8"/>
        <v>105.8</v>
      </c>
      <c r="BT6" s="22">
        <f t="shared" si="8"/>
        <v>101.48</v>
      </c>
      <c r="BU6" s="22">
        <f t="shared" si="8"/>
        <v>99.87</v>
      </c>
      <c r="BV6" s="22">
        <f t="shared" si="8"/>
        <v>100.42</v>
      </c>
      <c r="BW6" s="22">
        <f t="shared" si="8"/>
        <v>98.77</v>
      </c>
      <c r="BX6" s="22">
        <f t="shared" si="8"/>
        <v>95.79</v>
      </c>
      <c r="BY6" s="22">
        <f t="shared" si="8"/>
        <v>98.3</v>
      </c>
      <c r="BZ6" s="21" t="str">
        <f>IF(BZ7="","",IF(BZ7="-","【-】","【"&amp;SUBSTITUTE(TEXT(BZ7,"#,##0.00"),"-","△")&amp;"】"))</f>
        <v>【102.35】</v>
      </c>
      <c r="CA6" s="22">
        <f>IF(CA7="",NA(),CA7)</f>
        <v>133.79</v>
      </c>
      <c r="CB6" s="22">
        <f t="shared" ref="CB6:CJ6" si="9">IF(CB7="",NA(),CB7)</f>
        <v>138.32</v>
      </c>
      <c r="CC6" s="22">
        <f t="shared" si="9"/>
        <v>131.19</v>
      </c>
      <c r="CD6" s="22">
        <f t="shared" si="9"/>
        <v>131.01</v>
      </c>
      <c r="CE6" s="22">
        <f t="shared" si="9"/>
        <v>138.30000000000001</v>
      </c>
      <c r="CF6" s="22">
        <f t="shared" si="9"/>
        <v>171.81</v>
      </c>
      <c r="CG6" s="22">
        <f t="shared" si="9"/>
        <v>171.67</v>
      </c>
      <c r="CH6" s="22">
        <f t="shared" si="9"/>
        <v>173.67</v>
      </c>
      <c r="CI6" s="22">
        <f t="shared" si="9"/>
        <v>171.13</v>
      </c>
      <c r="CJ6" s="22">
        <f t="shared" si="9"/>
        <v>173.7</v>
      </c>
      <c r="CK6" s="21" t="str">
        <f>IF(CK7="","",IF(CK7="-","【-】","【"&amp;SUBSTITUTE(TEXT(CK7,"#,##0.00"),"-","△")&amp;"】"))</f>
        <v>【167.74】</v>
      </c>
      <c r="CL6" s="22">
        <f>IF(CL7="",NA(),CL7)</f>
        <v>41.3</v>
      </c>
      <c r="CM6" s="22">
        <f t="shared" ref="CM6:CU6" si="10">IF(CM7="",NA(),CM7)</f>
        <v>40.28</v>
      </c>
      <c r="CN6" s="22">
        <f t="shared" si="10"/>
        <v>35.630000000000003</v>
      </c>
      <c r="CO6" s="22">
        <f t="shared" si="10"/>
        <v>35.99</v>
      </c>
      <c r="CP6" s="22">
        <f t="shared" si="10"/>
        <v>38.72</v>
      </c>
      <c r="CQ6" s="22">
        <f t="shared" si="10"/>
        <v>60.03</v>
      </c>
      <c r="CR6" s="22">
        <f t="shared" si="10"/>
        <v>59.74</v>
      </c>
      <c r="CS6" s="22">
        <f t="shared" si="10"/>
        <v>59.67</v>
      </c>
      <c r="CT6" s="22">
        <f t="shared" si="10"/>
        <v>60.12</v>
      </c>
      <c r="CU6" s="22">
        <f t="shared" si="10"/>
        <v>60.34</v>
      </c>
      <c r="CV6" s="21" t="str">
        <f>IF(CV7="","",IF(CV7="-","【-】","【"&amp;SUBSTITUTE(TEXT(CV7,"#,##0.00"),"-","△")&amp;"】"))</f>
        <v>【60.29】</v>
      </c>
      <c r="CW6" s="22">
        <f>IF(CW7="",NA(),CW7)</f>
        <v>83.34</v>
      </c>
      <c r="CX6" s="22">
        <f t="shared" ref="CX6:DF6" si="11">IF(CX7="",NA(),CX7)</f>
        <v>82.85</v>
      </c>
      <c r="CY6" s="22">
        <f t="shared" si="11"/>
        <v>83.92</v>
      </c>
      <c r="CZ6" s="22">
        <f t="shared" si="11"/>
        <v>84.53</v>
      </c>
      <c r="DA6" s="22">
        <f t="shared" si="11"/>
        <v>84.69</v>
      </c>
      <c r="DB6" s="22">
        <f t="shared" si="11"/>
        <v>84.81</v>
      </c>
      <c r="DC6" s="22">
        <f t="shared" si="11"/>
        <v>84.8</v>
      </c>
      <c r="DD6" s="22">
        <f t="shared" si="11"/>
        <v>84.6</v>
      </c>
      <c r="DE6" s="22">
        <f t="shared" si="11"/>
        <v>84.24</v>
      </c>
      <c r="DF6" s="22">
        <f t="shared" si="11"/>
        <v>84.19</v>
      </c>
      <c r="DG6" s="21" t="str">
        <f>IF(DG7="","",IF(DG7="-","【-】","【"&amp;SUBSTITUTE(TEXT(DG7,"#,##0.00"),"-","△")&amp;"】"))</f>
        <v>【90.12】</v>
      </c>
      <c r="DH6" s="22">
        <f>IF(DH7="",NA(),DH7)</f>
        <v>40.299999999999997</v>
      </c>
      <c r="DI6" s="22">
        <f t="shared" ref="DI6:DQ6" si="12">IF(DI7="",NA(),DI7)</f>
        <v>42.12</v>
      </c>
      <c r="DJ6" s="22">
        <f t="shared" si="12"/>
        <v>43.17</v>
      </c>
      <c r="DK6" s="22">
        <f t="shared" si="12"/>
        <v>44.24</v>
      </c>
      <c r="DL6" s="22">
        <f t="shared" si="12"/>
        <v>45.59</v>
      </c>
      <c r="DM6" s="22">
        <f t="shared" si="12"/>
        <v>47.28</v>
      </c>
      <c r="DN6" s="22">
        <f t="shared" si="12"/>
        <v>47.66</v>
      </c>
      <c r="DO6" s="22">
        <f t="shared" si="12"/>
        <v>48.17</v>
      </c>
      <c r="DP6" s="22">
        <f t="shared" si="12"/>
        <v>48.83</v>
      </c>
      <c r="DQ6" s="22">
        <f t="shared" si="12"/>
        <v>49.96</v>
      </c>
      <c r="DR6" s="21" t="str">
        <f>IF(DR7="","",IF(DR7="-","【-】","【"&amp;SUBSTITUTE(TEXT(DR7,"#,##0.00"),"-","△")&amp;"】"))</f>
        <v>【50.88】</v>
      </c>
      <c r="DS6" s="22">
        <f>IF(DS7="",NA(),DS7)</f>
        <v>19.78</v>
      </c>
      <c r="DT6" s="22">
        <f t="shared" ref="DT6:EB6" si="13">IF(DT7="",NA(),DT7)</f>
        <v>18.850000000000001</v>
      </c>
      <c r="DU6" s="22">
        <f t="shared" si="13"/>
        <v>19.260000000000002</v>
      </c>
      <c r="DV6" s="22">
        <f t="shared" si="13"/>
        <v>20.239999999999998</v>
      </c>
      <c r="DW6" s="22">
        <f t="shared" si="13"/>
        <v>22.47</v>
      </c>
      <c r="DX6" s="22">
        <f t="shared" si="13"/>
        <v>12.19</v>
      </c>
      <c r="DY6" s="22">
        <f t="shared" si="13"/>
        <v>15.1</v>
      </c>
      <c r="DZ6" s="22">
        <f t="shared" si="13"/>
        <v>17.12</v>
      </c>
      <c r="EA6" s="22">
        <f t="shared" si="13"/>
        <v>18.18</v>
      </c>
      <c r="EB6" s="22">
        <f t="shared" si="13"/>
        <v>19.32</v>
      </c>
      <c r="EC6" s="21" t="str">
        <f>IF(EC7="","",IF(EC7="-","【-】","【"&amp;SUBSTITUTE(TEXT(EC7,"#,##0.00"),"-","△")&amp;"】"))</f>
        <v>【22.30】</v>
      </c>
      <c r="ED6" s="22">
        <f>IF(ED7="",NA(),ED7)</f>
        <v>0.02</v>
      </c>
      <c r="EE6" s="22">
        <f t="shared" ref="EE6:EM6" si="14">IF(EE7="",NA(),EE7)</f>
        <v>0.51</v>
      </c>
      <c r="EF6" s="22">
        <f t="shared" si="14"/>
        <v>0.2</v>
      </c>
      <c r="EG6" s="22">
        <f t="shared" si="14"/>
        <v>0.91</v>
      </c>
      <c r="EH6" s="22">
        <f t="shared" si="14"/>
        <v>0.92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432105</v>
      </c>
      <c r="D7" s="24">
        <v>46</v>
      </c>
      <c r="E7" s="24">
        <v>1</v>
      </c>
      <c r="F7" s="24">
        <v>0</v>
      </c>
      <c r="G7" s="24">
        <v>1</v>
      </c>
      <c r="H7" s="24" t="s">
        <v>93</v>
      </c>
      <c r="I7" s="24" t="s">
        <v>94</v>
      </c>
      <c r="J7" s="24" t="s">
        <v>95</v>
      </c>
      <c r="K7" s="24" t="s">
        <v>96</v>
      </c>
      <c r="L7" s="24" t="s">
        <v>97</v>
      </c>
      <c r="M7" s="24" t="s">
        <v>98</v>
      </c>
      <c r="N7" s="25" t="s">
        <v>99</v>
      </c>
      <c r="O7" s="25">
        <v>44.57</v>
      </c>
      <c r="P7" s="25">
        <v>72.650000000000006</v>
      </c>
      <c r="Q7" s="25">
        <v>2780</v>
      </c>
      <c r="R7" s="25">
        <v>47414</v>
      </c>
      <c r="S7" s="25">
        <v>276.85000000000002</v>
      </c>
      <c r="T7" s="25">
        <v>171.26</v>
      </c>
      <c r="U7" s="25">
        <v>34372</v>
      </c>
      <c r="V7" s="25">
        <v>71.959999999999994</v>
      </c>
      <c r="W7" s="25">
        <v>477.65</v>
      </c>
      <c r="X7" s="25">
        <v>109.97</v>
      </c>
      <c r="Y7" s="25">
        <v>108.28</v>
      </c>
      <c r="Z7" s="25">
        <v>112.87</v>
      </c>
      <c r="AA7" s="25">
        <v>112.1</v>
      </c>
      <c r="AB7" s="25">
        <v>108.92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196.75</v>
      </c>
      <c r="AU7" s="25">
        <v>200.56</v>
      </c>
      <c r="AV7" s="25">
        <v>173.75</v>
      </c>
      <c r="AW7" s="25">
        <v>170.28</v>
      </c>
      <c r="AX7" s="25">
        <v>180.31</v>
      </c>
      <c r="AY7" s="25">
        <v>357.34</v>
      </c>
      <c r="AZ7" s="25">
        <v>366.03</v>
      </c>
      <c r="BA7" s="25">
        <v>365.18</v>
      </c>
      <c r="BB7" s="25">
        <v>327.77</v>
      </c>
      <c r="BC7" s="25">
        <v>338.02</v>
      </c>
      <c r="BD7" s="25">
        <v>261.51</v>
      </c>
      <c r="BE7" s="25">
        <v>626.39</v>
      </c>
      <c r="BF7" s="25">
        <v>624.19000000000005</v>
      </c>
      <c r="BG7" s="25">
        <v>623.41</v>
      </c>
      <c r="BH7" s="25">
        <v>602.84</v>
      </c>
      <c r="BI7" s="25">
        <v>609.04999999999995</v>
      </c>
      <c r="BJ7" s="25">
        <v>373.69</v>
      </c>
      <c r="BK7" s="25">
        <v>370.12</v>
      </c>
      <c r="BL7" s="25">
        <v>371.65</v>
      </c>
      <c r="BM7" s="25">
        <v>397.1</v>
      </c>
      <c r="BN7" s="25">
        <v>379.91</v>
      </c>
      <c r="BO7" s="25">
        <v>265.16000000000003</v>
      </c>
      <c r="BP7" s="25">
        <v>101.58</v>
      </c>
      <c r="BQ7" s="25">
        <v>100.11</v>
      </c>
      <c r="BR7" s="25">
        <v>105.71</v>
      </c>
      <c r="BS7" s="25">
        <v>105.8</v>
      </c>
      <c r="BT7" s="25">
        <v>101.48</v>
      </c>
      <c r="BU7" s="25">
        <v>99.87</v>
      </c>
      <c r="BV7" s="25">
        <v>100.42</v>
      </c>
      <c r="BW7" s="25">
        <v>98.77</v>
      </c>
      <c r="BX7" s="25">
        <v>95.79</v>
      </c>
      <c r="BY7" s="25">
        <v>98.3</v>
      </c>
      <c r="BZ7" s="25">
        <v>102.35</v>
      </c>
      <c r="CA7" s="25">
        <v>133.79</v>
      </c>
      <c r="CB7" s="25">
        <v>138.32</v>
      </c>
      <c r="CC7" s="25">
        <v>131.19</v>
      </c>
      <c r="CD7" s="25">
        <v>131.01</v>
      </c>
      <c r="CE7" s="25">
        <v>138.30000000000001</v>
      </c>
      <c r="CF7" s="25">
        <v>171.81</v>
      </c>
      <c r="CG7" s="25">
        <v>171.67</v>
      </c>
      <c r="CH7" s="25">
        <v>173.67</v>
      </c>
      <c r="CI7" s="25">
        <v>171.13</v>
      </c>
      <c r="CJ7" s="25">
        <v>173.7</v>
      </c>
      <c r="CK7" s="25">
        <v>167.74</v>
      </c>
      <c r="CL7" s="25">
        <v>41.3</v>
      </c>
      <c r="CM7" s="25">
        <v>40.28</v>
      </c>
      <c r="CN7" s="25">
        <v>35.630000000000003</v>
      </c>
      <c r="CO7" s="25">
        <v>35.99</v>
      </c>
      <c r="CP7" s="25">
        <v>38.72</v>
      </c>
      <c r="CQ7" s="25">
        <v>60.03</v>
      </c>
      <c r="CR7" s="25">
        <v>59.74</v>
      </c>
      <c r="CS7" s="25">
        <v>59.67</v>
      </c>
      <c r="CT7" s="25">
        <v>60.12</v>
      </c>
      <c r="CU7" s="25">
        <v>60.34</v>
      </c>
      <c r="CV7" s="25">
        <v>60.29</v>
      </c>
      <c r="CW7" s="25">
        <v>83.34</v>
      </c>
      <c r="CX7" s="25">
        <v>82.85</v>
      </c>
      <c r="CY7" s="25">
        <v>83.92</v>
      </c>
      <c r="CZ7" s="25">
        <v>84.53</v>
      </c>
      <c r="DA7" s="25">
        <v>84.69</v>
      </c>
      <c r="DB7" s="25">
        <v>84.81</v>
      </c>
      <c r="DC7" s="25">
        <v>84.8</v>
      </c>
      <c r="DD7" s="25">
        <v>84.6</v>
      </c>
      <c r="DE7" s="25">
        <v>84.24</v>
      </c>
      <c r="DF7" s="25">
        <v>84.19</v>
      </c>
      <c r="DG7" s="25">
        <v>90.12</v>
      </c>
      <c r="DH7" s="25">
        <v>40.299999999999997</v>
      </c>
      <c r="DI7" s="25">
        <v>42.12</v>
      </c>
      <c r="DJ7" s="25">
        <v>43.17</v>
      </c>
      <c r="DK7" s="25">
        <v>44.24</v>
      </c>
      <c r="DL7" s="25">
        <v>45.59</v>
      </c>
      <c r="DM7" s="25">
        <v>47.28</v>
      </c>
      <c r="DN7" s="25">
        <v>47.66</v>
      </c>
      <c r="DO7" s="25">
        <v>48.17</v>
      </c>
      <c r="DP7" s="25">
        <v>48.83</v>
      </c>
      <c r="DQ7" s="25">
        <v>49.96</v>
      </c>
      <c r="DR7" s="25">
        <v>50.88</v>
      </c>
      <c r="DS7" s="25">
        <v>19.78</v>
      </c>
      <c r="DT7" s="25">
        <v>18.850000000000001</v>
      </c>
      <c r="DU7" s="25">
        <v>19.260000000000002</v>
      </c>
      <c r="DV7" s="25">
        <v>20.239999999999998</v>
      </c>
      <c r="DW7" s="25">
        <v>22.47</v>
      </c>
      <c r="DX7" s="25">
        <v>12.19</v>
      </c>
      <c r="DY7" s="25">
        <v>15.1</v>
      </c>
      <c r="DZ7" s="25">
        <v>17.12</v>
      </c>
      <c r="EA7" s="25">
        <v>18.18</v>
      </c>
      <c r="EB7" s="25">
        <v>19.32</v>
      </c>
      <c r="EC7" s="25">
        <v>22.3</v>
      </c>
      <c r="ED7" s="25">
        <v>0.02</v>
      </c>
      <c r="EE7" s="25">
        <v>0.51</v>
      </c>
      <c r="EF7" s="25">
        <v>0.2</v>
      </c>
      <c r="EG7" s="25">
        <v>0.91</v>
      </c>
      <c r="EH7" s="25">
        <v>0.92</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上村 大輔</cp:lastModifiedBy>
  <cp:lastPrinted>2023-02-01T04:40:20Z</cp:lastPrinted>
  <dcterms:created xsi:type="dcterms:W3CDTF">2022-12-01T01:06:05Z</dcterms:created>
  <dcterms:modified xsi:type="dcterms:W3CDTF">2023-02-01T04:44:12Z</dcterms:modified>
  <cp:category/>
</cp:coreProperties>
</file>