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172.16.173.186\共通\02 安全推進班\2501_建築物環境配慮制度関係\・評価ツール【CASBEE熊本＆熊本県独自】2022.0701更新＋α\"/>
    </mc:Choice>
  </mc:AlternateContent>
  <bookViews>
    <workbookView xWindow="0" yWindow="0" windowWidth="20490" windowHeight="7425"/>
  </bookViews>
  <sheets>
    <sheet name="メイン" sheetId="20" r:id="rId1"/>
    <sheet name="外観" sheetId="22" r:id="rId2"/>
    <sheet name="🅟評価結果" sheetId="4" r:id="rId3"/>
    <sheet name="🅟低炭素化に資する措置" sheetId="23" r:id="rId4"/>
  </sheets>
  <externalReferences>
    <externalReference r:id="rId5"/>
    <externalReference r:id="rId6"/>
    <externalReference r:id="rId7"/>
  </externalReferences>
  <definedNames>
    <definedName name="Cell_計算種別">[1]省エネメニュー!$L$2</definedName>
    <definedName name="Cell_東電温暖化用HEMS削減効果">'[2]070507住宅マクロ条件一覧'!$V$196</definedName>
    <definedName name="_xlnm.Print_Area" localSheetId="0">メイン!$A$1:$AB$70</definedName>
    <definedName name="_xlnm.Print_Area" localSheetId="3">'🅟低炭素化に資する措置'!$A$1:$G$18</definedName>
    <definedName name="_xlnm.Print_Area" localSheetId="2">'🅟評価結果'!$B$1:$R$50</definedName>
    <definedName name="衛code" localSheetId="1">#REF!</definedName>
    <definedName name="衛code">#REF!</definedName>
    <definedName name="衛kg" localSheetId="1">#REF!</definedName>
    <definedName name="衛kg">#REF!</definedName>
    <definedName name="空code" localSheetId="1">#REF!</definedName>
    <definedName name="空code">#REF!</definedName>
    <definedName name="空kg" localSheetId="1">#REF!</definedName>
    <definedName name="空kg">#REF!</definedName>
    <definedName name="資材原単">[3]⑬原単位!$A$2:$L$2</definedName>
    <definedName name="昇code" localSheetId="1">#REF!</definedName>
    <definedName name="昇code">#REF!</definedName>
    <definedName name="昇kg" localSheetId="1">#REF!</definedName>
    <definedName name="昇kg">#REF!</definedName>
    <definedName name="設備品目code" localSheetId="1">#REF!</definedName>
    <definedName name="設備品目code">#REF!</definedName>
    <definedName name="設備品目kg1" localSheetId="1">#REF!</definedName>
    <definedName name="設備品目kg1">#REF!</definedName>
    <definedName name="設備品目kg2" localSheetId="1">#REF!</definedName>
    <definedName name="設備品目kg2">#REF!</definedName>
    <definedName name="設備品目kg3" localSheetId="1">#REF!</definedName>
    <definedName name="設備品目kg3">#REF!</definedName>
    <definedName name="設備品目kg4" localSheetId="1">#REF!</definedName>
    <definedName name="設備品目kg4">#REF!</definedName>
    <definedName name="電code" localSheetId="1">#REF!</definedName>
    <definedName name="電code">#REF!</definedName>
    <definedName name="電kg" localSheetId="1">#REF!</definedName>
    <definedName name="電kg">#REF!</definedName>
  </definedNames>
  <calcPr calcId="162913"/>
</workbook>
</file>

<file path=xl/calcChain.xml><?xml version="1.0" encoding="utf-8"?>
<calcChain xmlns="http://schemas.openxmlformats.org/spreadsheetml/2006/main">
  <c r="F3" i="23" l="1"/>
  <c r="L46" i="20" l="1"/>
  <c r="K46" i="20" s="1"/>
  <c r="V16" i="4" s="1"/>
  <c r="I16" i="23" l="1"/>
  <c r="C16" i="23" s="1"/>
  <c r="I13" i="23"/>
  <c r="C13" i="23" s="1"/>
  <c r="I42" i="20" l="1"/>
  <c r="O8" i="4"/>
  <c r="O7" i="4"/>
  <c r="O6" i="4"/>
  <c r="O5" i="4"/>
  <c r="V49" i="4" l="1"/>
  <c r="D49" i="4" s="1"/>
  <c r="V47" i="4"/>
  <c r="D47" i="4" s="1"/>
  <c r="V46" i="4"/>
  <c r="D46" i="4" s="1"/>
  <c r="I31" i="20" l="1"/>
  <c r="I30" i="20"/>
  <c r="I34" i="4" l="1"/>
  <c r="I37" i="4" l="1"/>
  <c r="W34" i="4"/>
  <c r="V33" i="4" s="1"/>
  <c r="V34" i="4" s="1"/>
  <c r="W33" i="4"/>
  <c r="I35" i="4" s="1"/>
  <c r="I32" i="20" l="1"/>
  <c r="L30" i="20" s="1"/>
  <c r="N35" i="20"/>
  <c r="L35" i="20"/>
  <c r="M35" i="20"/>
  <c r="J35" i="20"/>
  <c r="O26" i="20"/>
  <c r="V20" i="4" l="1"/>
  <c r="I21" i="4" s="1"/>
  <c r="K32" i="20" l="1"/>
  <c r="K31" i="20"/>
  <c r="Z42" i="20"/>
  <c r="Y42" i="20"/>
  <c r="X42" i="20"/>
  <c r="W42" i="20"/>
  <c r="Z34" i="20"/>
  <c r="Y34" i="20"/>
  <c r="X34" i="20"/>
  <c r="W34" i="20"/>
  <c r="Q35" i="20"/>
  <c r="R35" i="20"/>
  <c r="V25" i="4" l="1"/>
  <c r="J26" i="4" s="1"/>
  <c r="V26" i="4"/>
  <c r="O12" i="4" l="1"/>
  <c r="O11" i="4"/>
  <c r="O10" i="4"/>
  <c r="O9" i="4"/>
  <c r="I15" i="23" l="1"/>
  <c r="C15" i="23" s="1"/>
  <c r="I14" i="23"/>
  <c r="C14" i="23" s="1"/>
  <c r="I12" i="23"/>
  <c r="C12" i="23" s="1"/>
  <c r="I11" i="23"/>
  <c r="C11" i="23" s="1"/>
  <c r="I10" i="23"/>
  <c r="C10" i="23" s="1"/>
  <c r="I9" i="23"/>
  <c r="C9" i="23" s="1"/>
  <c r="V44" i="4"/>
  <c r="D44" i="4" s="1"/>
  <c r="Q32" i="20" l="1"/>
  <c r="R32" i="20" s="1"/>
  <c r="Q31" i="20"/>
  <c r="R31" i="20" s="1"/>
  <c r="Q30" i="20"/>
  <c r="R30" i="20" s="1"/>
  <c r="Q29" i="20"/>
  <c r="R29" i="20" s="1"/>
  <c r="R26" i="20" s="1"/>
  <c r="Q26" i="20" l="1"/>
  <c r="J27" i="20" s="1"/>
  <c r="W31" i="4" l="1"/>
  <c r="V48" i="4" l="1"/>
  <c r="D48" i="4" s="1"/>
  <c r="V45" i="4"/>
  <c r="D45" i="4" s="1"/>
  <c r="V43" i="4"/>
  <c r="D43" i="4" s="1"/>
  <c r="W42" i="4" s="1"/>
  <c r="K41" i="4" s="1"/>
  <c r="V42" i="4"/>
  <c r="D42" i="4" s="1"/>
  <c r="X27" i="4" l="1"/>
  <c r="U21" i="4"/>
  <c r="V27" i="4" l="1"/>
  <c r="K35" i="20" l="1"/>
  <c r="U34" i="4" s="1"/>
  <c r="U35" i="4" s="1"/>
  <c r="U37" i="4" s="1"/>
  <c r="V15" i="4" s="1"/>
  <c r="G12" i="4" l="1"/>
  <c r="G11" i="4"/>
  <c r="G10" i="4"/>
  <c r="H9" i="4"/>
  <c r="F9" i="4"/>
  <c r="F8" i="4"/>
  <c r="F7" i="4"/>
  <c r="F6" i="4"/>
  <c r="F5" i="4"/>
  <c r="V28" i="4" l="1"/>
  <c r="U22" i="4"/>
  <c r="U23" i="4" s="1"/>
  <c r="V14" i="4" l="1"/>
  <c r="X14" i="4" s="1"/>
  <c r="P14" i="4" s="1"/>
  <c r="J27" i="4"/>
</calcChain>
</file>

<file path=xl/sharedStrings.xml><?xml version="1.0" encoding="utf-8"?>
<sst xmlns="http://schemas.openxmlformats.org/spreadsheetml/2006/main" count="327" uniqueCount="241">
  <si>
    <t>建物名称</t>
    <rPh sb="0" eb="2">
      <t>ﾀﾃﾓﾉ</t>
    </rPh>
    <rPh sb="2" eb="4">
      <t>ﾒｲｼｮｳ</t>
    </rPh>
    <phoneticPr fontId="10" type="noConversion"/>
  </si>
  <si>
    <t>建設地</t>
    <rPh sb="0" eb="3">
      <t>ｹﾝｾﾂﾁ</t>
    </rPh>
    <phoneticPr fontId="10" type="noConversion"/>
  </si>
  <si>
    <t>建物用途</t>
    <rPh sb="0" eb="2">
      <t>ﾀﾃﾓﾉ</t>
    </rPh>
    <rPh sb="2" eb="4">
      <t>ﾖｳﾄ</t>
    </rPh>
    <phoneticPr fontId="10" type="noConversion"/>
  </si>
  <si>
    <t>評価の実施日</t>
    <rPh sb="0" eb="2">
      <t>ヒョウカ</t>
    </rPh>
    <rPh sb="3" eb="6">
      <t>ジッシビ</t>
    </rPh>
    <phoneticPr fontId="3"/>
  </si>
  <si>
    <t>敷地面積</t>
    <rPh sb="0" eb="2">
      <t>ｼｷﾁ</t>
    </rPh>
    <rPh sb="2" eb="4">
      <t>ﾒﾝｾｷ</t>
    </rPh>
    <phoneticPr fontId="10" type="noConversion"/>
  </si>
  <si>
    <t>㎡</t>
    <phoneticPr fontId="10" type="noConversion"/>
  </si>
  <si>
    <t>作成者</t>
    <rPh sb="0" eb="3">
      <t>サクセイシャ</t>
    </rPh>
    <phoneticPr fontId="3"/>
  </si>
  <si>
    <t>建築面積</t>
    <rPh sb="0" eb="2">
      <t>ｹﾝﾁｸ</t>
    </rPh>
    <rPh sb="2" eb="4">
      <t>ﾒﾝｾｷ</t>
    </rPh>
    <phoneticPr fontId="10" type="noConversion"/>
  </si>
  <si>
    <t>確認日</t>
    <rPh sb="0" eb="2">
      <t>カクニン</t>
    </rPh>
    <rPh sb="2" eb="3">
      <t>ビ</t>
    </rPh>
    <phoneticPr fontId="3"/>
  </si>
  <si>
    <t>延床面積</t>
    <rPh sb="0" eb="1">
      <t>ﾉ</t>
    </rPh>
    <rPh sb="1" eb="4">
      <t>ﾕｶﾒﾝｾｷ</t>
    </rPh>
    <phoneticPr fontId="10" type="noConversion"/>
  </si>
  <si>
    <t>確認者</t>
    <rPh sb="0" eb="2">
      <t>カクニン</t>
    </rPh>
    <rPh sb="2" eb="3">
      <t>シャ</t>
    </rPh>
    <phoneticPr fontId="3"/>
  </si>
  <si>
    <t>■　建物概要</t>
    <rPh sb="2" eb="3">
      <t>ｹﾝ</t>
    </rPh>
    <rPh sb="3" eb="4">
      <t>ﾓﾉ</t>
    </rPh>
    <rPh sb="4" eb="6">
      <t>ｶﾞｲﾖｳ</t>
    </rPh>
    <phoneticPr fontId="10" type="noConversion"/>
  </si>
  <si>
    <t>結果</t>
    <rPh sb="0" eb="2">
      <t>ケッカ</t>
    </rPh>
    <phoneticPr fontId="3"/>
  </si>
  <si>
    <t>建築物全体</t>
    <rPh sb="0" eb="3">
      <t>ケンチクブツ</t>
    </rPh>
    <rPh sb="3" eb="5">
      <t>ゼンタイ</t>
    </rPh>
    <phoneticPr fontId="3"/>
  </si>
  <si>
    <t>㎡</t>
    <phoneticPr fontId="3"/>
  </si>
  <si>
    <t>GJ/年</t>
    <rPh sb="3" eb="4">
      <t>ネン</t>
    </rPh>
    <phoneticPr fontId="3"/>
  </si>
  <si>
    <t>■ 建物名称</t>
    <rPh sb="2" eb="4">
      <t>ﾀﾃﾓﾉ</t>
    </rPh>
    <rPh sb="4" eb="6">
      <t>ﾒｲｼｮｳ</t>
    </rPh>
    <phoneticPr fontId="10" type="noConversion"/>
  </si>
  <si>
    <t>予定</t>
  </si>
  <si>
    <t>■ 敷地面積</t>
    <rPh sb="2" eb="4">
      <t>ｼｷﾁ</t>
    </rPh>
    <rPh sb="4" eb="6">
      <t>ﾒﾝｾｷ</t>
    </rPh>
    <phoneticPr fontId="10" type="noConversion"/>
  </si>
  <si>
    <t>■ 建築面積</t>
    <rPh sb="2" eb="4">
      <t>ｹﾝﾁｸ</t>
    </rPh>
    <rPh sb="4" eb="6">
      <t>ﾒﾝｾｷ</t>
    </rPh>
    <phoneticPr fontId="10" type="noConversion"/>
  </si>
  <si>
    <t>■ 延床面積</t>
    <rPh sb="2" eb="3">
      <t>ﾉ</t>
    </rPh>
    <rPh sb="3" eb="6">
      <t>ﾕｶﾒﾝｾｷ</t>
    </rPh>
    <phoneticPr fontId="10" type="noConversion"/>
  </si>
  <si>
    <t>事務所</t>
    <rPh sb="0" eb="3">
      <t>ジムショ</t>
    </rPh>
    <phoneticPr fontId="3"/>
  </si>
  <si>
    <t>■ 階数</t>
    <rPh sb="2" eb="4">
      <t>カイスウ</t>
    </rPh>
    <phoneticPr fontId="3"/>
  </si>
  <si>
    <t>■ 構造</t>
    <rPh sb="2" eb="4">
      <t>コウゾウ</t>
    </rPh>
    <phoneticPr fontId="3"/>
  </si>
  <si>
    <t>■ 作成者</t>
    <rPh sb="2" eb="5">
      <t>サクセイシャ</t>
    </rPh>
    <phoneticPr fontId="3"/>
  </si>
  <si>
    <t>■ 確認日</t>
    <rPh sb="2" eb="4">
      <t>カクニン</t>
    </rPh>
    <rPh sb="4" eb="5">
      <t>ビ</t>
    </rPh>
    <phoneticPr fontId="3"/>
  </si>
  <si>
    <t>■ 確認者</t>
    <rPh sb="2" eb="4">
      <t>カクニン</t>
    </rPh>
    <rPh sb="4" eb="5">
      <t>シャ</t>
    </rPh>
    <phoneticPr fontId="3"/>
  </si>
  <si>
    <t xml:space="preserve"> 学校</t>
  </si>
  <si>
    <t xml:space="preserve"> 物販店</t>
  </si>
  <si>
    <t xml:space="preserve"> 飲食店</t>
  </si>
  <si>
    <t xml:space="preserve"> 集会所</t>
    <rPh sb="1" eb="3">
      <t>シュウカイ</t>
    </rPh>
    <rPh sb="3" eb="4">
      <t>ジョ</t>
    </rPh>
    <phoneticPr fontId="3"/>
  </si>
  <si>
    <t xml:space="preserve"> 工場</t>
    <rPh sb="1" eb="3">
      <t>コウジョウ</t>
    </rPh>
    <phoneticPr fontId="3"/>
  </si>
  <si>
    <t xml:space="preserve"> 病院</t>
  </si>
  <si>
    <t xml:space="preserve"> ホテル</t>
  </si>
  <si>
    <t xml:space="preserve"> 集合住宅</t>
  </si>
  <si>
    <t>用途名</t>
    <rPh sb="0" eb="2">
      <t>ヨウト</t>
    </rPh>
    <rPh sb="2" eb="3">
      <t>メイ</t>
    </rPh>
    <phoneticPr fontId="3"/>
  </si>
  <si>
    <t xml:space="preserve"> 含まれる用途</t>
    <rPh sb="1" eb="2">
      <t>フク</t>
    </rPh>
    <rPh sb="5" eb="7">
      <t>ヨウト</t>
    </rPh>
    <phoneticPr fontId="3"/>
  </si>
  <si>
    <t xml:space="preserve"> 事務所</t>
  </si>
  <si>
    <t xml:space="preserve"> 事務所、庁舎、郵便局 など</t>
    <rPh sb="1" eb="3">
      <t>ジム</t>
    </rPh>
    <rPh sb="3" eb="4">
      <t>ショ</t>
    </rPh>
    <rPh sb="5" eb="7">
      <t>チョウシャ</t>
    </rPh>
    <rPh sb="8" eb="11">
      <t>ユウビンキョク</t>
    </rPh>
    <phoneticPr fontId="3"/>
  </si>
  <si>
    <t xml:space="preserve"> 小学校、中学校、高等学校、大学、高等専門学校、専修学校、各種学校 など</t>
    <rPh sb="1" eb="4">
      <t>ショウガッコウ</t>
    </rPh>
    <rPh sb="5" eb="8">
      <t>チュウガッコウ</t>
    </rPh>
    <rPh sb="9" eb="11">
      <t>コウトウ</t>
    </rPh>
    <rPh sb="11" eb="13">
      <t>ガッコウ</t>
    </rPh>
    <rPh sb="14" eb="16">
      <t>ダイガク</t>
    </rPh>
    <rPh sb="17" eb="19">
      <t>コウトウ</t>
    </rPh>
    <rPh sb="19" eb="21">
      <t>センモン</t>
    </rPh>
    <rPh sb="21" eb="23">
      <t>ガッコウ</t>
    </rPh>
    <rPh sb="24" eb="26">
      <t>センシュウ</t>
    </rPh>
    <rPh sb="26" eb="28">
      <t>ガッコウ</t>
    </rPh>
    <rPh sb="29" eb="31">
      <t>カクシュ</t>
    </rPh>
    <rPh sb="31" eb="33">
      <t>ガッコウ</t>
    </rPh>
    <phoneticPr fontId="3"/>
  </si>
  <si>
    <t xml:space="preserve"> 百貨店、マーケット など</t>
    <rPh sb="1" eb="4">
      <t>ヒャッカテン</t>
    </rPh>
    <phoneticPr fontId="3"/>
  </si>
  <si>
    <t xml:space="preserve"> 飲食店、食堂、喫茶店 など</t>
    <rPh sb="1" eb="3">
      <t>インショク</t>
    </rPh>
    <rPh sb="3" eb="4">
      <t>テン</t>
    </rPh>
    <rPh sb="5" eb="7">
      <t>ショクドウ</t>
    </rPh>
    <rPh sb="8" eb="11">
      <t>キッサテン</t>
    </rPh>
    <phoneticPr fontId="3"/>
  </si>
  <si>
    <t xml:space="preserve"> 公会堂、集会場、図書館、博物館、ボーリング場、体育館、劇場、映画館、展示施設 など</t>
    <rPh sb="1" eb="4">
      <t>コウカイドウ</t>
    </rPh>
    <rPh sb="5" eb="8">
      <t>シュウカイジョウ</t>
    </rPh>
    <rPh sb="22" eb="23">
      <t>ジョウ</t>
    </rPh>
    <rPh sb="24" eb="27">
      <t>タイイクカン</t>
    </rPh>
    <rPh sb="28" eb="30">
      <t>ゲキジョウ</t>
    </rPh>
    <rPh sb="31" eb="34">
      <t>エイガカン</t>
    </rPh>
    <rPh sb="35" eb="37">
      <t>テンジ</t>
    </rPh>
    <rPh sb="37" eb="39">
      <t>シセツ</t>
    </rPh>
    <phoneticPr fontId="3"/>
  </si>
  <si>
    <t xml:space="preserve"> 工場、車庫、倉庫、観覧場、卸売市場 、電算室など</t>
    <rPh sb="1" eb="3">
      <t>コウジョウ</t>
    </rPh>
    <rPh sb="4" eb="6">
      <t>シャコ</t>
    </rPh>
    <rPh sb="7" eb="9">
      <t>ソウコ</t>
    </rPh>
    <rPh sb="10" eb="12">
      <t>カンラン</t>
    </rPh>
    <rPh sb="12" eb="13">
      <t>バ</t>
    </rPh>
    <rPh sb="14" eb="16">
      <t>オロシウリ</t>
    </rPh>
    <rPh sb="16" eb="18">
      <t>シジョウ</t>
    </rPh>
    <rPh sb="20" eb="23">
      <t>デンサンシツ</t>
    </rPh>
    <phoneticPr fontId="3"/>
  </si>
  <si>
    <t xml:space="preserve"> 病院、老人ホーム、身体障害者福祉ホームなど</t>
    <rPh sb="1" eb="3">
      <t>ビョウイン</t>
    </rPh>
    <rPh sb="4" eb="6">
      <t>ロウジン</t>
    </rPh>
    <rPh sb="10" eb="12">
      <t>シンタイ</t>
    </rPh>
    <rPh sb="12" eb="15">
      <t>ショウガイシャ</t>
    </rPh>
    <rPh sb="15" eb="17">
      <t>フクシ</t>
    </rPh>
    <phoneticPr fontId="3"/>
  </si>
  <si>
    <t xml:space="preserve"> ホテル、旅館など</t>
    <rPh sb="5" eb="7">
      <t>リョカン</t>
    </rPh>
    <phoneticPr fontId="3"/>
  </si>
  <si>
    <t>設計値/基準値</t>
    <rPh sb="0" eb="3">
      <t>セッケイチ</t>
    </rPh>
    <rPh sb="4" eb="7">
      <t>キジュンチ</t>
    </rPh>
    <phoneticPr fontId="3"/>
  </si>
  <si>
    <t>結果</t>
    <rPh sb="0" eb="2">
      <t>ケッカ</t>
    </rPh>
    <phoneticPr fontId="3"/>
  </si>
  <si>
    <t>日射熱取得量</t>
    <rPh sb="0" eb="3">
      <t>ニッシャネツ</t>
    </rPh>
    <rPh sb="3" eb="5">
      <t>シュトク</t>
    </rPh>
    <rPh sb="5" eb="6">
      <t>リョウ</t>
    </rPh>
    <phoneticPr fontId="3"/>
  </si>
  <si>
    <t>外皮平均熱貫通率</t>
    <rPh sb="0" eb="2">
      <t>ガイヒ</t>
    </rPh>
    <rPh sb="2" eb="4">
      <t>ヘイキン</t>
    </rPh>
    <rPh sb="4" eb="5">
      <t>ネツ</t>
    </rPh>
    <rPh sb="5" eb="8">
      <t>カンツウリツ</t>
    </rPh>
    <phoneticPr fontId="3"/>
  </si>
  <si>
    <t>②</t>
    <phoneticPr fontId="3"/>
  </si>
  <si>
    <t>③</t>
    <phoneticPr fontId="3"/>
  </si>
  <si>
    <t>標準入力法による</t>
    <rPh sb="0" eb="2">
      <t>ヒョウジュン</t>
    </rPh>
    <rPh sb="2" eb="5">
      <t>ニュウリョクホウ</t>
    </rPh>
    <phoneticPr fontId="3"/>
  </si>
  <si>
    <t xml:space="preserve"> 集合住宅</t>
    <phoneticPr fontId="3"/>
  </si>
  <si>
    <t>非住宅１</t>
    <rPh sb="0" eb="3">
      <t>ヒジュウタク</t>
    </rPh>
    <phoneticPr fontId="3"/>
  </si>
  <si>
    <t>非住宅２</t>
    <rPh sb="0" eb="3">
      <t>ヒジュウタク</t>
    </rPh>
    <phoneticPr fontId="3"/>
  </si>
  <si>
    <t>住宅</t>
    <rPh sb="0" eb="2">
      <t>ジュウタク</t>
    </rPh>
    <phoneticPr fontId="3"/>
  </si>
  <si>
    <t>戸建住宅など</t>
    <rPh sb="0" eb="2">
      <t>コダテ</t>
    </rPh>
    <rPh sb="2" eb="4">
      <t>ジュウタク</t>
    </rPh>
    <phoneticPr fontId="3"/>
  </si>
  <si>
    <t>用途種別</t>
    <rPh sb="0" eb="4">
      <t>ヨウトシュベツ</t>
    </rPh>
    <phoneticPr fontId="3"/>
  </si>
  <si>
    <t>（基準値）</t>
    <rPh sb="1" eb="4">
      <t>キジュンチ</t>
    </rPh>
    <phoneticPr fontId="3"/>
  </si>
  <si>
    <t>W/(㎡・K)</t>
    <phoneticPr fontId="3"/>
  </si>
  <si>
    <t>W/(㎡・K)</t>
    <phoneticPr fontId="3"/>
  </si>
  <si>
    <t>住宅</t>
    <rPh sb="0" eb="2">
      <t>ジュウタク</t>
    </rPh>
    <phoneticPr fontId="3"/>
  </si>
  <si>
    <t>非住宅１</t>
    <rPh sb="0" eb="3">
      <t>ヒジュウタク</t>
    </rPh>
    <phoneticPr fontId="3"/>
  </si>
  <si>
    <t>非住宅２</t>
    <rPh sb="0" eb="3">
      <t>ヒジュウタク</t>
    </rPh>
    <phoneticPr fontId="3"/>
  </si>
  <si>
    <t>該当基準</t>
    <rPh sb="0" eb="2">
      <t>ガイトウ</t>
    </rPh>
    <rPh sb="2" eb="4">
      <t>キジュン</t>
    </rPh>
    <phoneticPr fontId="3"/>
  </si>
  <si>
    <t>レベル１</t>
    <phoneticPr fontId="3"/>
  </si>
  <si>
    <t>レベル２</t>
    <phoneticPr fontId="3"/>
  </si>
  <si>
    <t>レベル３</t>
    <phoneticPr fontId="3"/>
  </si>
  <si>
    <t>レベル４</t>
    <phoneticPr fontId="3"/>
  </si>
  <si>
    <t>レベル５</t>
    <phoneticPr fontId="3"/>
  </si>
  <si>
    <t>最小</t>
    <rPh sb="0" eb="2">
      <t>サイショウ</t>
    </rPh>
    <phoneticPr fontId="3"/>
  </si>
  <si>
    <t>最大</t>
    <rPh sb="0" eb="2">
      <t>サイダイ</t>
    </rPh>
    <phoneticPr fontId="3"/>
  </si>
  <si>
    <t>評価</t>
    <rPh sb="0" eb="2">
      <t>ヒョウカ</t>
    </rPh>
    <phoneticPr fontId="3"/>
  </si>
  <si>
    <t>一次エネルギー性能判定</t>
    <rPh sb="0" eb="2">
      <t>イチジ</t>
    </rPh>
    <rPh sb="7" eb="9">
      <t>セイノウ</t>
    </rPh>
    <rPh sb="9" eb="11">
      <t>ハンテイ</t>
    </rPh>
    <phoneticPr fontId="3"/>
  </si>
  <si>
    <t>外皮</t>
    <rPh sb="0" eb="2">
      <t>ガイヒ</t>
    </rPh>
    <phoneticPr fontId="3"/>
  </si>
  <si>
    <t>MJ</t>
    <phoneticPr fontId="3"/>
  </si>
  <si>
    <t>MJ</t>
    <phoneticPr fontId="3"/>
  </si>
  <si>
    <t>1～7地域</t>
    <rPh sb="3" eb="5">
      <t>チイキ</t>
    </rPh>
    <phoneticPr fontId="3"/>
  </si>
  <si>
    <t>a（傾き）</t>
    <rPh sb="2" eb="3">
      <t>カタム</t>
    </rPh>
    <phoneticPr fontId="3"/>
  </si>
  <si>
    <t>ｂ（切片）</t>
    <rPh sb="2" eb="4">
      <t>セッペン</t>
    </rPh>
    <phoneticPr fontId="3"/>
  </si>
  <si>
    <t>対象外</t>
    <rPh sb="0" eb="3">
      <t>タイショウガイ</t>
    </rPh>
    <phoneticPr fontId="3"/>
  </si>
  <si>
    <t>等級1</t>
    <rPh sb="0" eb="2">
      <t>トウキュウ</t>
    </rPh>
    <phoneticPr fontId="3"/>
  </si>
  <si>
    <t>等級2</t>
    <rPh sb="0" eb="2">
      <t>トウキュウ</t>
    </rPh>
    <phoneticPr fontId="3"/>
  </si>
  <si>
    <t>等級3</t>
    <rPh sb="0" eb="2">
      <t>トウキュウ</t>
    </rPh>
    <phoneticPr fontId="3"/>
  </si>
  <si>
    <t>等級4</t>
    <rPh sb="0" eb="2">
      <t>トウキュウ</t>
    </rPh>
    <phoneticPr fontId="3"/>
  </si>
  <si>
    <t>等級4を超える</t>
    <rPh sb="0" eb="2">
      <t>トウキュウ</t>
    </rPh>
    <rPh sb="4" eb="5">
      <t>コ</t>
    </rPh>
    <phoneticPr fontId="3"/>
  </si>
  <si>
    <t>レベル</t>
    <phoneticPr fontId="3"/>
  </si>
  <si>
    <t>レベル</t>
    <phoneticPr fontId="3"/>
  </si>
  <si>
    <t>非住宅１</t>
  </si>
  <si>
    <t>外皮性能判定</t>
    <rPh sb="0" eb="2">
      <t>ガイヒ</t>
    </rPh>
    <rPh sb="2" eb="4">
      <t>セイノウ</t>
    </rPh>
    <rPh sb="4" eb="6">
      <t>ハンテイ</t>
    </rPh>
    <phoneticPr fontId="3"/>
  </si>
  <si>
    <t>計画上の配慮事項</t>
    <phoneticPr fontId="3"/>
  </si>
  <si>
    <t>-</t>
    <phoneticPr fontId="3"/>
  </si>
  <si>
    <t>4地域</t>
    <rPh sb="1" eb="3">
      <t>チイキ</t>
    </rPh>
    <phoneticPr fontId="3"/>
  </si>
  <si>
    <t>5地域</t>
    <rPh sb="1" eb="3">
      <t>チイキ</t>
    </rPh>
    <phoneticPr fontId="3"/>
  </si>
  <si>
    <t>6地域</t>
    <rPh sb="1" eb="3">
      <t>チイキ</t>
    </rPh>
    <phoneticPr fontId="3"/>
  </si>
  <si>
    <t>7地域</t>
    <rPh sb="1" eb="3">
      <t>チイキ</t>
    </rPh>
    <phoneticPr fontId="3"/>
  </si>
  <si>
    <t>外皮基準</t>
    <rPh sb="0" eb="2">
      <t>ガイヒ</t>
    </rPh>
    <rPh sb="2" eb="4">
      <t>キジュン</t>
    </rPh>
    <phoneticPr fontId="3"/>
  </si>
  <si>
    <t>■ 評価の実施日</t>
    <rPh sb="2" eb="4">
      <t>ヒョウカ</t>
    </rPh>
    <rPh sb="5" eb="7">
      <t>ジッシ</t>
    </rPh>
    <rPh sb="7" eb="8">
      <t>ヒ</t>
    </rPh>
    <phoneticPr fontId="3"/>
  </si>
  <si>
    <t>一次</t>
    <rPh sb="0" eb="2">
      <t>イチジ</t>
    </rPh>
    <phoneticPr fontId="3"/>
  </si>
  <si>
    <t>低炭素</t>
    <rPh sb="0" eb="3">
      <t>テイタンソ</t>
    </rPh>
    <phoneticPr fontId="3"/>
  </si>
  <si>
    <t>■　外観</t>
    <rPh sb="2" eb="4">
      <t>ｶﾞｲｶﾝ</t>
    </rPh>
    <phoneticPr fontId="10" type="noConversion"/>
  </si>
  <si>
    <t>外観図の貼り付けは、</t>
    <phoneticPr fontId="3"/>
  </si>
  <si>
    <t>【外観図】シートへ貼り付けしてください。</t>
    <phoneticPr fontId="3"/>
  </si>
  <si>
    <t>適合項目数</t>
    <rPh sb="0" eb="2">
      <t>テキゴウ</t>
    </rPh>
    <rPh sb="2" eb="4">
      <t>コウモク</t>
    </rPh>
    <rPh sb="4" eb="5">
      <t>スウ</t>
    </rPh>
    <phoneticPr fontId="3"/>
  </si>
  <si>
    <t>外皮</t>
    <rPh sb="0" eb="2">
      <t>ガイヒ</t>
    </rPh>
    <phoneticPr fontId="3"/>
  </si>
  <si>
    <t>一次エネ</t>
    <rPh sb="0" eb="2">
      <t>イチジ</t>
    </rPh>
    <phoneticPr fontId="3"/>
  </si>
  <si>
    <t>評価ランク</t>
    <rPh sb="0" eb="2">
      <t>ヒョウカ</t>
    </rPh>
    <phoneticPr fontId="3"/>
  </si>
  <si>
    <t>■　評価グラフ</t>
    <rPh sb="2" eb="4">
      <t>ﾋｮｳｶ</t>
    </rPh>
    <phoneticPr fontId="10" type="noConversion"/>
  </si>
  <si>
    <t>4地域</t>
    <rPh sb="1" eb="3">
      <t>チイキ</t>
    </rPh>
    <phoneticPr fontId="3"/>
  </si>
  <si>
    <t>-</t>
    <phoneticPr fontId="3"/>
  </si>
  <si>
    <t>5地域</t>
    <rPh sb="1" eb="3">
      <t>チイキ</t>
    </rPh>
    <phoneticPr fontId="3"/>
  </si>
  <si>
    <t>6地域</t>
    <rPh sb="1" eb="3">
      <t>チイキ</t>
    </rPh>
    <phoneticPr fontId="3"/>
  </si>
  <si>
    <t>7地域</t>
    <rPh sb="1" eb="3">
      <t>チイキ</t>
    </rPh>
    <phoneticPr fontId="3"/>
  </si>
  <si>
    <t>等級1</t>
    <rPh sb="0" eb="2">
      <t>トウキュウ</t>
    </rPh>
    <phoneticPr fontId="3"/>
  </si>
  <si>
    <t>等級2</t>
    <rPh sb="0" eb="2">
      <t>トウキュウ</t>
    </rPh>
    <phoneticPr fontId="3"/>
  </si>
  <si>
    <t>等級3</t>
    <rPh sb="0" eb="2">
      <t>トウキュウ</t>
    </rPh>
    <phoneticPr fontId="3"/>
  </si>
  <si>
    <t>等級4</t>
    <rPh sb="0" eb="2">
      <t>トウキュウ</t>
    </rPh>
    <phoneticPr fontId="3"/>
  </si>
  <si>
    <t>レベル5</t>
    <phoneticPr fontId="3"/>
  </si>
  <si>
    <t>レベル4</t>
    <phoneticPr fontId="3"/>
  </si>
  <si>
    <t>レベル3</t>
    <phoneticPr fontId="3"/>
  </si>
  <si>
    <t>レベル2</t>
    <phoneticPr fontId="3"/>
  </si>
  <si>
    <t>レベル1</t>
    <phoneticPr fontId="3"/>
  </si>
  <si>
    <t>冷房期の平均日射熱貫流量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カンリュウリョウ</t>
    </rPh>
    <phoneticPr fontId="3"/>
  </si>
  <si>
    <t>UA</t>
    <phoneticPr fontId="3"/>
  </si>
  <si>
    <t>ηA</t>
    <phoneticPr fontId="3"/>
  </si>
  <si>
    <t>4以上</t>
    <rPh sb="1" eb="3">
      <t>イジョウ</t>
    </rPh>
    <phoneticPr fontId="3"/>
  </si>
  <si>
    <t>5以上</t>
    <rPh sb="1" eb="3">
      <t>イジョウ</t>
    </rPh>
    <phoneticPr fontId="3"/>
  </si>
  <si>
    <t>省エネ：地域区分</t>
    <rPh sb="0" eb="1">
      <t>ショウ</t>
    </rPh>
    <rPh sb="4" eb="8">
      <t>チイキクブン</t>
    </rPh>
    <phoneticPr fontId="3"/>
  </si>
  <si>
    <r>
      <t>■ 建設地</t>
    </r>
    <r>
      <rPr>
        <strike/>
        <sz val="10"/>
        <rFont val="ＭＳ Ｐゴシック"/>
        <family val="3"/>
        <charset val="128"/>
      </rPr>
      <t>・地域区分</t>
    </r>
    <rPh sb="2" eb="5">
      <t>ｹﾝｾﾂﾁ</t>
    </rPh>
    <rPh sb="6" eb="8">
      <t>ﾁｲｷ</t>
    </rPh>
    <rPh sb="8" eb="10">
      <t>ｸﾌﾞﾝ</t>
    </rPh>
    <phoneticPr fontId="10" type="noConversion"/>
  </si>
  <si>
    <t>―</t>
    <phoneticPr fontId="3"/>
  </si>
  <si>
    <t>―</t>
    <phoneticPr fontId="3"/>
  </si>
  <si>
    <t>　■ 年間熱負荷係数</t>
    <rPh sb="3" eb="5">
      <t>ネンカン</t>
    </rPh>
    <rPh sb="5" eb="8">
      <t>ネツフカ</t>
    </rPh>
    <rPh sb="8" eb="10">
      <t>ケイスウ</t>
    </rPh>
    <phoneticPr fontId="3"/>
  </si>
  <si>
    <t>◆v2017.0401</t>
    <phoneticPr fontId="3"/>
  </si>
  <si>
    <t>◆v2022.0701</t>
    <phoneticPr fontId="3"/>
  </si>
  <si>
    <t>新規作成</t>
    <rPh sb="0" eb="4">
      <t>シンキサクセイ</t>
    </rPh>
    <phoneticPr fontId="3"/>
  </si>
  <si>
    <t>　■ 設計一次エネルギー消費量</t>
    <rPh sb="3" eb="5">
      <t>セッケイ</t>
    </rPh>
    <rPh sb="5" eb="7">
      <t>イチジ</t>
    </rPh>
    <rPh sb="12" eb="14">
      <t>ショウヒ</t>
    </rPh>
    <rPh sb="14" eb="15">
      <t>リョウ</t>
    </rPh>
    <phoneticPr fontId="3"/>
  </si>
  <si>
    <t>【バージョン、主な更新内容など】</t>
    <rPh sb="7" eb="8">
      <t>オモ</t>
    </rPh>
    <rPh sb="9" eb="11">
      <t>コウシン</t>
    </rPh>
    <rPh sb="11" eb="13">
      <t>ナイヨウ</t>
    </rPh>
    <phoneticPr fontId="3"/>
  </si>
  <si>
    <r>
      <t>　（外観イメージのデータ貼付用）　　　</t>
    </r>
    <r>
      <rPr>
        <sz val="11"/>
        <color indexed="10"/>
        <rFont val="ＭＳ Ｐゴシック"/>
        <family val="3"/>
        <charset val="128"/>
      </rPr>
      <t>※本シートは、保護解除されています。</t>
    </r>
    <phoneticPr fontId="3"/>
  </si>
  <si>
    <r>
      <t>■【性能表示】シート、【結果】シートの「外観」欄に表示する
　　</t>
    </r>
    <r>
      <rPr>
        <sz val="11"/>
        <color rgb="FF0000FF"/>
        <rFont val="ＭＳ Ｐゴシック"/>
        <family val="3"/>
        <charset val="128"/>
      </rPr>
      <t>外観イメージ（立面図・パース・模型写真など）のデータを上の枠に貼り付けてください。</t>
    </r>
    <r>
      <rPr>
        <sz val="11"/>
        <rFont val="ＭＳ Ｐゴシック"/>
        <family val="3"/>
        <charset val="128"/>
      </rPr>
      <t xml:space="preserve">
　　（適宜サイズを調整のうえ、枠サイズに合わせてください。）
※データは、【挿入】－【図】－【ファイルから】　という手順で貼り付けできます。</t>
    </r>
    <rPh sb="23" eb="24">
      <t>ラン</t>
    </rPh>
    <rPh sb="39" eb="41">
      <t>リツメン</t>
    </rPh>
    <rPh sb="41" eb="42">
      <t>ズ</t>
    </rPh>
    <rPh sb="47" eb="49">
      <t>モケイ</t>
    </rPh>
    <rPh sb="78" eb="80">
      <t>テキギ</t>
    </rPh>
    <rPh sb="84" eb="86">
      <t>チョウセイ</t>
    </rPh>
    <rPh sb="135" eb="137">
      <t>テジュン</t>
    </rPh>
    <phoneticPr fontId="3"/>
  </si>
  <si>
    <t>用途種別：床面積の割合が最も多い用途で判断する↑　　</t>
    <rPh sb="0" eb="2">
      <t>ヨウト</t>
    </rPh>
    <rPh sb="2" eb="4">
      <t>シュベツ</t>
    </rPh>
    <rPh sb="5" eb="6">
      <t>ユカ</t>
    </rPh>
    <rPh sb="6" eb="8">
      <t>メンセキ</t>
    </rPh>
    <rPh sb="9" eb="11">
      <t>ワリアイ</t>
    </rPh>
    <rPh sb="12" eb="13">
      <t>モット</t>
    </rPh>
    <rPh sb="14" eb="15">
      <t>オオ</t>
    </rPh>
    <rPh sb="16" eb="18">
      <t>ヨウト</t>
    </rPh>
    <rPh sb="19" eb="21">
      <t>ハンダン</t>
    </rPh>
    <phoneticPr fontId="3"/>
  </si>
  <si>
    <t>（低炭素化：措置の並びを国交省資料と整合化、ほか）など</t>
    <rPh sb="1" eb="5">
      <t>テイタンソカ</t>
    </rPh>
    <rPh sb="6" eb="8">
      <t>ソチ</t>
    </rPh>
    <rPh sb="9" eb="10">
      <t>ナラ</t>
    </rPh>
    <rPh sb="12" eb="15">
      <t>コッコウショウ</t>
    </rPh>
    <rPh sb="15" eb="17">
      <t>シリョウ</t>
    </rPh>
    <rPh sb="18" eb="21">
      <t>セイゴウカ</t>
    </rPh>
    <phoneticPr fontId="3"/>
  </si>
  <si>
    <t>【概要】</t>
    <rPh sb="1" eb="3">
      <t>ガイヨウ</t>
    </rPh>
    <phoneticPr fontId="3"/>
  </si>
  <si>
    <t>（評価の実施）</t>
    <rPh sb="1" eb="3">
      <t>ヒョウカ</t>
    </rPh>
    <rPh sb="4" eb="6">
      <t>ジッシ</t>
    </rPh>
    <phoneticPr fontId="3"/>
  </si>
  <si>
    <t>（諸元）</t>
    <rPh sb="1" eb="3">
      <t>ショゲン</t>
    </rPh>
    <phoneticPr fontId="3"/>
  </si>
  <si>
    <t>新築</t>
    <rPh sb="0" eb="2">
      <t>シンチク</t>
    </rPh>
    <phoneticPr fontId="3"/>
  </si>
  <si>
    <t>■ 工事の種別</t>
    <rPh sb="2" eb="4">
      <t>コウジ</t>
    </rPh>
    <rPh sb="5" eb="7">
      <t>シュベツ</t>
    </rPh>
    <phoneticPr fontId="3"/>
  </si>
  <si>
    <t>２種住居</t>
  </si>
  <si>
    <t>熊本市中央区水前寺6-18-1</t>
    <rPh sb="0" eb="2">
      <t>クマモト</t>
    </rPh>
    <rPh sb="2" eb="3">
      <t>シ</t>
    </rPh>
    <rPh sb="3" eb="6">
      <t>チュウオウク</t>
    </rPh>
    <rPh sb="6" eb="9">
      <t>スイゼンジ</t>
    </rPh>
    <phoneticPr fontId="3"/>
  </si>
  <si>
    <t>熊本県庁（行政棟）本館庁舎</t>
    <rPh sb="0" eb="2">
      <t>クマモト</t>
    </rPh>
    <rPh sb="2" eb="4">
      <t>ケンチョウ</t>
    </rPh>
    <rPh sb="5" eb="7">
      <t>ギョウセイ</t>
    </rPh>
    <rPh sb="7" eb="8">
      <t>トウ</t>
    </rPh>
    <rPh sb="9" eb="11">
      <t>ホンカン</t>
    </rPh>
    <rPh sb="11" eb="13">
      <t>チョウシャ</t>
    </rPh>
    <phoneticPr fontId="3"/>
  </si>
  <si>
    <t>地上13階、地下2階</t>
    <rPh sb="0" eb="2">
      <t>チジョウ</t>
    </rPh>
    <rPh sb="4" eb="5">
      <t>カイ</t>
    </rPh>
    <rPh sb="6" eb="8">
      <t>チカ</t>
    </rPh>
    <rPh sb="9" eb="10">
      <t>カイ</t>
    </rPh>
    <phoneticPr fontId="3"/>
  </si>
  <si>
    <t>S・RC・木造以外</t>
  </si>
  <si>
    <t>工事種別</t>
    <rPh sb="0" eb="2">
      <t>ｺｳｼﾞ</t>
    </rPh>
    <rPh sb="2" eb="4">
      <t>ｼｭﾍﾞﾂ</t>
    </rPh>
    <phoneticPr fontId="10" type="noConversion"/>
  </si>
  <si>
    <t>階数</t>
    <rPh sb="0" eb="2">
      <t>ｶｲｽｳ</t>
    </rPh>
    <phoneticPr fontId="10" type="noConversion"/>
  </si>
  <si>
    <t>構造</t>
    <rPh sb="0" eb="2">
      <t>コウゾウ</t>
    </rPh>
    <phoneticPr fontId="3"/>
  </si>
  <si>
    <t>用途地域等</t>
    <rPh sb="0" eb="2">
      <t>ﾖｳﾄ</t>
    </rPh>
    <rPh sb="2" eb="4">
      <t>ﾁｲｷ</t>
    </rPh>
    <rPh sb="4" eb="5">
      <t>ﾄｳ</t>
    </rPh>
    <phoneticPr fontId="10" type="noConversion"/>
  </si>
  <si>
    <t>省エネ：地域区分</t>
    <rPh sb="0" eb="1">
      <t>ショウ</t>
    </rPh>
    <rPh sb="4" eb="6">
      <t>チイキ</t>
    </rPh>
    <rPh sb="6" eb="8">
      <t>クブン</t>
    </rPh>
    <phoneticPr fontId="3"/>
  </si>
  <si>
    <t>体裁（チェックボックスの位置補正、ほか）、文言（例：気候区分⇒地域区分）、各種ＵＩ改善</t>
    <rPh sb="0" eb="2">
      <t>テイサイ</t>
    </rPh>
    <rPh sb="12" eb="14">
      <t>イチ</t>
    </rPh>
    <rPh sb="14" eb="16">
      <t>ホセイ</t>
    </rPh>
    <rPh sb="21" eb="23">
      <t>モンゴン</t>
    </rPh>
    <rPh sb="24" eb="25">
      <t>レイ</t>
    </rPh>
    <rPh sb="26" eb="28">
      <t>キコウ</t>
    </rPh>
    <rPh sb="28" eb="30">
      <t>クブン</t>
    </rPh>
    <rPh sb="31" eb="33">
      <t>チイキ</t>
    </rPh>
    <rPh sb="33" eb="35">
      <t>クブン</t>
    </rPh>
    <rPh sb="37" eb="39">
      <t>カクシュ</t>
    </rPh>
    <rPh sb="41" eb="43">
      <t>カイゼン</t>
    </rPh>
    <phoneticPr fontId="3"/>
  </si>
  <si>
    <t>選択的項目</t>
    <rPh sb="0" eb="3">
      <t>センタクテキ</t>
    </rPh>
    <rPh sb="3" eb="5">
      <t>コウモク</t>
    </rPh>
    <phoneticPr fontId="3"/>
  </si>
  <si>
    <r>
      <t>☆準用元：エコまち法【低炭素建築物の認定基準】・・・</t>
    </r>
    <r>
      <rPr>
        <b/>
        <u/>
        <sz val="12"/>
        <rFont val="ＭＳ Ｐゴシック"/>
        <family val="3"/>
        <charset val="128"/>
      </rPr>
      <t>定量的評価項目（必須項目）</t>
    </r>
    <rPh sb="1" eb="3">
      <t>ジュンヨウ</t>
    </rPh>
    <rPh sb="3" eb="4">
      <t>モト</t>
    </rPh>
    <rPh sb="9" eb="10">
      <t>ホウ</t>
    </rPh>
    <rPh sb="11" eb="14">
      <t>テイタンソ</t>
    </rPh>
    <rPh sb="14" eb="17">
      <t>ケンチクブツ</t>
    </rPh>
    <rPh sb="18" eb="22">
      <t>ニンテイキジュン</t>
    </rPh>
    <phoneticPr fontId="3"/>
  </si>
  <si>
    <t>■　省エネルギー性能</t>
    <rPh sb="2" eb="3">
      <t>ショウ</t>
    </rPh>
    <rPh sb="8" eb="10">
      <t>セイノウ</t>
    </rPh>
    <phoneticPr fontId="3"/>
  </si>
  <si>
    <r>
      <t>　（１）</t>
    </r>
    <r>
      <rPr>
        <u/>
        <sz val="11"/>
        <rFont val="ＭＳ Ｐゴシック"/>
        <family val="3"/>
        <charset val="128"/>
      </rPr>
      <t>非住宅建築物</t>
    </r>
    <r>
      <rPr>
        <sz val="11"/>
        <rFont val="ＭＳ Ｐゴシック"/>
        <family val="3"/>
        <charset val="128"/>
      </rPr>
      <t>又は</t>
    </r>
    <r>
      <rPr>
        <u/>
        <sz val="11"/>
        <rFont val="ＭＳ Ｐゴシック"/>
        <family val="3"/>
        <charset val="128"/>
      </rPr>
      <t>複合建築物の非住宅部分</t>
    </r>
    <rPh sb="4" eb="7">
      <t>ヒジュウタク</t>
    </rPh>
    <rPh sb="7" eb="10">
      <t>ケンチクブツ</t>
    </rPh>
    <rPh sb="10" eb="11">
      <t>マタ</t>
    </rPh>
    <rPh sb="12" eb="14">
      <t>フクゴウ</t>
    </rPh>
    <rPh sb="14" eb="17">
      <t>ケンチクブツ</t>
    </rPh>
    <rPh sb="18" eb="21">
      <t>ヒジュウタク</t>
    </rPh>
    <rPh sb="21" eb="23">
      <t>ブブン</t>
    </rPh>
    <phoneticPr fontId="3"/>
  </si>
  <si>
    <r>
      <t>　（２）</t>
    </r>
    <r>
      <rPr>
        <u/>
        <sz val="11"/>
        <rFont val="ＭＳ Ｐゴシック"/>
        <family val="3"/>
        <charset val="128"/>
      </rPr>
      <t>住宅</t>
    </r>
    <r>
      <rPr>
        <sz val="11"/>
        <rFont val="ＭＳ Ｐゴシック"/>
        <family val="3"/>
        <charset val="128"/>
      </rPr>
      <t>又は</t>
    </r>
    <r>
      <rPr>
        <u/>
        <sz val="11"/>
        <rFont val="ＭＳ Ｐゴシック"/>
        <family val="3"/>
        <charset val="128"/>
      </rPr>
      <t>複合建築物の住宅部分</t>
    </r>
    <rPh sb="4" eb="6">
      <t>ジュウタク</t>
    </rPh>
    <rPh sb="6" eb="7">
      <t>マタ</t>
    </rPh>
    <rPh sb="8" eb="10">
      <t>フクゴウ</t>
    </rPh>
    <rPh sb="10" eb="13">
      <t>ケンチクブツ</t>
    </rPh>
    <rPh sb="14" eb="16">
      <t>ジュウタク</t>
    </rPh>
    <rPh sb="16" eb="18">
      <t>ブブン</t>
    </rPh>
    <phoneticPr fontId="3"/>
  </si>
  <si>
    <r>
      <t>　（３）建築物</t>
    </r>
    <r>
      <rPr>
        <u/>
        <sz val="11"/>
        <rFont val="ＭＳ Ｐゴシック"/>
        <family val="3"/>
        <charset val="128"/>
      </rPr>
      <t>全体</t>
    </r>
    <rPh sb="4" eb="7">
      <t>ケンチクブツ</t>
    </rPh>
    <rPh sb="7" eb="9">
      <t>ゼンタイ</t>
    </rPh>
    <phoneticPr fontId="3"/>
  </si>
  <si>
    <r>
      <t>☆準用元：エコまち法【低炭素建築物の認定基準】・・・</t>
    </r>
    <r>
      <rPr>
        <b/>
        <u/>
        <sz val="12"/>
        <rFont val="ＭＳ Ｐゴシック"/>
        <family val="3"/>
        <charset val="128"/>
      </rPr>
      <t>選択的項目</t>
    </r>
    <rPh sb="1" eb="3">
      <t>ジュンヨウ</t>
    </rPh>
    <rPh sb="3" eb="4">
      <t>モト</t>
    </rPh>
    <rPh sb="9" eb="10">
      <t>ホウ</t>
    </rPh>
    <rPh sb="11" eb="14">
      <t>テイタンソ</t>
    </rPh>
    <rPh sb="14" eb="17">
      <t>ケンチクブツ</t>
    </rPh>
    <rPh sb="18" eb="22">
      <t>ニンテイキジュン</t>
    </rPh>
    <rPh sb="26" eb="29">
      <t>センタクテキ</t>
    </rPh>
    <phoneticPr fontId="3"/>
  </si>
  <si>
    <t>　←西暦年/月/日</t>
    <rPh sb="2" eb="4">
      <t>セイレキ</t>
    </rPh>
    <rPh sb="4" eb="5">
      <t>ネン</t>
    </rPh>
    <rPh sb="6" eb="7">
      <t>ゲツ</t>
    </rPh>
    <rPh sb="8" eb="9">
      <t>ヒ</t>
    </rPh>
    <phoneticPr fontId="3"/>
  </si>
  <si>
    <t>佐藤</t>
    <rPh sb="0" eb="2">
      <t>サトウ</t>
    </rPh>
    <phoneticPr fontId="3"/>
  </si>
  <si>
    <t>　←西暦年/月/日　・・・第３者による評価結果の確認年月日</t>
    <rPh sb="2" eb="4">
      <t>セイレキ</t>
    </rPh>
    <rPh sb="4" eb="5">
      <t>ネン</t>
    </rPh>
    <rPh sb="6" eb="7">
      <t>ゲツ</t>
    </rPh>
    <rPh sb="8" eb="9">
      <t>ヒ</t>
    </rPh>
    <rPh sb="26" eb="29">
      <t>ネンガッピ</t>
    </rPh>
    <phoneticPr fontId="3"/>
  </si>
  <si>
    <t>鈴木</t>
    <rPh sb="0" eb="2">
      <t>スズキ</t>
    </rPh>
    <phoneticPr fontId="3"/>
  </si>
  <si>
    <t>6地域</t>
  </si>
  <si>
    <t>うち、住宅部分の床面積⇒</t>
    <rPh sb="3" eb="5">
      <t>ジュウタク</t>
    </rPh>
    <rPh sb="5" eb="7">
      <t>ブブン</t>
    </rPh>
    <rPh sb="8" eb="9">
      <t>ユカ</t>
    </rPh>
    <rPh sb="9" eb="11">
      <t>メンセキ</t>
    </rPh>
    <phoneticPr fontId="3"/>
  </si>
  <si>
    <t>設計値／基準値</t>
    <rPh sb="0" eb="3">
      <t>セッケイチ</t>
    </rPh>
    <rPh sb="4" eb="7">
      <t>キジュンチ</t>
    </rPh>
    <phoneticPr fontId="3"/>
  </si>
  <si>
    <t>　印刷：モノクロ
設定済み</t>
    <phoneticPr fontId="3"/>
  </si>
  <si>
    <t>・適宜、箇条書き等で記入してください。</t>
    <rPh sb="1" eb="3">
      <t>テキギ</t>
    </rPh>
    <rPh sb="4" eb="7">
      <t>カジョウガ</t>
    </rPh>
    <rPh sb="8" eb="9">
      <t>トウ</t>
    </rPh>
    <rPh sb="10" eb="12">
      <t>キニュウ</t>
    </rPh>
    <phoneticPr fontId="3"/>
  </si>
  <si>
    <r>
      <t>・キーボード操作：改行の際は</t>
    </r>
    <r>
      <rPr>
        <u/>
        <sz val="11"/>
        <rFont val="ＭＳ Ｐゴシック"/>
        <family val="3"/>
        <charset val="128"/>
      </rPr>
      <t>【Alt】キー＆【Enter】キー</t>
    </r>
    <r>
      <rPr>
        <sz val="11"/>
        <rFont val="ＭＳ Ｐゴシック"/>
        <family val="3"/>
        <charset val="128"/>
      </rPr>
      <t>で次の行に進みます。</t>
    </r>
    <rPh sb="6" eb="8">
      <t>ソウサ</t>
    </rPh>
    <phoneticPr fontId="3"/>
  </si>
  <si>
    <t>　　　　②：雨水、井戸水又は雑排水利用のための設備を設置している　</t>
    <phoneticPr fontId="3"/>
  </si>
  <si>
    <t>　　　　⑥：住宅の劣化の軽減に資する措置を講じている</t>
    <phoneticPr fontId="3"/>
  </si>
  <si>
    <t>①：節水に資する機器を設置</t>
    <rPh sb="2" eb="4">
      <t>セッスイ</t>
    </rPh>
    <rPh sb="5" eb="6">
      <t>シ</t>
    </rPh>
    <rPh sb="8" eb="10">
      <t>キキ</t>
    </rPh>
    <rPh sb="11" eb="13">
      <t>セッチ</t>
    </rPh>
    <phoneticPr fontId="3"/>
  </si>
  <si>
    <t>②：雨水、井戸水又は雑排水利用のための設備を設置</t>
    <rPh sb="2" eb="4">
      <t>ウスイ</t>
    </rPh>
    <rPh sb="5" eb="8">
      <t>イドミズ</t>
    </rPh>
    <rPh sb="8" eb="9">
      <t>マタ</t>
    </rPh>
    <rPh sb="10" eb="13">
      <t>ザツハイスイ</t>
    </rPh>
    <rPh sb="13" eb="15">
      <t>リヨウ</t>
    </rPh>
    <rPh sb="19" eb="21">
      <t>セツビ</t>
    </rPh>
    <rPh sb="22" eb="24">
      <t>セッチ</t>
    </rPh>
    <phoneticPr fontId="3"/>
  </si>
  <si>
    <t>⑤：一定のヒートアイランド対策</t>
    <phoneticPr fontId="3"/>
  </si>
  <si>
    <t>⑥：住宅の劣化の軽減に資する措置</t>
    <rPh sb="2" eb="4">
      <t>ジュウタク</t>
    </rPh>
    <rPh sb="5" eb="7">
      <t>レッカ</t>
    </rPh>
    <rPh sb="8" eb="10">
      <t>ケイゲン</t>
    </rPh>
    <rPh sb="11" eb="12">
      <t>シ</t>
    </rPh>
    <rPh sb="14" eb="16">
      <t>ソチ</t>
    </rPh>
    <phoneticPr fontId="3"/>
  </si>
  <si>
    <t>①：節水に資する機器</t>
    <rPh sb="2" eb="4">
      <t>セッスイ</t>
    </rPh>
    <rPh sb="5" eb="6">
      <t>シ</t>
    </rPh>
    <rPh sb="8" eb="10">
      <t>キキ</t>
    </rPh>
    <phoneticPr fontId="3"/>
  </si>
  <si>
    <t>②：雨水、井戸水又は雑排水
利用のための設備</t>
    <rPh sb="2" eb="4">
      <t>ウスイ</t>
    </rPh>
    <rPh sb="5" eb="8">
      <t>イドミズ</t>
    </rPh>
    <rPh sb="8" eb="9">
      <t>マタ</t>
    </rPh>
    <rPh sb="10" eb="13">
      <t>ザツハイスイ</t>
    </rPh>
    <rPh sb="14" eb="16">
      <t>リヨウ</t>
    </rPh>
    <rPh sb="20" eb="22">
      <t>セツビ</t>
    </rPh>
    <phoneticPr fontId="3"/>
  </si>
  <si>
    <t>③：HEMS 又は BEMS</t>
    <rPh sb="7" eb="8">
      <t>マタ</t>
    </rPh>
    <phoneticPr fontId="3"/>
  </si>
  <si>
    <t>④：太陽光等による発電設備
及びそれと連系した蓄電池</t>
    <rPh sb="2" eb="5">
      <t>タイヨウコウ</t>
    </rPh>
    <rPh sb="5" eb="6">
      <t>トウ</t>
    </rPh>
    <rPh sb="9" eb="11">
      <t>ハツデン</t>
    </rPh>
    <rPh sb="11" eb="13">
      <t>セツビ</t>
    </rPh>
    <rPh sb="14" eb="15">
      <t>オヨ</t>
    </rPh>
    <rPh sb="19" eb="21">
      <t>レンケイ</t>
    </rPh>
    <rPh sb="23" eb="26">
      <t>チクデンチ</t>
    </rPh>
    <phoneticPr fontId="3"/>
  </si>
  <si>
    <t>⑥：住宅の劣化の軽減</t>
    <rPh sb="8" eb="10">
      <t>ケイゲン</t>
    </rPh>
    <phoneticPr fontId="3"/>
  </si>
  <si>
    <t>⑦：木造住宅若しくは、
木造建築物</t>
    <rPh sb="4" eb="6">
      <t>ジュウタク</t>
    </rPh>
    <rPh sb="6" eb="7">
      <t>モ</t>
    </rPh>
    <rPh sb="12" eb="14">
      <t>モクゾウ</t>
    </rPh>
    <rPh sb="14" eb="17">
      <t>ケンチクブツ</t>
    </rPh>
    <phoneticPr fontId="3"/>
  </si>
  <si>
    <t>⑧：高炉セメント又は
フライアッシュセメントを
構造耐力上主要な部分に使用</t>
    <rPh sb="8" eb="9">
      <t>マタ</t>
    </rPh>
    <rPh sb="24" eb="28">
      <t>コウゾウタイリョク</t>
    </rPh>
    <rPh sb="28" eb="29">
      <t>ジョウ</t>
    </rPh>
    <rPh sb="29" eb="31">
      <t>シュヨウ</t>
    </rPh>
    <rPh sb="32" eb="34">
      <t>ブブン</t>
    </rPh>
    <rPh sb="35" eb="37">
      <t>シヨウ</t>
    </rPh>
    <phoneticPr fontId="3"/>
  </si>
  <si>
    <t>（１）非住宅</t>
    <rPh sb="3" eb="6">
      <t>ヒジュウタク</t>
    </rPh>
    <phoneticPr fontId="3"/>
  </si>
  <si>
    <t>（２）住宅</t>
    <rPh sb="3" eb="5">
      <t>ジュウタク</t>
    </rPh>
    <phoneticPr fontId="3"/>
  </si>
  <si>
    <t>（３）建築物全体</t>
    <rPh sb="3" eb="6">
      <t>ケンチクブツ</t>
    </rPh>
    <rPh sb="6" eb="8">
      <t>ゼンタイ</t>
    </rPh>
    <phoneticPr fontId="3"/>
  </si>
  <si>
    <t>●　外皮の熱性能</t>
    <rPh sb="5" eb="6">
      <t>ネツ</t>
    </rPh>
    <phoneticPr fontId="3"/>
  </si>
  <si>
    <t>◎　低炭素化に資する措置</t>
    <rPh sb="7" eb="8">
      <t>シ</t>
    </rPh>
    <rPh sb="10" eb="12">
      <t>ソチ</t>
    </rPh>
    <phoneticPr fontId="3"/>
  </si>
  <si>
    <t>注）　【該当】欄が「　⇒⇒　」の場合は、必ず記入</t>
    <rPh sb="0" eb="1">
      <t>チュウ</t>
    </rPh>
    <rPh sb="4" eb="6">
      <t>ガイトウ</t>
    </rPh>
    <rPh sb="7" eb="8">
      <t>ラン</t>
    </rPh>
    <rPh sb="16" eb="18">
      <t>バアイ</t>
    </rPh>
    <rPh sb="20" eb="21">
      <t>カナラ</t>
    </rPh>
    <rPh sb="22" eb="24">
      <t>キニュウ</t>
    </rPh>
    <phoneticPr fontId="3"/>
  </si>
  <si>
    <r>
      <t>　　　　④：</t>
    </r>
    <r>
      <rPr>
        <u/>
        <sz val="11"/>
        <rFont val="ＭＳ Ｐゴシック"/>
        <family val="3"/>
        <charset val="128"/>
      </rPr>
      <t>太陽光等の再生可能エネルギーを利用した発電設備</t>
    </r>
    <r>
      <rPr>
        <sz val="11"/>
        <rFont val="ＭＳ Ｐゴシック"/>
        <family val="3"/>
        <charset val="128"/>
      </rPr>
      <t>及び</t>
    </r>
    <r>
      <rPr>
        <u/>
        <sz val="11"/>
        <rFont val="ＭＳ Ｐゴシック"/>
        <family val="3"/>
        <charset val="128"/>
      </rPr>
      <t>それと連系した定置型の蓄電池</t>
    </r>
    <r>
      <rPr>
        <sz val="11"/>
        <rFont val="ＭＳ Ｐゴシック"/>
        <family val="3"/>
        <charset val="128"/>
      </rPr>
      <t>を設置している</t>
    </r>
    <phoneticPr fontId="3"/>
  </si>
  <si>
    <r>
      <t>　　　　⑦：</t>
    </r>
    <r>
      <rPr>
        <u/>
        <sz val="11"/>
        <rFont val="ＭＳ Ｐゴシック"/>
        <family val="3"/>
        <charset val="128"/>
      </rPr>
      <t>木造住宅</t>
    </r>
    <r>
      <rPr>
        <sz val="11"/>
        <rFont val="ＭＳ Ｐゴシック"/>
        <family val="3"/>
        <charset val="128"/>
      </rPr>
      <t>若しくは、</t>
    </r>
    <r>
      <rPr>
        <u/>
        <sz val="11"/>
        <rFont val="ＭＳ Ｐゴシック"/>
        <family val="3"/>
        <charset val="128"/>
      </rPr>
      <t>木造建築物</t>
    </r>
    <r>
      <rPr>
        <sz val="11"/>
        <rFont val="ＭＳ Ｐゴシック"/>
        <family val="3"/>
        <charset val="128"/>
      </rPr>
      <t>である</t>
    </r>
    <phoneticPr fontId="3"/>
  </si>
  <si>
    <r>
      <t>　　　　③：</t>
    </r>
    <r>
      <rPr>
        <u/>
        <sz val="11"/>
        <rFont val="ＭＳ Ｐゴシック"/>
        <family val="3"/>
        <charset val="128"/>
      </rPr>
      <t>HEMS</t>
    </r>
    <r>
      <rPr>
        <u/>
        <sz val="9"/>
        <rFont val="ＭＳ Ｐゴシック"/>
        <family val="3"/>
        <charset val="128"/>
      </rPr>
      <t>（ホームエネルギーマネジメントシステム）</t>
    </r>
    <r>
      <rPr>
        <sz val="11"/>
        <rFont val="ＭＳ Ｐゴシック"/>
        <family val="3"/>
        <charset val="128"/>
      </rPr>
      <t>又は</t>
    </r>
    <r>
      <rPr>
        <u/>
        <sz val="11"/>
        <rFont val="ＭＳ Ｐゴシック"/>
        <family val="3"/>
        <charset val="128"/>
      </rPr>
      <t>BEMS</t>
    </r>
    <r>
      <rPr>
        <u/>
        <sz val="9"/>
        <rFont val="ＭＳ Ｐゴシック"/>
        <family val="3"/>
        <charset val="128"/>
      </rPr>
      <t>（ビルエネルギーマネジメントシステム）</t>
    </r>
    <r>
      <rPr>
        <sz val="11"/>
        <rFont val="ＭＳ Ｐゴシック"/>
        <family val="3"/>
        <charset val="128"/>
      </rPr>
      <t>を設置している</t>
    </r>
    <phoneticPr fontId="3"/>
  </si>
  <si>
    <r>
      <t>③：</t>
    </r>
    <r>
      <rPr>
        <u/>
        <sz val="14"/>
        <rFont val="ＭＳ Ｐゴシック"/>
        <family val="3"/>
        <charset val="128"/>
      </rPr>
      <t>HEMS</t>
    </r>
    <r>
      <rPr>
        <u/>
        <sz val="12"/>
        <rFont val="ＭＳ Ｐゴシック"/>
        <family val="3"/>
        <charset val="128"/>
      </rPr>
      <t>（ホームエネルギーマネジメントシステム）</t>
    </r>
    <r>
      <rPr>
        <sz val="14"/>
        <rFont val="ＭＳ Ｐゴシック"/>
        <family val="3"/>
        <charset val="128"/>
      </rPr>
      <t>又は</t>
    </r>
    <r>
      <rPr>
        <u/>
        <sz val="14"/>
        <rFont val="ＭＳ Ｐゴシック"/>
        <family val="3"/>
        <charset val="128"/>
      </rPr>
      <t>BEMS</t>
    </r>
    <r>
      <rPr>
        <u/>
        <sz val="12"/>
        <rFont val="ＭＳ Ｐゴシック"/>
        <family val="3"/>
        <charset val="128"/>
      </rPr>
      <t>（ビルエネルギーマネジメントシステム）</t>
    </r>
    <r>
      <rPr>
        <sz val="14"/>
        <rFont val="ＭＳ Ｐゴシック"/>
        <family val="3"/>
        <charset val="128"/>
      </rPr>
      <t>を設置</t>
    </r>
    <rPh sb="26" eb="27">
      <t>マタ</t>
    </rPh>
    <rPh sb="52" eb="54">
      <t>セッチ</t>
    </rPh>
    <phoneticPr fontId="3"/>
  </si>
  <si>
    <r>
      <t>④：</t>
    </r>
    <r>
      <rPr>
        <u/>
        <sz val="14"/>
        <rFont val="ＭＳ Ｐゴシック"/>
        <family val="3"/>
        <charset val="128"/>
      </rPr>
      <t>太陽光等の再生可能エネルギーを利用した発電設備</t>
    </r>
    <r>
      <rPr>
        <sz val="14"/>
        <rFont val="ＭＳ Ｐゴシック"/>
        <family val="3"/>
        <charset val="128"/>
      </rPr>
      <t>及び</t>
    </r>
    <r>
      <rPr>
        <u/>
        <sz val="14"/>
        <rFont val="ＭＳ Ｐゴシック"/>
        <family val="3"/>
        <charset val="128"/>
      </rPr>
      <t>それと連系した定置型の蓄電池</t>
    </r>
    <r>
      <rPr>
        <sz val="14"/>
        <rFont val="ＭＳ Ｐゴシック"/>
        <family val="3"/>
        <charset val="128"/>
      </rPr>
      <t>を設置</t>
    </r>
    <rPh sb="2" eb="5">
      <t>タイヨウコウ</t>
    </rPh>
    <rPh sb="5" eb="6">
      <t>トウ</t>
    </rPh>
    <rPh sb="7" eb="9">
      <t>サイセイ</t>
    </rPh>
    <rPh sb="9" eb="11">
      <t>カノウ</t>
    </rPh>
    <rPh sb="17" eb="19">
      <t>リヨウ</t>
    </rPh>
    <rPh sb="21" eb="23">
      <t>ハツデン</t>
    </rPh>
    <rPh sb="23" eb="25">
      <t>セツビ</t>
    </rPh>
    <rPh sb="25" eb="26">
      <t>オヨ</t>
    </rPh>
    <rPh sb="30" eb="32">
      <t>レンケイ</t>
    </rPh>
    <rPh sb="34" eb="37">
      <t>テイチガタ</t>
    </rPh>
    <rPh sb="38" eb="41">
      <t>チクデンチ</t>
    </rPh>
    <rPh sb="42" eb="44">
      <t>セッチ</t>
    </rPh>
    <phoneticPr fontId="3"/>
  </si>
  <si>
    <r>
      <t>⑦：</t>
    </r>
    <r>
      <rPr>
        <u/>
        <sz val="14"/>
        <rFont val="ＭＳ Ｐゴシック"/>
        <family val="3"/>
        <charset val="128"/>
      </rPr>
      <t>木造住宅</t>
    </r>
    <r>
      <rPr>
        <sz val="14"/>
        <rFont val="ＭＳ Ｐゴシック"/>
        <family val="3"/>
        <charset val="128"/>
      </rPr>
      <t>若しくは、</t>
    </r>
    <r>
      <rPr>
        <u/>
        <sz val="14"/>
        <rFont val="ＭＳ Ｐゴシック"/>
        <family val="3"/>
        <charset val="128"/>
      </rPr>
      <t>木造建築物</t>
    </r>
    <rPh sb="2" eb="4">
      <t>モクゾウ</t>
    </rPh>
    <rPh sb="4" eb="6">
      <t>ジュウタク</t>
    </rPh>
    <rPh sb="6" eb="7">
      <t>モ</t>
    </rPh>
    <rPh sb="11" eb="13">
      <t>モクゾウ</t>
    </rPh>
    <rPh sb="13" eb="16">
      <t>ケンチクブツ</t>
    </rPh>
    <phoneticPr fontId="3"/>
  </si>
  <si>
    <r>
      <t>⑧：</t>
    </r>
    <r>
      <rPr>
        <u/>
        <sz val="14"/>
        <rFont val="ＭＳ Ｐゴシック"/>
        <family val="3"/>
        <charset val="128"/>
      </rPr>
      <t>高炉セメント</t>
    </r>
    <r>
      <rPr>
        <sz val="14"/>
        <rFont val="ＭＳ Ｐゴシック"/>
        <family val="3"/>
        <charset val="128"/>
      </rPr>
      <t>又は</t>
    </r>
    <r>
      <rPr>
        <u/>
        <sz val="14"/>
        <rFont val="ＭＳ Ｐゴシック"/>
        <family val="3"/>
        <charset val="128"/>
      </rPr>
      <t>フライアッシュセメント</t>
    </r>
    <r>
      <rPr>
        <sz val="14"/>
        <rFont val="ＭＳ Ｐゴシック"/>
        <family val="3"/>
        <charset val="128"/>
      </rPr>
      <t>を構造耐力上主要な部分に使用</t>
    </r>
    <phoneticPr fontId="3"/>
  </si>
  <si>
    <r>
      <t>　　　　⑧：</t>
    </r>
    <r>
      <rPr>
        <u/>
        <sz val="11"/>
        <rFont val="ＭＳ Ｐゴシック"/>
        <family val="3"/>
        <charset val="128"/>
      </rPr>
      <t>高炉セメント</t>
    </r>
    <r>
      <rPr>
        <sz val="11"/>
        <rFont val="ＭＳ Ｐゴシック"/>
        <family val="3"/>
        <charset val="128"/>
      </rPr>
      <t>又は</t>
    </r>
    <r>
      <rPr>
        <u/>
        <sz val="11"/>
        <rFont val="ＭＳ Ｐゴシック"/>
        <family val="3"/>
        <charset val="128"/>
      </rPr>
      <t>フライアッシュセメント</t>
    </r>
    <r>
      <rPr>
        <sz val="11"/>
        <rFont val="ＭＳ Ｐゴシック"/>
        <family val="3"/>
        <charset val="128"/>
      </rPr>
      <t>を構造耐力上主要な部分に使用している</t>
    </r>
    <phoneticPr fontId="3"/>
  </si>
  <si>
    <t>その他</t>
    <rPh sb="2" eb="3">
      <t>タ</t>
    </rPh>
    <phoneticPr fontId="3"/>
  </si>
  <si>
    <t>⑤：一定のヒートアイランド対策</t>
    <rPh sb="2" eb="4">
      <t>イッテイ</t>
    </rPh>
    <phoneticPr fontId="3"/>
  </si>
  <si>
    <t>　　　　①：節水に資する機器を設置している　　・・・例：節水に資する衛生器具や水栓　など</t>
    <rPh sb="26" eb="27">
      <t>レイ</t>
    </rPh>
    <rPh sb="28" eb="30">
      <t>セッスイ</t>
    </rPh>
    <rPh sb="31" eb="32">
      <t>シ</t>
    </rPh>
    <rPh sb="34" eb="38">
      <t>エイセイキグ</t>
    </rPh>
    <rPh sb="39" eb="41">
      <t>スイセン</t>
    </rPh>
    <phoneticPr fontId="3"/>
  </si>
  <si>
    <t>　　　　⑤：一定のヒートアイランド対策を講じている　　・・・例：緑地、水面、緑化　など</t>
    <rPh sb="30" eb="31">
      <t>レイ</t>
    </rPh>
    <rPh sb="32" eb="34">
      <t>リョクチ</t>
    </rPh>
    <rPh sb="35" eb="37">
      <t>スイメン</t>
    </rPh>
    <rPh sb="38" eb="40">
      <t>リョクカ</t>
    </rPh>
    <phoneticPr fontId="3"/>
  </si>
  <si>
    <r>
      <t xml:space="preserve">注）　【該当】欄が「　⇒⇒　」の場合は、必ず記入
</t>
    </r>
    <r>
      <rPr>
        <sz val="10"/>
        <color rgb="FFFF0066"/>
        <rFont val="ＭＳ Ｐゴシック"/>
        <family val="3"/>
        <charset val="128"/>
      </rPr>
      <t>　　　　（以下、箇条書きによる</t>
    </r>
    <r>
      <rPr>
        <u/>
        <sz val="10"/>
        <color rgb="FFFF0066"/>
        <rFont val="ＭＳ Ｐゴシック"/>
        <family val="3"/>
        <charset val="128"/>
      </rPr>
      <t>記入例</t>
    </r>
    <r>
      <rPr>
        <sz val="10"/>
        <color rgb="FFFF0066"/>
        <rFont val="ＭＳ Ｐゴシック"/>
        <family val="3"/>
        <charset val="128"/>
      </rPr>
      <t>です）
・</t>
    </r>
    <r>
      <rPr>
        <u/>
        <sz val="10"/>
        <color rgb="FFFF0066"/>
        <rFont val="ＭＳ Ｐゴシック"/>
        <family val="3"/>
        <charset val="128"/>
      </rPr>
      <t>BEMSを採用</t>
    </r>
    <r>
      <rPr>
        <sz val="10"/>
        <color rgb="FFFF0066"/>
        <rFont val="ＭＳ Ｐゴシック"/>
        <family val="3"/>
        <charset val="128"/>
      </rPr>
      <t>する
　⇒</t>
    </r>
    <r>
      <rPr>
        <u/>
        <sz val="10"/>
        <color rgb="FFFF0066"/>
        <rFont val="ＭＳ Ｐゴシック"/>
        <family val="3"/>
        <charset val="128"/>
      </rPr>
      <t>図面E－○○（電気系統図）</t>
    </r>
    <r>
      <rPr>
        <sz val="10"/>
        <color rgb="FFFF0066"/>
        <rFont val="ＭＳ Ｐゴシック"/>
        <family val="3"/>
        <charset val="128"/>
      </rPr>
      <t>、</t>
    </r>
    <r>
      <rPr>
        <u/>
        <sz val="10"/>
        <color rgb="FFFF0066"/>
        <rFont val="ＭＳ Ｐゴシック"/>
        <family val="3"/>
        <charset val="128"/>
      </rPr>
      <t>図面M－○○（空調系統図）</t>
    </r>
    <r>
      <rPr>
        <sz val="10"/>
        <color rgb="FFFF0066"/>
        <rFont val="ＭＳ Ｐゴシック"/>
        <family val="3"/>
        <charset val="128"/>
      </rPr>
      <t>などを参照</t>
    </r>
    <rPh sb="0" eb="1">
      <t>チュウ</t>
    </rPh>
    <rPh sb="4" eb="6">
      <t>ガイトウ</t>
    </rPh>
    <rPh sb="7" eb="8">
      <t>ラン</t>
    </rPh>
    <rPh sb="16" eb="18">
      <t>バアイ</t>
    </rPh>
    <rPh sb="20" eb="21">
      <t>カナラ</t>
    </rPh>
    <rPh sb="22" eb="24">
      <t>キニュウ</t>
    </rPh>
    <rPh sb="54" eb="56">
      <t>サイヨウ</t>
    </rPh>
    <rPh sb="61" eb="63">
      <t>ズメン</t>
    </rPh>
    <rPh sb="68" eb="70">
      <t>デンキ</t>
    </rPh>
    <rPh sb="70" eb="73">
      <t>ケイトウズ</t>
    </rPh>
    <rPh sb="75" eb="77">
      <t>ズメン</t>
    </rPh>
    <rPh sb="82" eb="84">
      <t>クウチョウ</t>
    </rPh>
    <rPh sb="84" eb="87">
      <t>ケイトウズ</t>
    </rPh>
    <rPh sb="91" eb="93">
      <t>サンショウ</t>
    </rPh>
    <phoneticPr fontId="3"/>
  </si>
  <si>
    <r>
      <t xml:space="preserve">注）　【該当】欄が「　⇒⇒　」の場合は、必ず記入
</t>
    </r>
    <r>
      <rPr>
        <sz val="10"/>
        <color rgb="FFFF0066"/>
        <rFont val="ＭＳ Ｐゴシック"/>
        <family val="3"/>
        <charset val="128"/>
      </rPr>
      <t>　　　　（以下、箇条書きによる</t>
    </r>
    <r>
      <rPr>
        <u/>
        <sz val="10"/>
        <color rgb="FFFF0066"/>
        <rFont val="ＭＳ Ｐゴシック"/>
        <family val="3"/>
        <charset val="128"/>
      </rPr>
      <t>記入例</t>
    </r>
    <r>
      <rPr>
        <sz val="10"/>
        <color rgb="FFFF0066"/>
        <rFont val="ＭＳ Ｐゴシック"/>
        <family val="3"/>
        <charset val="128"/>
      </rPr>
      <t>です）
・</t>
    </r>
    <r>
      <rPr>
        <u/>
        <sz val="10"/>
        <color rgb="FFFF0066"/>
        <rFont val="ＭＳ Ｐゴシック"/>
        <family val="3"/>
        <charset val="128"/>
      </rPr>
      <t>設置する水栓</t>
    </r>
    <r>
      <rPr>
        <sz val="10"/>
        <color rgb="FFFF0066"/>
        <rFont val="ＭＳ Ｐゴシック"/>
        <family val="3"/>
        <charset val="128"/>
      </rPr>
      <t>（節水コマ内蔵水栓、自動水栓、ほか）について、</t>
    </r>
    <r>
      <rPr>
        <u/>
        <sz val="10"/>
        <color rgb="FFFF0066"/>
        <rFont val="ＭＳ Ｐゴシック"/>
        <family val="3"/>
        <charset val="128"/>
      </rPr>
      <t>半数以上の割合</t>
    </r>
    <r>
      <rPr>
        <sz val="10"/>
        <color rgb="FFFF0066"/>
        <rFont val="ＭＳ Ｐゴシック"/>
        <family val="3"/>
        <charset val="128"/>
      </rPr>
      <t>で
　</t>
    </r>
    <r>
      <rPr>
        <u/>
        <sz val="10"/>
        <color rgb="FFFF0066"/>
        <rFont val="ＭＳ Ｐゴシック"/>
        <family val="3"/>
        <charset val="128"/>
      </rPr>
      <t>エコマーク認定を取得した製品（または同等以上の性能を有する製品）を採用</t>
    </r>
    <r>
      <rPr>
        <sz val="10"/>
        <color rgb="FFFF0066"/>
        <rFont val="ＭＳ Ｐゴシック"/>
        <family val="3"/>
        <charset val="128"/>
      </rPr>
      <t>する</t>
    </r>
    <rPh sb="0" eb="1">
      <t>チュウ</t>
    </rPh>
    <rPh sb="4" eb="6">
      <t>ガイトウ</t>
    </rPh>
    <rPh sb="7" eb="8">
      <t>ラン</t>
    </rPh>
    <rPh sb="16" eb="18">
      <t>バアイ</t>
    </rPh>
    <rPh sb="20" eb="21">
      <t>カナラ</t>
    </rPh>
    <rPh sb="22" eb="24">
      <t>キニュウ</t>
    </rPh>
    <rPh sb="49" eb="51">
      <t>セッチ</t>
    </rPh>
    <rPh sb="53" eb="55">
      <t>スイセン</t>
    </rPh>
    <rPh sb="56" eb="58">
      <t>セッスイ</t>
    </rPh>
    <rPh sb="60" eb="62">
      <t>ナイゾウ</t>
    </rPh>
    <rPh sb="62" eb="64">
      <t>スイセン</t>
    </rPh>
    <rPh sb="65" eb="69">
      <t>ジドウスイセン</t>
    </rPh>
    <rPh sb="78" eb="82">
      <t>ハンスウイジョウ</t>
    </rPh>
    <rPh sb="83" eb="85">
      <t>ワリアイ</t>
    </rPh>
    <rPh sb="93" eb="95">
      <t>ニンテイ</t>
    </rPh>
    <rPh sb="96" eb="98">
      <t>シュトク</t>
    </rPh>
    <rPh sb="100" eb="102">
      <t>セイヒン</t>
    </rPh>
    <rPh sb="106" eb="110">
      <t>ドウトウイジョウ</t>
    </rPh>
    <rPh sb="111" eb="113">
      <t>セイノウ</t>
    </rPh>
    <rPh sb="114" eb="115">
      <t>ユウ</t>
    </rPh>
    <rPh sb="117" eb="119">
      <t>セイヒン</t>
    </rPh>
    <rPh sb="121" eb="123">
      <t>サイヨウ</t>
    </rPh>
    <phoneticPr fontId="3"/>
  </si>
  <si>
    <t>v2022.0701</t>
    <phoneticPr fontId="3"/>
  </si>
  <si>
    <r>
      <t>　□ 外皮平均熱貫流率：</t>
    </r>
    <r>
      <rPr>
        <sz val="10"/>
        <color rgb="FF00B050"/>
        <rFont val="ＭＳ Ｐゴシック"/>
        <family val="3"/>
        <charset val="128"/>
      </rPr>
      <t>UA値</t>
    </r>
    <rPh sb="3" eb="5">
      <t>ガイヒ</t>
    </rPh>
    <rPh sb="5" eb="7">
      <t>ヘイキン</t>
    </rPh>
    <rPh sb="7" eb="8">
      <t>ネツ</t>
    </rPh>
    <rPh sb="8" eb="11">
      <t>カンリュウリツ</t>
    </rPh>
    <rPh sb="14" eb="15">
      <t>チ</t>
    </rPh>
    <phoneticPr fontId="3"/>
  </si>
  <si>
    <r>
      <t>　□ 冷房期の平均日射熱取得率：</t>
    </r>
    <r>
      <rPr>
        <sz val="10"/>
        <color rgb="FF00B050"/>
        <rFont val="ＭＳ Ｐゴシック"/>
        <family val="3"/>
        <charset val="128"/>
      </rPr>
      <t>ηA値</t>
    </r>
    <rPh sb="3" eb="5">
      <t>レイボウ</t>
    </rPh>
    <rPh sb="5" eb="6">
      <t>キ</t>
    </rPh>
    <rPh sb="7" eb="9">
      <t>ヘイキン</t>
    </rPh>
    <rPh sb="9" eb="11">
      <t>ニッシャ</t>
    </rPh>
    <rPh sb="11" eb="12">
      <t>ネツ</t>
    </rPh>
    <rPh sb="12" eb="14">
      <t>シュトク</t>
    </rPh>
    <rPh sb="14" eb="15">
      <t>リツ</t>
    </rPh>
    <phoneticPr fontId="3"/>
  </si>
  <si>
    <t>―</t>
    <phoneticPr fontId="3"/>
  </si>
  <si>
    <t>―</t>
    <phoneticPr fontId="3"/>
  </si>
  <si>
    <t>―</t>
    <phoneticPr fontId="3"/>
  </si>
  <si>
    <t>―</t>
    <phoneticPr fontId="3"/>
  </si>
  <si>
    <t>　●　外皮の熱性能</t>
    <rPh sb="3" eb="5">
      <t>ガイヒ</t>
    </rPh>
    <rPh sb="6" eb="9">
      <t>ネツセイノウ</t>
    </rPh>
    <phoneticPr fontId="3"/>
  </si>
  <si>
    <t xml:space="preserve"> ◎　低炭素化に資する措置</t>
    <rPh sb="3" eb="7">
      <t>テイタンソカ</t>
    </rPh>
    <rPh sb="8" eb="9">
      <t>シ</t>
    </rPh>
    <rPh sb="11" eb="13">
      <t>ソチ</t>
    </rPh>
    <phoneticPr fontId="3"/>
  </si>
  <si>
    <t>外皮：熱貫通率</t>
    <rPh sb="0" eb="2">
      <t>ガイヒ</t>
    </rPh>
    <rPh sb="3" eb="4">
      <t>ネツ</t>
    </rPh>
    <rPh sb="4" eb="7">
      <t>カンツウリツ</t>
    </rPh>
    <phoneticPr fontId="3"/>
  </si>
  <si>
    <r>
      <t>外皮：</t>
    </r>
    <r>
      <rPr>
        <u/>
        <sz val="11"/>
        <rFont val="ＭＳ Ｐゴシック"/>
        <family val="3"/>
        <charset val="128"/>
      </rPr>
      <t>平均</t>
    </r>
    <r>
      <rPr>
        <sz val="11"/>
        <rFont val="ＭＳ Ｐゴシック"/>
        <family val="3"/>
        <charset val="128"/>
      </rPr>
      <t>熱貫通率</t>
    </r>
    <rPh sb="0" eb="2">
      <t>ガイヒ</t>
    </rPh>
    <rPh sb="3" eb="5">
      <t>ヘイキン</t>
    </rPh>
    <rPh sb="5" eb="9">
      <t>ネツカンツウリツ</t>
    </rPh>
    <phoneticPr fontId="3"/>
  </si>
  <si>
    <t>■ 竣工時期、予定or竣工</t>
    <rPh sb="2" eb="4">
      <t>ｼｭﾝｺｳ</t>
    </rPh>
    <rPh sb="4" eb="6">
      <t>ｼﾞｷ</t>
    </rPh>
    <rPh sb="7" eb="9">
      <t>ﾖﾃｲ</t>
    </rPh>
    <rPh sb="11" eb="13">
      <t>ｼｭﾝｺｳ</t>
    </rPh>
    <phoneticPr fontId="10" type="noConversion"/>
  </si>
  <si>
    <t>竣工時期</t>
    <rPh sb="0" eb="2">
      <t>ｼｭﾝｺｳ</t>
    </rPh>
    <rPh sb="2" eb="4">
      <t>ｼﾞｷ</t>
    </rPh>
    <phoneticPr fontId="10" type="noConversion"/>
  </si>
  <si>
    <t>　●　一次エネルギー消費量関連</t>
    <rPh sb="3" eb="5">
      <t>イチジ</t>
    </rPh>
    <rPh sb="10" eb="12">
      <t>ショウヒ</t>
    </rPh>
    <rPh sb="12" eb="13">
      <t>リョウ</t>
    </rPh>
    <rPh sb="13" eb="15">
      <t>カンレン</t>
    </rPh>
    <phoneticPr fontId="3"/>
  </si>
  <si>
    <t>●　一次エネルギー消費量関連</t>
    <rPh sb="12" eb="14">
      <t>カンレン</t>
    </rPh>
    <phoneticPr fontId="3"/>
  </si>
  <si>
    <r>
      <t>⇒要件：</t>
    </r>
    <r>
      <rPr>
        <b/>
        <u/>
        <sz val="12"/>
        <rFont val="ＭＳ Ｐゴシック"/>
        <family val="3"/>
        <charset val="128"/>
      </rPr>
      <t>２つ以上の項目に該当</t>
    </r>
    <r>
      <rPr>
        <b/>
        <sz val="12"/>
        <rFont val="ＭＳ Ｐゴシック"/>
        <family val="3"/>
        <charset val="128"/>
      </rPr>
      <t>する　・・・左側のチェックボックスをクリック</t>
    </r>
    <rPh sb="1" eb="3">
      <t>ヨウケン</t>
    </rPh>
    <rPh sb="6" eb="8">
      <t>イジョウ</t>
    </rPh>
    <rPh sb="9" eb="11">
      <t>コウモク</t>
    </rPh>
    <rPh sb="12" eb="14">
      <t>ガイトウ</t>
    </rPh>
    <rPh sb="20" eb="21">
      <t>ヒダリ</t>
    </rPh>
    <rPh sb="21" eb="22">
      <t>ガワ</t>
    </rPh>
    <phoneticPr fontId="3"/>
  </si>
  <si>
    <r>
      <t xml:space="preserve">注）　【該当】欄が「　⇒⇒　」の場合は、必ず記入
</t>
    </r>
    <r>
      <rPr>
        <sz val="10"/>
        <color rgb="FFFF0066"/>
        <rFont val="ＭＳ Ｐゴシック"/>
        <family val="3"/>
        <charset val="128"/>
      </rPr>
      <t>　　　　（以下、箇条書きによる</t>
    </r>
    <r>
      <rPr>
        <u/>
        <sz val="10"/>
        <color rgb="FFFF0066"/>
        <rFont val="ＭＳ Ｐゴシック"/>
        <family val="3"/>
        <charset val="128"/>
      </rPr>
      <t>記入例</t>
    </r>
    <r>
      <rPr>
        <sz val="10"/>
        <color rgb="FFFF0066"/>
        <rFont val="ＭＳ Ｐゴシック"/>
        <family val="3"/>
        <charset val="128"/>
      </rPr>
      <t>です）
・緑地スペースを計画し、敷地面積の１０％以上の緑地面積を確保する
　⇒</t>
    </r>
    <r>
      <rPr>
        <u/>
        <sz val="10"/>
        <color rgb="FFFF0066"/>
        <rFont val="ＭＳ Ｐゴシック"/>
        <family val="3"/>
        <charset val="128"/>
      </rPr>
      <t>図面Ｇ－○○（外構図：敷地全体）</t>
    </r>
    <r>
      <rPr>
        <sz val="10"/>
        <color rgb="FFFF0066"/>
        <rFont val="ＭＳ Ｐゴシック"/>
        <family val="3"/>
        <charset val="128"/>
      </rPr>
      <t xml:space="preserve"> などを参照</t>
    </r>
    <rPh sb="0" eb="1">
      <t>チュウ</t>
    </rPh>
    <rPh sb="4" eb="6">
      <t>ガイトウ</t>
    </rPh>
    <rPh sb="7" eb="8">
      <t>ラン</t>
    </rPh>
    <rPh sb="16" eb="18">
      <t>バアイ</t>
    </rPh>
    <rPh sb="20" eb="21">
      <t>カナラ</t>
    </rPh>
    <rPh sb="22" eb="24">
      <t>キニュウ</t>
    </rPh>
    <rPh sb="49" eb="51">
      <t>リョクチ</t>
    </rPh>
    <rPh sb="56" eb="58">
      <t>ケイカク</t>
    </rPh>
    <rPh sb="60" eb="64">
      <t>シキチメンセキ</t>
    </rPh>
    <rPh sb="68" eb="70">
      <t>イジョウ</t>
    </rPh>
    <rPh sb="71" eb="75">
      <t>リョクチメンセキ</t>
    </rPh>
    <rPh sb="76" eb="78">
      <t>カクホ</t>
    </rPh>
    <rPh sb="83" eb="85">
      <t>ズメン</t>
    </rPh>
    <rPh sb="90" eb="93">
      <t>ガイコウズ</t>
    </rPh>
    <rPh sb="94" eb="98">
      <t>シキチゼンタイ</t>
    </rPh>
    <rPh sb="103" eb="105">
      <t>サンショウ</t>
    </rPh>
    <phoneticPr fontId="3"/>
  </si>
  <si>
    <r>
      <t xml:space="preserve">注）　【該当】欄が「　⇒⇒　」の場合は、必ず記入
</t>
    </r>
    <r>
      <rPr>
        <sz val="10"/>
        <color rgb="FFFF0066"/>
        <rFont val="ＭＳ Ｐゴシック"/>
        <family val="3"/>
        <charset val="128"/>
      </rPr>
      <t>　　　　（以下、箇条書きによる</t>
    </r>
    <r>
      <rPr>
        <u/>
        <sz val="10"/>
        <color rgb="FFFF0066"/>
        <rFont val="ＭＳ Ｐゴシック"/>
        <family val="3"/>
        <charset val="128"/>
      </rPr>
      <t>記入例</t>
    </r>
    <r>
      <rPr>
        <sz val="10"/>
        <color rgb="FFFF0066"/>
        <rFont val="ＭＳ Ｐゴシック"/>
        <family val="3"/>
        <charset val="128"/>
      </rPr>
      <t>です）
・屋上スペースに</t>
    </r>
    <r>
      <rPr>
        <u/>
        <sz val="10"/>
        <color rgb="FFFF0066"/>
        <rFont val="ＭＳ Ｐゴシック"/>
        <family val="3"/>
        <charset val="128"/>
      </rPr>
      <t>太陽光発電設備</t>
    </r>
    <r>
      <rPr>
        <sz val="10"/>
        <color rgb="FFFF0066"/>
        <rFont val="ＭＳ Ｐゴシック"/>
        <family val="3"/>
        <charset val="128"/>
      </rPr>
      <t>（モジュール・パワコンほか）を設置する。
　また、○○スペースに</t>
    </r>
    <r>
      <rPr>
        <u/>
        <sz val="10"/>
        <color rgb="FFFF0066"/>
        <rFont val="ＭＳ Ｐゴシック"/>
        <family val="3"/>
        <charset val="128"/>
      </rPr>
      <t>当該発電設備と連系した蓄電池</t>
    </r>
    <r>
      <rPr>
        <sz val="10"/>
        <color rgb="FFFF0066"/>
        <rFont val="ＭＳ Ｐゴシック"/>
        <family val="3"/>
        <charset val="128"/>
      </rPr>
      <t>を設置する。
　⇒</t>
    </r>
    <r>
      <rPr>
        <u/>
        <sz val="10"/>
        <color rgb="FFFF0066"/>
        <rFont val="ＭＳ Ｐゴシック"/>
        <family val="3"/>
        <charset val="128"/>
      </rPr>
      <t>図面E－○○（電気系統図）</t>
    </r>
    <r>
      <rPr>
        <sz val="10"/>
        <color rgb="FFFF0066"/>
        <rFont val="ＭＳ Ｐゴシック"/>
        <family val="3"/>
        <charset val="128"/>
      </rPr>
      <t>、</t>
    </r>
    <r>
      <rPr>
        <u/>
        <sz val="10"/>
        <color rgb="FFFF0066"/>
        <rFont val="ＭＳ Ｐゴシック"/>
        <family val="3"/>
        <charset val="128"/>
      </rPr>
      <t>図面E－○○（電気設備：○階平面図）</t>
    </r>
    <r>
      <rPr>
        <sz val="10"/>
        <color rgb="FFFF0066"/>
        <rFont val="ＭＳ Ｐゴシック"/>
        <family val="3"/>
        <charset val="128"/>
      </rPr>
      <t>などを参照</t>
    </r>
    <rPh sb="0" eb="1">
      <t>チュウ</t>
    </rPh>
    <rPh sb="4" eb="6">
      <t>ガイトウ</t>
    </rPh>
    <rPh sb="7" eb="8">
      <t>ラン</t>
    </rPh>
    <rPh sb="16" eb="18">
      <t>バアイ</t>
    </rPh>
    <rPh sb="20" eb="21">
      <t>カナラ</t>
    </rPh>
    <rPh sb="22" eb="24">
      <t>キニュウ</t>
    </rPh>
    <rPh sb="49" eb="51">
      <t>オクジョウ</t>
    </rPh>
    <rPh sb="56" eb="59">
      <t>タイヨウコウ</t>
    </rPh>
    <rPh sb="59" eb="61">
      <t>ハツデン</t>
    </rPh>
    <rPh sb="61" eb="63">
      <t>セツビ</t>
    </rPh>
    <rPh sb="78" eb="80">
      <t>セッチ</t>
    </rPh>
    <rPh sb="95" eb="97">
      <t>トウガイ</t>
    </rPh>
    <rPh sb="97" eb="99">
      <t>ハツデン</t>
    </rPh>
    <rPh sb="99" eb="101">
      <t>セツビ</t>
    </rPh>
    <rPh sb="102" eb="104">
      <t>レンケイ</t>
    </rPh>
    <rPh sb="106" eb="109">
      <t>チクデンチ</t>
    </rPh>
    <rPh sb="110" eb="112">
      <t>セッチ</t>
    </rPh>
    <rPh sb="118" eb="120">
      <t>ズメン</t>
    </rPh>
    <rPh sb="125" eb="127">
      <t>デンキ</t>
    </rPh>
    <rPh sb="127" eb="130">
      <t>ケイトウズ</t>
    </rPh>
    <rPh sb="132" eb="134">
      <t>ズメン</t>
    </rPh>
    <rPh sb="139" eb="143">
      <t>デンキセツビ</t>
    </rPh>
    <rPh sb="145" eb="146">
      <t>カイ</t>
    </rPh>
    <rPh sb="146" eb="149">
      <t>ヘイメンズ</t>
    </rPh>
    <rPh sb="153" eb="155">
      <t>サンショウ</t>
    </rPh>
    <phoneticPr fontId="3"/>
  </si>
  <si>
    <t>【該当】</t>
    <rPh sb="1" eb="3">
      <t>ガイトウ</t>
    </rPh>
    <phoneticPr fontId="3"/>
  </si>
  <si>
    <t>　　　◎　低炭素化に資する措置</t>
    <rPh sb="5" eb="9">
      <t>テイタンソカ</t>
    </rPh>
    <rPh sb="10" eb="11">
      <t>シ</t>
    </rPh>
    <rPh sb="13" eb="15">
      <t>ソチ</t>
    </rPh>
    <phoneticPr fontId="3"/>
  </si>
  <si>
    <r>
      <t>　　　　　☆準用元：エコまち法【低炭素建築物の認定基準】・・・</t>
    </r>
    <r>
      <rPr>
        <u/>
        <sz val="12"/>
        <rFont val="ＭＳ Ｐゴシック"/>
        <family val="3"/>
        <charset val="128"/>
      </rPr>
      <t>選択的項目</t>
    </r>
    <phoneticPr fontId="3"/>
  </si>
  <si>
    <t>■住宅部分</t>
    <rPh sb="1" eb="3">
      <t>ジュウタク</t>
    </rPh>
    <rPh sb="3" eb="5">
      <t>ブブン</t>
    </rPh>
    <phoneticPr fontId="3"/>
  </si>
  <si>
    <t>BPI</t>
    <phoneticPr fontId="3"/>
  </si>
  <si>
    <t>BEI</t>
    <phoneticPr fontId="3"/>
  </si>
  <si>
    <r>
      <t xml:space="preserve">■ </t>
    </r>
    <r>
      <rPr>
        <strike/>
        <sz val="10"/>
        <rFont val="ＭＳ Ｐゴシック"/>
        <family val="3"/>
        <charset val="128"/>
      </rPr>
      <t>地域・地区</t>
    </r>
    <r>
      <rPr>
        <sz val="10"/>
        <rFont val="ＭＳ Ｐゴシック"/>
        <family val="3"/>
        <charset val="128"/>
      </rPr>
      <t>　</t>
    </r>
    <r>
      <rPr>
        <sz val="10"/>
        <color rgb="FF0000FF"/>
        <rFont val="ＭＳ Ｐゴシック"/>
        <family val="3"/>
        <charset val="128"/>
      </rPr>
      <t>用途地域等</t>
    </r>
    <rPh sb="2" eb="4">
      <t>ﾁｲｷ</t>
    </rPh>
    <rPh sb="5" eb="7">
      <t>ﾁｸ</t>
    </rPh>
    <rPh sb="8" eb="13">
      <t>ﾖｳﾄﾁｲｷﾄｳ</t>
    </rPh>
    <phoneticPr fontId="10" type="noConversion"/>
  </si>
  <si>
    <t>　　　BPI　（BPIm）</t>
    <phoneticPr fontId="3"/>
  </si>
  <si>
    <t>　　　BEI　（BEIm）</t>
    <phoneticPr fontId="3"/>
  </si>
  <si>
    <t>⇒BPI　（BPIm）　など</t>
    <phoneticPr fontId="3"/>
  </si>
  <si>
    <t>⇒BEI　（BEIm）</t>
    <phoneticPr fontId="3"/>
  </si>
  <si>
    <t>　←西暦年/月　・・・例「　2025/2　」等を入力</t>
    <rPh sb="2" eb="4">
      <t>セイレキ</t>
    </rPh>
    <rPh sb="4" eb="5">
      <t>ネン</t>
    </rPh>
    <rPh sb="6" eb="7">
      <t>ゲツ</t>
    </rPh>
    <rPh sb="11" eb="12">
      <t>レイ</t>
    </rPh>
    <rPh sb="22" eb="23">
      <t>ナド</t>
    </rPh>
    <rPh sb="24" eb="26">
      <t>ニュウリョク</t>
    </rPh>
    <phoneticPr fontId="3"/>
  </si>
  <si>
    <r>
      <t>■ 建物用途　　</t>
    </r>
    <r>
      <rPr>
        <sz val="10"/>
        <color rgb="FF0000FF"/>
        <rFont val="ＭＳ Ｐゴシック"/>
        <family val="3"/>
        <charset val="128"/>
      </rPr>
      <t>　計画書（表面）と整合させる⇒</t>
    </r>
    <rPh sb="2" eb="4">
      <t>タテモノ</t>
    </rPh>
    <rPh sb="4" eb="6">
      <t>ヨウト</t>
    </rPh>
    <rPh sb="9" eb="12">
      <t>ケイカクショ</t>
    </rPh>
    <rPh sb="13" eb="14">
      <t>オモテ</t>
    </rPh>
    <rPh sb="14" eb="15">
      <t>メン</t>
    </rPh>
    <rPh sb="17" eb="19">
      <t>セイゴウ</t>
    </rPh>
    <phoneticPr fontId="3"/>
  </si>
  <si>
    <r>
      <t>！注意：</t>
    </r>
    <r>
      <rPr>
        <u/>
        <sz val="11"/>
        <color rgb="FFCC00CC"/>
        <rFont val="ＭＳ Ｐゴシック"/>
        <family val="3"/>
        <charset val="128"/>
      </rPr>
      <t>住宅部分が無い場合</t>
    </r>
    <r>
      <rPr>
        <sz val="11"/>
        <color rgb="FFCC00CC"/>
        <rFont val="ＭＳ Ｐゴシック"/>
        <family val="3"/>
        <charset val="128"/>
      </rPr>
      <t>は、</t>
    </r>
    <r>
      <rPr>
        <u/>
        <sz val="11"/>
        <color rgb="FFCC00CC"/>
        <rFont val="ＭＳ Ｐゴシック"/>
        <family val="3"/>
        <charset val="128"/>
      </rPr>
      <t>UA値とηA値の欄には数値や文字を入力しないでください。</t>
    </r>
    <rPh sb="1" eb="3">
      <t>チュウイ</t>
    </rPh>
    <rPh sb="4" eb="8">
      <t>ジュウタクブブン</t>
    </rPh>
    <rPh sb="9" eb="10">
      <t>ナ</t>
    </rPh>
    <rPh sb="11" eb="13">
      <t>バアイ</t>
    </rPh>
    <rPh sb="17" eb="18">
      <t>チ</t>
    </rPh>
    <rPh sb="23" eb="24">
      <t>ラン</t>
    </rPh>
    <rPh sb="26" eb="28">
      <t>スウチ</t>
    </rPh>
    <rPh sb="29" eb="31">
      <t>モジ</t>
    </rPh>
    <rPh sb="32" eb="34">
      <t>ニュウリョク</t>
    </rPh>
    <phoneticPr fontId="3"/>
  </si>
  <si>
    <r>
      <t xml:space="preserve">　注）　上記以外の低炭素化に資する措置があれば、ここに記載してください。
</t>
    </r>
    <r>
      <rPr>
        <sz val="10"/>
        <color rgb="FF0000FF"/>
        <rFont val="ＭＳ Ｐゴシック"/>
        <family val="3"/>
        <charset val="128"/>
      </rPr>
      <t>※ほか、敷地内の他の建築物との関係性（例：既存の○○棟とは完全に別棟扱い）や
　　各種諸元など、明記しておきたい情報があれば、必要に応じてこの欄に記載してください。</t>
    </r>
    <rPh sb="9" eb="13">
      <t>テイタンソカ</t>
    </rPh>
    <rPh sb="14" eb="15">
      <t>シ</t>
    </rPh>
    <rPh sb="17" eb="19">
      <t>ソチ</t>
    </rPh>
    <rPh sb="54" eb="57">
      <t>カンケイセイ</t>
    </rPh>
    <rPh sb="73" eb="74">
      <t>アツカ</t>
    </rPh>
    <rPh sb="80" eb="82">
      <t>カクシュ</t>
    </rPh>
    <rPh sb="112" eb="114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</si>
</sst>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0.0"/>
    <numFmt numFmtId="178" formatCode="0.0_ "/>
    <numFmt numFmtId="179" formatCode="0_ "/>
    <numFmt numFmtId="180" formatCode="0.00_ "/>
    <numFmt numFmtId="181" formatCode="0.00_);[Red]\(0.00\)"/>
  </numFmts>
  <fonts count="6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Arial"/>
      <family val="2"/>
    </font>
    <font>
      <sz val="6"/>
      <name val="ＭＳ Ｐゴシック"/>
      <family val="3"/>
      <charset val="128"/>
    </font>
    <font>
      <sz val="11"/>
      <name val="Arial"/>
      <family val="2"/>
    </font>
    <font>
      <sz val="12"/>
      <color indexed="10"/>
      <name val="Arial"/>
      <family val="2"/>
    </font>
    <font>
      <sz val="9"/>
      <name val="ＭＳ Ｐゴシック"/>
      <family val="3"/>
      <charset val="128"/>
    </font>
    <font>
      <sz val="11"/>
      <color indexed="10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22"/>
      <name val="Arial"/>
      <family val="2"/>
    </font>
    <font>
      <b/>
      <sz val="8"/>
      <color indexed="22"/>
      <name val="Arial"/>
      <family val="2"/>
    </font>
    <font>
      <i/>
      <sz val="10"/>
      <color indexed="22"/>
      <name val="ＭＳ Ｐゴシック"/>
      <family val="3"/>
      <charset val="128"/>
    </font>
    <font>
      <sz val="8"/>
      <color indexed="22"/>
      <name val="Arial"/>
      <family val="2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10"/>
      <name val="Arial"/>
      <family val="2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color indexed="2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theme="5" tint="0.39997558519241921"/>
      <name val="ＭＳ Ｐゴシック"/>
      <family val="3"/>
      <charset val="128"/>
    </font>
    <font>
      <sz val="10"/>
      <color theme="5" tint="-0.249977111117893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3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Arial"/>
      <family val="2"/>
    </font>
    <font>
      <sz val="11"/>
      <name val="ＭＳ Ｐゴシック"/>
      <family val="3"/>
      <charset val="128"/>
      <scheme val="minor"/>
    </font>
    <font>
      <sz val="40"/>
      <color indexed="10"/>
      <name val="Arial"/>
      <family val="2"/>
    </font>
    <font>
      <sz val="22"/>
      <name val="ＭＳ Ｐゴシック"/>
      <family val="3"/>
      <charset val="128"/>
    </font>
    <font>
      <sz val="14"/>
      <name val="ＭＳ 明朝"/>
      <family val="1"/>
      <charset val="128"/>
    </font>
    <font>
      <strike/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0"/>
      <color rgb="FFFF6600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u/>
      <sz val="9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0"/>
      <color rgb="FFFF0066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u/>
      <sz val="10"/>
      <color rgb="FFFF0066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0"/>
      <color rgb="FF00B050"/>
      <name val="ＭＳ Ｐゴシック"/>
      <family val="3"/>
      <charset val="128"/>
    </font>
    <font>
      <b/>
      <sz val="18"/>
      <name val="Arial"/>
      <family val="2"/>
    </font>
    <font>
      <sz val="18"/>
      <name val="Arial"/>
      <family val="2"/>
    </font>
    <font>
      <b/>
      <sz val="18"/>
      <color rgb="FF0000FF"/>
      <name val="ＭＳ Ｐゴシック"/>
      <family val="3"/>
      <charset val="128"/>
    </font>
    <font>
      <sz val="11"/>
      <color rgb="FFFF3300"/>
      <name val="ＭＳ Ｐゴシック"/>
      <family val="3"/>
      <charset val="128"/>
    </font>
    <font>
      <sz val="10"/>
      <color rgb="FFFF3300"/>
      <name val="ＭＳ Ｐゴシック"/>
      <family val="3"/>
      <charset val="128"/>
    </font>
    <font>
      <sz val="11"/>
      <color rgb="FFCC00CC"/>
      <name val="ＭＳ Ｐゴシック"/>
      <family val="3"/>
      <charset val="128"/>
    </font>
    <font>
      <u/>
      <sz val="11"/>
      <color rgb="FFCC00CC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</fills>
  <borders count="1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9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theme="1" tint="0.4999847407452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9"/>
      </bottom>
      <diagonal/>
    </border>
    <border>
      <left/>
      <right/>
      <top style="medium">
        <color indexed="9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9"/>
      </bottom>
      <diagonal/>
    </border>
    <border>
      <left/>
      <right style="medium">
        <color indexed="64"/>
      </right>
      <top style="medium">
        <color indexed="64"/>
      </top>
      <bottom style="medium">
        <color indexed="9"/>
      </bottom>
      <diagonal/>
    </border>
    <border>
      <left/>
      <right style="medium">
        <color indexed="64"/>
      </right>
      <top style="medium">
        <color indexed="9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9"/>
      </bottom>
      <diagonal/>
    </border>
  </borders>
  <cellStyleXfs count="4">
    <xf numFmtId="0" fontId="0" fillId="0" borderId="0">
      <alignment vertical="center"/>
    </xf>
    <xf numFmtId="38" fontId="2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/>
  </cellStyleXfs>
  <cellXfs count="456">
    <xf numFmtId="0" fontId="0" fillId="0" borderId="0" xfId="0">
      <alignment vertical="center"/>
    </xf>
    <xf numFmtId="0" fontId="4" fillId="0" borderId="0" xfId="0" applyFont="1" applyFill="1" applyProtection="1">
      <alignment vertical="center"/>
      <protection hidden="1"/>
    </xf>
    <xf numFmtId="0" fontId="5" fillId="0" borderId="0" xfId="0" applyFont="1" applyFill="1" applyBorder="1" applyProtection="1">
      <alignment vertical="center"/>
      <protection hidden="1"/>
    </xf>
    <xf numFmtId="0" fontId="7" fillId="0" borderId="0" xfId="0" applyFont="1" applyFill="1" applyBorder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7" fillId="0" borderId="11" xfId="0" applyFont="1" applyFill="1" applyBorder="1" applyProtection="1">
      <alignment vertical="center"/>
      <protection hidden="1"/>
    </xf>
    <xf numFmtId="0" fontId="7" fillId="0" borderId="0" xfId="0" applyFont="1" applyFill="1" applyBorder="1" applyProtection="1">
      <alignment vertical="center"/>
      <protection locked="0"/>
    </xf>
    <xf numFmtId="0" fontId="7" fillId="0" borderId="15" xfId="0" applyFont="1" applyFill="1" applyBorder="1" applyProtection="1">
      <alignment vertical="center"/>
      <protection hidden="1"/>
    </xf>
    <xf numFmtId="0" fontId="7" fillId="0" borderId="19" xfId="0" applyFont="1" applyFill="1" applyBorder="1" applyProtection="1">
      <alignment vertical="center"/>
      <protection hidden="1"/>
    </xf>
    <xf numFmtId="0" fontId="13" fillId="0" borderId="0" xfId="0" applyFont="1" applyFill="1" applyBorder="1" applyProtection="1">
      <alignment vertical="center"/>
      <protection hidden="1"/>
    </xf>
    <xf numFmtId="0" fontId="10" fillId="0" borderId="0" xfId="0" applyFont="1" applyFill="1" applyBorder="1" applyProtection="1">
      <alignment vertical="center"/>
      <protection hidden="1"/>
    </xf>
    <xf numFmtId="37" fontId="10" fillId="0" borderId="0" xfId="0" applyNumberFormat="1" applyFont="1" applyFill="1" applyBorder="1" applyAlignment="1" applyProtection="1">
      <alignment horizontal="left" vertical="center"/>
      <protection hidden="1"/>
    </xf>
    <xf numFmtId="0" fontId="7" fillId="0" borderId="9" xfId="0" applyFont="1" applyFill="1" applyBorder="1" applyProtection="1">
      <alignment vertical="center"/>
      <protection hidden="1"/>
    </xf>
    <xf numFmtId="3" fontId="11" fillId="0" borderId="0" xfId="0" applyNumberFormat="1" applyFont="1" applyFill="1" applyBorder="1" applyAlignment="1" applyProtection="1">
      <alignment horizontal="right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0" fillId="0" borderId="8" xfId="0" applyFont="1" applyFill="1" applyBorder="1" applyProtection="1">
      <alignment vertical="center"/>
      <protection hidden="1"/>
    </xf>
    <xf numFmtId="0" fontId="0" fillId="0" borderId="0" xfId="0" applyFont="1" applyFill="1" applyBorder="1" applyProtection="1">
      <alignment vertical="center"/>
      <protection hidden="1"/>
    </xf>
    <xf numFmtId="0" fontId="0" fillId="0" borderId="20" xfId="0" applyFont="1" applyFill="1" applyBorder="1" applyProtection="1">
      <alignment vertical="center"/>
      <protection hidden="1"/>
    </xf>
    <xf numFmtId="0" fontId="0" fillId="0" borderId="21" xfId="0" applyFont="1" applyFill="1" applyBorder="1" applyProtection="1">
      <alignment vertical="center"/>
      <protection hidden="1"/>
    </xf>
    <xf numFmtId="0" fontId="0" fillId="0" borderId="22" xfId="0" applyFont="1" applyFill="1" applyBorder="1" applyProtection="1">
      <alignment vertical="center"/>
      <protection hidden="1"/>
    </xf>
    <xf numFmtId="0" fontId="7" fillId="0" borderId="0" xfId="0" applyFont="1" applyFill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9" fillId="0" borderId="8" xfId="0" applyFont="1" applyFill="1" applyBorder="1" applyProtection="1">
      <alignment vertical="center"/>
      <protection hidden="1"/>
    </xf>
    <xf numFmtId="0" fontId="7" fillId="0" borderId="29" xfId="0" applyFont="1" applyFill="1" applyBorder="1" applyProtection="1">
      <alignment vertical="center"/>
      <protection hidden="1"/>
    </xf>
    <xf numFmtId="0" fontId="19" fillId="0" borderId="20" xfId="0" applyFont="1" applyFill="1" applyBorder="1" applyProtection="1">
      <alignment vertical="center"/>
      <protection hidden="1"/>
    </xf>
    <xf numFmtId="0" fontId="19" fillId="0" borderId="10" xfId="0" applyFont="1" applyFill="1" applyBorder="1" applyProtection="1">
      <alignment vertical="center"/>
      <protection hidden="1"/>
    </xf>
    <xf numFmtId="0" fontId="18" fillId="0" borderId="10" xfId="0" applyFont="1" applyFill="1" applyBorder="1" applyAlignment="1" applyProtection="1">
      <alignment vertical="center"/>
      <protection hidden="1"/>
    </xf>
    <xf numFmtId="0" fontId="0" fillId="0" borderId="3" xfId="0" applyFont="1" applyFill="1" applyBorder="1" applyAlignment="1" applyProtection="1">
      <alignment vertical="center"/>
      <protection hidden="1"/>
    </xf>
    <xf numFmtId="0" fontId="0" fillId="0" borderId="29" xfId="0" applyFont="1" applyFill="1" applyBorder="1" applyAlignment="1" applyProtection="1">
      <alignment vertical="center"/>
      <protection hidden="1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18" fillId="0" borderId="8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vertical="center"/>
      <protection hidden="1"/>
    </xf>
    <xf numFmtId="181" fontId="11" fillId="0" borderId="26" xfId="1" applyNumberFormat="1" applyFont="1" applyFill="1" applyBorder="1" applyAlignment="1" applyProtection="1">
      <alignment horizontal="right" vertical="center"/>
      <protection locked="0"/>
    </xf>
    <xf numFmtId="0" fontId="11" fillId="2" borderId="26" xfId="0" applyFont="1" applyFill="1" applyBorder="1" applyAlignment="1" applyProtection="1">
      <alignment horizontal="left" vertical="center"/>
    </xf>
    <xf numFmtId="0" fontId="11" fillId="2" borderId="27" xfId="0" applyFont="1" applyFill="1" applyBorder="1" applyAlignment="1" applyProtection="1">
      <alignment horizontal="left" vertical="center"/>
      <protection hidden="1"/>
    </xf>
    <xf numFmtId="0" fontId="11" fillId="2" borderId="17" xfId="0" applyFont="1" applyFill="1" applyBorder="1" applyAlignment="1" applyProtection="1">
      <alignment horizontal="left" vertical="center"/>
      <protection hidden="1"/>
    </xf>
    <xf numFmtId="0" fontId="11" fillId="2" borderId="36" xfId="0" applyFont="1" applyFill="1" applyBorder="1" applyAlignment="1" applyProtection="1">
      <alignment horizontal="left" vertical="center"/>
      <protection hidden="1"/>
    </xf>
    <xf numFmtId="0" fontId="11" fillId="2" borderId="33" xfId="0" applyFont="1" applyFill="1" applyBorder="1" applyAlignment="1" applyProtection="1">
      <alignment horizontal="left" vertical="center"/>
      <protection hidden="1"/>
    </xf>
    <xf numFmtId="0" fontId="11" fillId="2" borderId="34" xfId="0" applyFont="1" applyFill="1" applyBorder="1" applyAlignment="1" applyProtection="1">
      <alignment horizontal="left" vertical="center"/>
      <protection hidden="1"/>
    </xf>
    <xf numFmtId="0" fontId="11" fillId="2" borderId="40" xfId="0" applyFont="1" applyFill="1" applyBorder="1" applyAlignment="1" applyProtection="1">
      <alignment horizontal="left" vertical="center"/>
      <protection hidden="1"/>
    </xf>
    <xf numFmtId="0" fontId="11" fillId="2" borderId="41" xfId="0" applyFont="1" applyFill="1" applyBorder="1" applyAlignment="1" applyProtection="1">
      <alignment horizontal="left" vertical="center"/>
      <protection hidden="1"/>
    </xf>
    <xf numFmtId="0" fontId="11" fillId="2" borderId="39" xfId="0" applyFont="1" applyFill="1" applyBorder="1" applyAlignment="1" applyProtection="1">
      <alignment horizontal="left" vertical="center"/>
      <protection hidden="1"/>
    </xf>
    <xf numFmtId="0" fontId="6" fillId="2" borderId="41" xfId="0" applyFont="1" applyFill="1" applyBorder="1" applyAlignment="1" applyProtection="1">
      <alignment horizontal="left" vertical="center"/>
      <protection hidden="1"/>
    </xf>
    <xf numFmtId="0" fontId="30" fillId="0" borderId="27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>
      <alignment vertical="center"/>
    </xf>
    <xf numFmtId="0" fontId="18" fillId="0" borderId="3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31" fillId="5" borderId="2" xfId="0" applyFont="1" applyFill="1" applyBorder="1" applyAlignment="1" applyProtection="1">
      <alignment vertical="center"/>
      <protection hidden="1"/>
    </xf>
    <xf numFmtId="0" fontId="31" fillId="5" borderId="4" xfId="0" applyFont="1" applyFill="1" applyBorder="1" applyAlignment="1" applyProtection="1">
      <alignment vertical="center"/>
      <protection hidden="1"/>
    </xf>
    <xf numFmtId="0" fontId="11" fillId="2" borderId="38" xfId="0" applyFont="1" applyFill="1" applyBorder="1" applyAlignment="1" applyProtection="1">
      <alignment horizontal="left" vertical="center"/>
      <protection hidden="1"/>
    </xf>
    <xf numFmtId="0" fontId="11" fillId="2" borderId="48" xfId="0" applyFont="1" applyFill="1" applyBorder="1" applyAlignment="1" applyProtection="1">
      <alignment horizontal="left" vertical="center"/>
      <protection hidden="1"/>
    </xf>
    <xf numFmtId="0" fontId="11" fillId="2" borderId="23" xfId="0" applyFont="1" applyFill="1" applyBorder="1" applyAlignment="1" applyProtection="1">
      <alignment horizontal="left" vertical="center"/>
      <protection hidden="1"/>
    </xf>
    <xf numFmtId="0" fontId="11" fillId="2" borderId="0" xfId="0" applyFont="1" applyFill="1" applyBorder="1" applyAlignment="1" applyProtection="1">
      <alignment horizontal="left" vertical="center"/>
      <protection hidden="1"/>
    </xf>
    <xf numFmtId="0" fontId="11" fillId="2" borderId="49" xfId="0" applyFont="1" applyFill="1" applyBorder="1" applyAlignment="1" applyProtection="1">
      <alignment horizontal="left" vertical="center"/>
      <protection hidden="1"/>
    </xf>
    <xf numFmtId="0" fontId="11" fillId="2" borderId="64" xfId="0" applyFont="1" applyFill="1" applyBorder="1" applyAlignment="1" applyProtection="1">
      <alignment horizontal="left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vertical="center"/>
    </xf>
    <xf numFmtId="0" fontId="34" fillId="0" borderId="0" xfId="0" applyFont="1" applyFill="1" applyBorder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11" fillId="0" borderId="0" xfId="0" applyFont="1" applyFill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24" fillId="0" borderId="21" xfId="0" applyFont="1" applyFill="1" applyBorder="1" applyAlignment="1" applyProtection="1">
      <alignment horizontal="center" vertical="center"/>
      <protection hidden="1"/>
    </xf>
    <xf numFmtId="0" fontId="35" fillId="2" borderId="69" xfId="0" applyFont="1" applyFill="1" applyBorder="1" applyAlignment="1" applyProtection="1">
      <alignment horizontal="center" vertical="center" wrapText="1"/>
    </xf>
    <xf numFmtId="0" fontId="35" fillId="2" borderId="57" xfId="0" applyFont="1" applyFill="1" applyBorder="1" applyAlignment="1" applyProtection="1">
      <alignment horizontal="center" vertical="center" wrapText="1"/>
    </xf>
    <xf numFmtId="0" fontId="35" fillId="2" borderId="73" xfId="0" applyFont="1" applyFill="1" applyBorder="1" applyAlignment="1" applyProtection="1">
      <alignment horizontal="center" vertical="center" wrapText="1"/>
    </xf>
    <xf numFmtId="0" fontId="0" fillId="0" borderId="26" xfId="0" applyBorder="1" applyAlignment="1">
      <alignment horizontal="right" vertical="center"/>
    </xf>
    <xf numFmtId="0" fontId="37" fillId="0" borderId="8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Border="1" applyAlignment="1" applyProtection="1">
      <alignment horizontal="left" vertical="center"/>
      <protection hidden="1"/>
    </xf>
    <xf numFmtId="0" fontId="28" fillId="0" borderId="62" xfId="0" applyFont="1" applyFill="1" applyBorder="1" applyAlignment="1" applyProtection="1">
      <alignment horizontal="center" vertical="center"/>
      <protection hidden="1"/>
    </xf>
    <xf numFmtId="14" fontId="11" fillId="0" borderId="0" xfId="0" applyNumberFormat="1" applyFont="1" applyFill="1" applyBorder="1" applyAlignment="1" applyProtection="1">
      <alignment horizontal="left" vertical="center"/>
      <protection hidden="1"/>
    </xf>
    <xf numFmtId="37" fontId="11" fillId="0" borderId="0" xfId="0" applyNumberFormat="1" applyFont="1" applyFill="1" applyBorder="1" applyAlignment="1" applyProtection="1">
      <alignment horizontal="left" vertical="center"/>
      <protection hidden="1"/>
    </xf>
    <xf numFmtId="0" fontId="14" fillId="0" borderId="20" xfId="0" applyFont="1" applyFill="1" applyBorder="1" applyProtection="1">
      <alignment vertical="center"/>
      <protection hidden="1"/>
    </xf>
    <xf numFmtId="0" fontId="14" fillId="0" borderId="21" xfId="0" applyFont="1" applyFill="1" applyBorder="1" applyProtection="1">
      <alignment vertical="center"/>
      <protection hidden="1"/>
    </xf>
    <xf numFmtId="0" fontId="15" fillId="0" borderId="21" xfId="0" applyFont="1" applyFill="1" applyBorder="1" applyAlignment="1" applyProtection="1">
      <alignment vertical="center"/>
      <protection hidden="1"/>
    </xf>
    <xf numFmtId="0" fontId="7" fillId="0" borderId="21" xfId="0" applyFont="1" applyFill="1" applyBorder="1" applyProtection="1">
      <alignment vertical="center"/>
      <protection hidden="1"/>
    </xf>
    <xf numFmtId="3" fontId="16" fillId="0" borderId="21" xfId="0" applyNumberFormat="1" applyFont="1" applyFill="1" applyBorder="1" applyAlignment="1" applyProtection="1">
      <alignment horizontal="left" vertical="center"/>
      <protection hidden="1"/>
    </xf>
    <xf numFmtId="0" fontId="17" fillId="0" borderId="21" xfId="0" applyFont="1" applyFill="1" applyBorder="1" applyAlignment="1" applyProtection="1">
      <alignment vertical="center"/>
      <protection hidden="1"/>
    </xf>
    <xf numFmtId="37" fontId="11" fillId="0" borderId="21" xfId="0" applyNumberFormat="1" applyFont="1" applyFill="1" applyBorder="1" applyAlignment="1" applyProtection="1">
      <alignment horizontal="left" vertical="center"/>
      <protection hidden="1"/>
    </xf>
    <xf numFmtId="0" fontId="7" fillId="0" borderId="22" xfId="0" applyFont="1" applyFill="1" applyBorder="1" applyProtection="1">
      <alignment vertical="center"/>
      <protection hidden="1"/>
    </xf>
    <xf numFmtId="0" fontId="7" fillId="0" borderId="17" xfId="0" applyFont="1" applyFill="1" applyBorder="1" applyProtection="1">
      <alignment vertical="center"/>
      <protection hidden="1"/>
    </xf>
    <xf numFmtId="0" fontId="7" fillId="0" borderId="13" xfId="0" applyFont="1" applyFill="1" applyBorder="1" applyProtection="1">
      <alignment vertical="center"/>
      <protection hidden="1"/>
    </xf>
    <xf numFmtId="0" fontId="7" fillId="0" borderId="6" xfId="0" applyFont="1" applyFill="1" applyBorder="1" applyProtection="1">
      <alignment vertical="center"/>
      <protection hidden="1"/>
    </xf>
    <xf numFmtId="0" fontId="7" fillId="0" borderId="7" xfId="0" applyFont="1" applyFill="1" applyBorder="1" applyProtection="1">
      <alignment vertical="center"/>
      <protection hidden="1"/>
    </xf>
    <xf numFmtId="0" fontId="7" fillId="0" borderId="86" xfId="0" applyFont="1" applyFill="1" applyBorder="1" applyProtection="1">
      <alignment vertical="center"/>
      <protection hidden="1"/>
    </xf>
    <xf numFmtId="49" fontId="38" fillId="0" borderId="12" xfId="0" applyNumberFormat="1" applyFont="1" applyFill="1" applyBorder="1" applyAlignment="1" applyProtection="1">
      <alignment horizontal="left" vertical="center"/>
      <protection hidden="1"/>
    </xf>
    <xf numFmtId="49" fontId="38" fillId="0" borderId="13" xfId="0" applyNumberFormat="1" applyFont="1" applyFill="1" applyBorder="1" applyAlignment="1" applyProtection="1">
      <alignment horizontal="left" vertical="center"/>
      <protection hidden="1"/>
    </xf>
    <xf numFmtId="3" fontId="39" fillId="0" borderId="13" xfId="0" applyNumberFormat="1" applyFont="1" applyFill="1" applyBorder="1" applyAlignment="1" applyProtection="1">
      <alignment horizontal="left" vertical="center"/>
      <protection hidden="1"/>
    </xf>
    <xf numFmtId="3" fontId="0" fillId="0" borderId="14" xfId="0" applyNumberFormat="1" applyFont="1" applyFill="1" applyBorder="1" applyAlignment="1" applyProtection="1">
      <alignment vertical="center"/>
      <protection hidden="1"/>
    </xf>
    <xf numFmtId="0" fontId="38" fillId="0" borderId="8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0" fillId="0" borderId="9" xfId="0" quotePrefix="1" applyFont="1" applyFill="1" applyBorder="1" applyAlignment="1" applyProtection="1">
      <alignment horizontal="left" vertical="center"/>
      <protection hidden="1"/>
    </xf>
    <xf numFmtId="2" fontId="4" fillId="0" borderId="0" xfId="0" applyNumberFormat="1" applyFont="1" applyFill="1" applyBorder="1" applyAlignment="1" applyProtection="1">
      <alignment horizontal="left" vertical="center"/>
      <protection hidden="1"/>
    </xf>
    <xf numFmtId="0" fontId="38" fillId="0" borderId="8" xfId="0" applyFont="1" applyFill="1" applyBorder="1" applyAlignment="1" applyProtection="1">
      <alignment vertical="center"/>
      <protection hidden="1"/>
    </xf>
    <xf numFmtId="0" fontId="38" fillId="0" borderId="0" xfId="0" applyFont="1" applyFill="1" applyBorder="1" applyAlignment="1" applyProtection="1">
      <alignment vertical="center"/>
      <protection hidden="1"/>
    </xf>
    <xf numFmtId="3" fontId="39" fillId="0" borderId="0" xfId="0" applyNumberFormat="1" applyFont="1" applyFill="1" applyBorder="1" applyAlignment="1" applyProtection="1">
      <alignment horizontal="left" vertical="center"/>
      <protection hidden="1"/>
    </xf>
    <xf numFmtId="3" fontId="0" fillId="0" borderId="9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Border="1" applyAlignment="1" applyProtection="1">
      <alignment horizontal="left" vertical="center"/>
      <protection hidden="1"/>
    </xf>
    <xf numFmtId="0" fontId="38" fillId="0" borderId="12" xfId="0" applyFont="1" applyFill="1" applyBorder="1" applyAlignment="1" applyProtection="1">
      <alignment horizontal="left" vertical="center"/>
      <protection hidden="1"/>
    </xf>
    <xf numFmtId="0" fontId="4" fillId="0" borderId="13" xfId="0" applyFont="1" applyFill="1" applyBorder="1" applyAlignment="1" applyProtection="1">
      <alignment horizontal="left" vertical="center"/>
      <protection hidden="1"/>
    </xf>
    <xf numFmtId="0" fontId="0" fillId="0" borderId="14" xfId="0" applyFont="1" applyFill="1" applyBorder="1" applyAlignment="1" applyProtection="1">
      <alignment horizontal="left" vertical="center"/>
      <protection hidden="1"/>
    </xf>
    <xf numFmtId="3" fontId="4" fillId="0" borderId="0" xfId="0" applyNumberFormat="1" applyFont="1" applyFill="1" applyBorder="1" applyAlignment="1" applyProtection="1">
      <alignment horizontal="left" vertical="center"/>
      <protection hidden="1"/>
    </xf>
    <xf numFmtId="49" fontId="38" fillId="0" borderId="82" xfId="0" applyNumberFormat="1" applyFont="1" applyFill="1" applyBorder="1" applyAlignment="1" applyProtection="1">
      <alignment horizontal="left" vertical="center"/>
      <protection hidden="1"/>
    </xf>
    <xf numFmtId="49" fontId="0" fillId="0" borderId="34" xfId="0" applyNumberFormat="1" applyFont="1" applyFill="1" applyBorder="1" applyAlignment="1" applyProtection="1">
      <alignment horizontal="left" vertical="center"/>
      <protection hidden="1"/>
    </xf>
    <xf numFmtId="3" fontId="40" fillId="0" borderId="84" xfId="0" applyNumberFormat="1" applyFont="1" applyFill="1" applyBorder="1" applyAlignment="1" applyProtection="1">
      <alignment horizontal="left" vertical="center"/>
      <protection hidden="1"/>
    </xf>
    <xf numFmtId="3" fontId="0" fillId="0" borderId="34" xfId="0" applyNumberFormat="1" applyFont="1" applyFill="1" applyBorder="1" applyAlignment="1" applyProtection="1">
      <alignment horizontal="left" vertical="center"/>
      <protection hidden="1"/>
    </xf>
    <xf numFmtId="0" fontId="38" fillId="0" borderId="12" xfId="0" applyFont="1" applyFill="1" applyBorder="1" applyAlignment="1" applyProtection="1">
      <alignment vertical="center"/>
      <protection hidden="1"/>
    </xf>
    <xf numFmtId="0" fontId="38" fillId="0" borderId="13" xfId="0" applyFont="1" applyFill="1" applyBorder="1" applyAlignment="1" applyProtection="1">
      <alignment vertical="center"/>
      <protection hidden="1"/>
    </xf>
    <xf numFmtId="0" fontId="0" fillId="0" borderId="14" xfId="0" applyNumberFormat="1" applyFont="1" applyFill="1" applyBorder="1" applyAlignment="1" applyProtection="1">
      <alignment horizontal="left" vertical="center"/>
      <protection hidden="1"/>
    </xf>
    <xf numFmtId="3" fontId="0" fillId="0" borderId="13" xfId="0" applyNumberFormat="1" applyFont="1" applyFill="1" applyBorder="1" applyAlignment="1" applyProtection="1">
      <alignment horizontal="left" vertical="center"/>
      <protection hidden="1"/>
    </xf>
    <xf numFmtId="0" fontId="4" fillId="0" borderId="83" xfId="0" applyFont="1" applyFill="1" applyBorder="1" applyAlignment="1" applyProtection="1">
      <alignment horizontal="left" vertical="center"/>
      <protection hidden="1"/>
    </xf>
    <xf numFmtId="176" fontId="0" fillId="0" borderId="14" xfId="0" applyNumberFormat="1" applyFont="1" applyFill="1" applyBorder="1" applyAlignment="1" applyProtection="1">
      <alignment horizontal="left" vertical="center"/>
      <protection hidden="1"/>
    </xf>
    <xf numFmtId="37" fontId="0" fillId="0" borderId="13" xfId="0" applyNumberFormat="1" applyFont="1" applyFill="1" applyBorder="1" applyAlignment="1" applyProtection="1">
      <alignment horizontal="left" vertical="center"/>
      <protection hidden="1"/>
    </xf>
    <xf numFmtId="0" fontId="38" fillId="0" borderId="16" xfId="0" applyFont="1" applyFill="1" applyBorder="1" applyAlignment="1" applyProtection="1">
      <alignment vertical="center"/>
      <protection hidden="1"/>
    </xf>
    <xf numFmtId="0" fontId="38" fillId="0" borderId="17" xfId="0" applyFont="1" applyFill="1" applyBorder="1" applyAlignment="1" applyProtection="1">
      <alignment vertical="center"/>
      <protection hidden="1"/>
    </xf>
    <xf numFmtId="2" fontId="4" fillId="0" borderId="17" xfId="0" applyNumberFormat="1" applyFont="1" applyFill="1" applyBorder="1" applyAlignment="1" applyProtection="1">
      <alignment horizontal="left" vertical="center"/>
      <protection hidden="1"/>
    </xf>
    <xf numFmtId="177" fontId="0" fillId="0" borderId="17" xfId="0" applyNumberFormat="1" applyFont="1" applyFill="1" applyBorder="1" applyAlignment="1" applyProtection="1">
      <alignment horizontal="left" vertical="center"/>
      <protection hidden="1"/>
    </xf>
    <xf numFmtId="31" fontId="0" fillId="0" borderId="9" xfId="0" applyNumberFormat="1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Protection="1">
      <alignment vertical="center"/>
      <protection hidden="1"/>
    </xf>
    <xf numFmtId="0" fontId="38" fillId="0" borderId="0" xfId="0" applyFont="1" applyFill="1" applyBorder="1" applyAlignment="1" applyProtection="1">
      <alignment horizontal="left" vertical="center"/>
      <protection hidden="1"/>
    </xf>
    <xf numFmtId="37" fontId="4" fillId="0" borderId="0" xfId="0" applyNumberFormat="1" applyFont="1" applyFill="1" applyBorder="1" applyAlignment="1" applyProtection="1">
      <alignment horizontal="left" vertical="center"/>
      <protection hidden="1"/>
    </xf>
    <xf numFmtId="3" fontId="0" fillId="0" borderId="0" xfId="0" applyNumberFormat="1" applyFont="1" applyFill="1" applyBorder="1" applyAlignment="1" applyProtection="1">
      <alignment horizontal="right" vertical="center"/>
      <protection hidden="1"/>
    </xf>
    <xf numFmtId="177" fontId="0" fillId="0" borderId="0" xfId="0" applyNumberFormat="1" applyFont="1" applyFill="1" applyBorder="1" applyAlignment="1" applyProtection="1">
      <alignment horizontal="left" vertical="center"/>
      <protection hidden="1"/>
    </xf>
    <xf numFmtId="14" fontId="0" fillId="0" borderId="9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37" fillId="0" borderId="29" xfId="0" applyFont="1" applyFill="1" applyBorder="1" applyAlignment="1" applyProtection="1">
      <alignment horizontal="left" vertical="center"/>
      <protection hidden="1"/>
    </xf>
    <xf numFmtId="0" fontId="37" fillId="0" borderId="11" xfId="0" applyFont="1" applyFill="1" applyBorder="1" applyAlignment="1" applyProtection="1">
      <alignment horizontal="left" vertical="center"/>
      <protection hidden="1"/>
    </xf>
    <xf numFmtId="0" fontId="28" fillId="0" borderId="45" xfId="0" applyFont="1" applyFill="1" applyBorder="1" applyAlignment="1" applyProtection="1">
      <alignment horizontal="center" vertical="center"/>
      <protection hidden="1"/>
    </xf>
    <xf numFmtId="0" fontId="28" fillId="0" borderId="21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vertical="center"/>
      <protection hidden="1"/>
    </xf>
    <xf numFmtId="0" fontId="36" fillId="0" borderId="62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11" fillId="6" borderId="26" xfId="0" applyFont="1" applyFill="1" applyBorder="1" applyAlignment="1">
      <alignment vertical="center"/>
    </xf>
    <xf numFmtId="0" fontId="25" fillId="2" borderId="17" xfId="0" applyFont="1" applyFill="1" applyBorder="1" applyAlignment="1" applyProtection="1">
      <alignment horizontal="left" vertical="center"/>
      <protection hidden="1"/>
    </xf>
    <xf numFmtId="0" fontId="11" fillId="2" borderId="28" xfId="0" applyFont="1" applyFill="1" applyBorder="1" applyAlignment="1" applyProtection="1">
      <alignment horizontal="left" vertical="center"/>
    </xf>
    <xf numFmtId="0" fontId="11" fillId="2" borderId="35" xfId="0" applyFont="1" applyFill="1" applyBorder="1" applyAlignment="1" applyProtection="1">
      <alignment horizontal="left" vertical="center"/>
    </xf>
    <xf numFmtId="0" fontId="0" fillId="0" borderId="8" xfId="0" applyBorder="1" applyAlignment="1">
      <alignment vertical="center"/>
    </xf>
    <xf numFmtId="0" fontId="11" fillId="2" borderId="42" xfId="0" applyFont="1" applyFill="1" applyBorder="1" applyAlignment="1" applyProtection="1">
      <alignment horizontal="left" vertical="center"/>
    </xf>
    <xf numFmtId="0" fontId="26" fillId="2" borderId="39" xfId="0" applyFont="1" applyFill="1" applyBorder="1" applyAlignment="1" applyProtection="1">
      <alignment horizontal="left" vertical="center"/>
      <protection hidden="1"/>
    </xf>
    <xf numFmtId="0" fontId="26" fillId="2" borderId="0" xfId="0" applyFont="1" applyFill="1" applyBorder="1" applyAlignment="1" applyProtection="1">
      <alignment horizontal="left" vertical="center"/>
      <protection hidden="1"/>
    </xf>
    <xf numFmtId="0" fontId="11" fillId="2" borderId="24" xfId="0" applyFont="1" applyFill="1" applyBorder="1" applyAlignment="1" applyProtection="1">
      <alignment horizontal="left" vertical="center"/>
    </xf>
    <xf numFmtId="0" fontId="26" fillId="2" borderId="64" xfId="0" applyFont="1" applyFill="1" applyBorder="1" applyAlignment="1" applyProtection="1">
      <alignment horizontal="left" vertical="center"/>
      <protection hidden="1"/>
    </xf>
    <xf numFmtId="0" fontId="11" fillId="2" borderId="50" xfId="0" applyFont="1" applyFill="1" applyBorder="1" applyAlignment="1" applyProtection="1">
      <alignment horizontal="left" vertical="center"/>
    </xf>
    <xf numFmtId="0" fontId="0" fillId="3" borderId="0" xfId="0" applyFill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26" xfId="0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181" fontId="0" fillId="0" borderId="0" xfId="0" applyNumberFormat="1" applyAlignment="1" applyProtection="1">
      <alignment vertical="center"/>
      <protection hidden="1"/>
    </xf>
    <xf numFmtId="181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0" fillId="0" borderId="26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 hidden="1"/>
    </xf>
    <xf numFmtId="0" fontId="2" fillId="0" borderId="0" xfId="0" applyFont="1" applyFill="1" applyBorder="1" applyProtection="1">
      <alignment vertical="center"/>
      <protection hidden="1"/>
    </xf>
    <xf numFmtId="0" fontId="4" fillId="7" borderId="0" xfId="0" applyFont="1" applyFill="1" applyBorder="1" applyProtection="1">
      <alignment vertical="center"/>
      <protection hidden="1"/>
    </xf>
    <xf numFmtId="0" fontId="0" fillId="7" borderId="0" xfId="0" applyFont="1" applyFill="1" applyBorder="1" applyProtection="1">
      <alignment vertical="center"/>
    </xf>
    <xf numFmtId="179" fontId="4" fillId="7" borderId="0" xfId="0" applyNumberFormat="1" applyFont="1" applyFill="1" applyBorder="1" applyProtection="1">
      <alignment vertical="center"/>
    </xf>
    <xf numFmtId="179" fontId="4" fillId="7" borderId="0" xfId="0" applyNumberFormat="1" applyFont="1" applyFill="1" applyBorder="1" applyProtection="1">
      <alignment vertical="center"/>
      <protection hidden="1"/>
    </xf>
    <xf numFmtId="0" fontId="4" fillId="7" borderId="0" xfId="0" applyFont="1" applyFill="1" applyBorder="1" applyProtection="1">
      <alignment vertical="center"/>
    </xf>
    <xf numFmtId="0" fontId="0" fillId="7" borderId="0" xfId="0" applyFont="1" applyFill="1" applyBorder="1" applyProtection="1">
      <alignment vertical="center"/>
      <protection hidden="1"/>
    </xf>
    <xf numFmtId="178" fontId="0" fillId="7" borderId="0" xfId="0" applyNumberFormat="1" applyFont="1" applyFill="1" applyBorder="1" applyProtection="1">
      <alignment vertical="center"/>
    </xf>
    <xf numFmtId="0" fontId="43" fillId="7" borderId="0" xfId="2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Protection="1">
      <alignment vertical="center"/>
      <protection hidden="1"/>
    </xf>
    <xf numFmtId="181" fontId="11" fillId="8" borderId="26" xfId="1" applyNumberFormat="1" applyFont="1" applyFill="1" applyBorder="1" applyAlignment="1" applyProtection="1">
      <alignment horizontal="right" vertical="center"/>
      <protection locked="0"/>
    </xf>
    <xf numFmtId="55" fontId="11" fillId="8" borderId="26" xfId="0" applyNumberFormat="1" applyFont="1" applyFill="1" applyBorder="1" applyAlignment="1" applyProtection="1">
      <alignment horizontal="right" vertical="center"/>
      <protection locked="0"/>
    </xf>
    <xf numFmtId="0" fontId="11" fillId="8" borderId="26" xfId="0" applyFont="1" applyFill="1" applyBorder="1" applyAlignment="1" applyProtection="1">
      <alignment horizontal="right" vertical="center"/>
      <protection locked="0"/>
    </xf>
    <xf numFmtId="31" fontId="11" fillId="8" borderId="37" xfId="0" applyNumberFormat="1" applyFont="1" applyFill="1" applyBorder="1" applyAlignment="1" applyProtection="1">
      <alignment horizontal="right" vertical="center"/>
      <protection locked="0"/>
    </xf>
    <xf numFmtId="31" fontId="11" fillId="8" borderId="26" xfId="0" applyNumberFormat="1" applyFont="1" applyFill="1" applyBorder="1" applyAlignment="1" applyProtection="1">
      <alignment horizontal="right" vertical="center"/>
      <protection locked="0"/>
    </xf>
    <xf numFmtId="0" fontId="11" fillId="8" borderId="36" xfId="0" applyFont="1" applyFill="1" applyBorder="1" applyAlignment="1" applyProtection="1">
      <alignment horizontal="right" vertical="center"/>
      <protection locked="0"/>
    </xf>
    <xf numFmtId="0" fontId="11" fillId="2" borderId="47" xfId="0" applyFont="1" applyFill="1" applyBorder="1" applyAlignment="1" applyProtection="1">
      <alignment horizontal="left" vertical="center"/>
      <protection hidden="1"/>
    </xf>
    <xf numFmtId="0" fontId="11" fillId="2" borderId="91" xfId="0" applyFont="1" applyFill="1" applyBorder="1" applyAlignment="1" applyProtection="1">
      <alignment horizontal="left" vertical="center"/>
      <protection hidden="1"/>
    </xf>
    <xf numFmtId="0" fontId="11" fillId="2" borderId="92" xfId="0" applyFont="1" applyFill="1" applyBorder="1" applyAlignment="1" applyProtection="1">
      <alignment horizontal="left" vertical="center"/>
      <protection hidden="1"/>
    </xf>
    <xf numFmtId="0" fontId="11" fillId="2" borderId="93" xfId="0" applyFont="1" applyFill="1" applyBorder="1" applyAlignment="1" applyProtection="1">
      <alignment horizontal="left" vertical="center"/>
    </xf>
    <xf numFmtId="0" fontId="11" fillId="6" borderId="94" xfId="0" applyFont="1" applyFill="1" applyBorder="1" applyAlignment="1">
      <alignment vertical="center"/>
    </xf>
    <xf numFmtId="0" fontId="11" fillId="2" borderId="95" xfId="0" applyFont="1" applyFill="1" applyBorder="1" applyAlignment="1" applyProtection="1">
      <alignment horizontal="left" vertical="center"/>
    </xf>
    <xf numFmtId="0" fontId="11" fillId="2" borderId="96" xfId="0" applyFont="1" applyFill="1" applyBorder="1" applyAlignment="1" applyProtection="1">
      <alignment horizontal="left" vertical="center"/>
      <protection hidden="1"/>
    </xf>
    <xf numFmtId="0" fontId="11" fillId="2" borderId="2" xfId="0" applyFont="1" applyFill="1" applyBorder="1" applyAlignment="1" applyProtection="1">
      <alignment horizontal="left" vertical="center"/>
      <protection hidden="1"/>
    </xf>
    <xf numFmtId="0" fontId="25" fillId="2" borderId="2" xfId="0" applyFont="1" applyFill="1" applyBorder="1" applyAlignment="1" applyProtection="1">
      <alignment horizontal="left" vertical="center"/>
      <protection hidden="1"/>
    </xf>
    <xf numFmtId="0" fontId="11" fillId="2" borderId="4" xfId="0" applyFont="1" applyFill="1" applyBorder="1" applyAlignment="1" applyProtection="1">
      <alignment horizontal="left" vertical="center"/>
    </xf>
    <xf numFmtId="0" fontId="37" fillId="5" borderId="5" xfId="0" applyFont="1" applyFill="1" applyBorder="1" applyAlignment="1" applyProtection="1">
      <alignment vertical="center"/>
      <protection hidden="1"/>
    </xf>
    <xf numFmtId="0" fontId="11" fillId="5" borderId="6" xfId="0" applyFont="1" applyFill="1" applyBorder="1" applyAlignment="1" applyProtection="1">
      <alignment vertical="center"/>
      <protection hidden="1"/>
    </xf>
    <xf numFmtId="0" fontId="11" fillId="5" borderId="7" xfId="0" applyFont="1" applyFill="1" applyBorder="1" applyAlignment="1" applyProtection="1">
      <alignment vertical="center"/>
      <protection hidden="1"/>
    </xf>
    <xf numFmtId="0" fontId="37" fillId="5" borderId="1" xfId="0" applyFont="1" applyFill="1" applyBorder="1" applyAlignment="1" applyProtection="1">
      <alignment vertical="center"/>
      <protection hidden="1"/>
    </xf>
    <xf numFmtId="0" fontId="38" fillId="0" borderId="2" xfId="0" applyFont="1" applyBorder="1" applyAlignment="1" applyProtection="1">
      <alignment vertical="center"/>
      <protection hidden="1"/>
    </xf>
    <xf numFmtId="0" fontId="38" fillId="0" borderId="4" xfId="0" applyFont="1" applyBorder="1" applyAlignment="1" applyProtection="1">
      <alignment vertical="center"/>
      <protection hidden="1"/>
    </xf>
    <xf numFmtId="0" fontId="32" fillId="0" borderId="6" xfId="0" applyFont="1" applyFill="1" applyBorder="1" applyAlignment="1" applyProtection="1">
      <alignment vertical="center"/>
      <protection hidden="1"/>
    </xf>
    <xf numFmtId="0" fontId="32" fillId="0" borderId="7" xfId="0" applyFont="1" applyFill="1" applyBorder="1" applyAlignment="1" applyProtection="1">
      <alignment vertical="center"/>
      <protection hidden="1"/>
    </xf>
    <xf numFmtId="181" fontId="11" fillId="8" borderId="46" xfId="1" applyNumberFormat="1" applyFont="1" applyFill="1" applyBorder="1" applyAlignment="1" applyProtection="1">
      <alignment horizontal="right" vertical="center"/>
      <protection locked="0" hidden="1"/>
    </xf>
    <xf numFmtId="0" fontId="47" fillId="0" borderId="1" xfId="0" applyFont="1" applyFill="1" applyBorder="1" applyAlignment="1" applyProtection="1">
      <alignment vertical="center"/>
      <protection hidden="1"/>
    </xf>
    <xf numFmtId="0" fontId="19" fillId="5" borderId="0" xfId="0" applyFont="1" applyFill="1" applyBorder="1" applyAlignment="1" applyProtection="1">
      <alignment vertical="center"/>
      <protection hidden="1"/>
    </xf>
    <xf numFmtId="0" fontId="19" fillId="5" borderId="11" xfId="0" applyFont="1" applyFill="1" applyBorder="1" applyAlignment="1" applyProtection="1">
      <alignment vertical="center"/>
      <protection hidden="1"/>
    </xf>
    <xf numFmtId="0" fontId="19" fillId="0" borderId="30" xfId="0" applyFont="1" applyFill="1" applyBorder="1" applyAlignment="1" applyProtection="1">
      <alignment vertical="center"/>
      <protection hidden="1"/>
    </xf>
    <xf numFmtId="0" fontId="19" fillId="0" borderId="25" xfId="0" applyFont="1" applyFill="1" applyBorder="1" applyAlignment="1" applyProtection="1">
      <alignment vertical="center"/>
      <protection hidden="1"/>
    </xf>
    <xf numFmtId="0" fontId="35" fillId="5" borderId="66" xfId="0" applyFont="1" applyFill="1" applyBorder="1" applyAlignment="1" applyProtection="1">
      <alignment horizontal="center" vertical="center"/>
    </xf>
    <xf numFmtId="0" fontId="35" fillId="5" borderId="8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  <protection hidden="1"/>
    </xf>
    <xf numFmtId="0" fontId="11" fillId="8" borderId="26" xfId="0" applyFont="1" applyFill="1" applyBorder="1" applyAlignment="1" applyProtection="1">
      <alignment horizontal="left" vertical="center"/>
      <protection locked="0"/>
    </xf>
    <xf numFmtId="181" fontId="11" fillId="8" borderId="26" xfId="1" applyNumberFormat="1" applyFont="1" applyFill="1" applyBorder="1" applyAlignment="1" applyProtection="1">
      <alignment horizontal="left" vertical="center"/>
      <protection locked="0"/>
    </xf>
    <xf numFmtId="0" fontId="49" fillId="8" borderId="43" xfId="0" applyFont="1" applyFill="1" applyBorder="1" applyAlignment="1" applyProtection="1">
      <alignment horizontal="center" vertical="center"/>
      <protection locked="0"/>
    </xf>
    <xf numFmtId="40" fontId="11" fillId="8" borderId="26" xfId="1" applyNumberFormat="1" applyFont="1" applyFill="1" applyBorder="1" applyAlignment="1" applyProtection="1">
      <alignment horizontal="right" vertical="center"/>
      <protection locked="0"/>
    </xf>
    <xf numFmtId="0" fontId="0" fillId="0" borderId="107" xfId="0" applyBorder="1" applyAlignment="1">
      <alignment vertical="center"/>
    </xf>
    <xf numFmtId="181" fontId="11" fillId="8" borderId="26" xfId="1" applyNumberFormat="1" applyFont="1" applyFill="1" applyBorder="1" applyAlignment="1" applyProtection="1">
      <alignment horizontal="right" vertical="center"/>
      <protection locked="0" hidden="1"/>
    </xf>
    <xf numFmtId="0" fontId="20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Fill="1" applyBorder="1" applyAlignment="1" applyProtection="1">
      <alignment horizontal="left" vertical="top" wrapText="1"/>
    </xf>
    <xf numFmtId="0" fontId="11" fillId="0" borderId="34" xfId="0" applyFont="1" applyFill="1" applyBorder="1" applyProtection="1">
      <alignment vertical="center"/>
    </xf>
    <xf numFmtId="0" fontId="11" fillId="0" borderId="34" xfId="0" applyFont="1" applyFill="1" applyBorder="1" applyAlignment="1" applyProtection="1">
      <alignment horizontal="left" vertical="top" wrapText="1"/>
    </xf>
    <xf numFmtId="0" fontId="35" fillId="2" borderId="81" xfId="0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35" fillId="2" borderId="117" xfId="0" applyFont="1" applyFill="1" applyBorder="1" applyAlignment="1" applyProtection="1">
      <alignment horizontal="center" vertical="center" wrapText="1"/>
    </xf>
    <xf numFmtId="0" fontId="35" fillId="2" borderId="119" xfId="0" applyFont="1" applyFill="1" applyBorder="1" applyAlignment="1" applyProtection="1">
      <alignment horizontal="center" vertical="center" wrapText="1"/>
    </xf>
    <xf numFmtId="0" fontId="45" fillId="2" borderId="71" xfId="0" applyFont="1" applyFill="1" applyBorder="1" applyAlignment="1" applyProtection="1">
      <alignment horizontal="center" vertical="center" wrapText="1"/>
    </xf>
    <xf numFmtId="0" fontId="45" fillId="2" borderId="118" xfId="0" applyFont="1" applyFill="1" applyBorder="1" applyAlignment="1" applyProtection="1">
      <alignment horizontal="center" vertical="center" wrapText="1"/>
    </xf>
    <xf numFmtId="0" fontId="45" fillId="2" borderId="120" xfId="0" applyFont="1" applyFill="1" applyBorder="1" applyAlignment="1" applyProtection="1">
      <alignment horizontal="center" vertical="center" wrapText="1"/>
    </xf>
    <xf numFmtId="0" fontId="45" fillId="2" borderId="13" xfId="0" applyFont="1" applyFill="1" applyBorder="1" applyAlignment="1" applyProtection="1">
      <alignment horizontal="center" vertical="center" wrapText="1"/>
    </xf>
    <xf numFmtId="0" fontId="59" fillId="0" borderId="0" xfId="0" applyFont="1" applyFill="1" applyBorder="1" applyAlignment="1" applyProtection="1">
      <alignment horizontal="left" vertical="center"/>
      <protection hidden="1"/>
    </xf>
    <xf numFmtId="0" fontId="59" fillId="0" borderId="0" xfId="0" applyFont="1" applyFill="1" applyProtection="1">
      <alignment vertical="center"/>
      <protection hidden="1"/>
    </xf>
    <xf numFmtId="0" fontId="59" fillId="0" borderId="0" xfId="0" applyFont="1" applyFill="1" applyBorder="1" applyAlignment="1" applyProtection="1">
      <alignment horizontal="right" vertical="center"/>
      <protection hidden="1"/>
    </xf>
    <xf numFmtId="0" fontId="59" fillId="0" borderId="0" xfId="0" applyFont="1" applyFill="1" applyBorder="1" applyAlignment="1" applyProtection="1">
      <alignment vertical="center"/>
      <protection hidden="1"/>
    </xf>
    <xf numFmtId="0" fontId="59" fillId="0" borderId="0" xfId="0" applyFont="1" applyFill="1" applyBorder="1" applyAlignment="1" applyProtection="1">
      <alignment horizontal="center" vertical="center"/>
      <protection hidden="1"/>
    </xf>
    <xf numFmtId="14" fontId="59" fillId="0" borderId="0" xfId="0" applyNumberFormat="1" applyFont="1" applyFill="1" applyBorder="1" applyAlignment="1" applyProtection="1">
      <alignment horizontal="center" vertical="center"/>
      <protection hidden="1"/>
    </xf>
    <xf numFmtId="0" fontId="59" fillId="0" borderId="0" xfId="0" applyFont="1" applyFill="1" applyBorder="1" applyAlignment="1" applyProtection="1">
      <protection hidden="1"/>
    </xf>
    <xf numFmtId="0" fontId="47" fillId="0" borderId="1" xfId="0" applyFont="1" applyBorder="1" applyAlignment="1" applyProtection="1">
      <alignment vertical="center"/>
      <protection hidden="1"/>
    </xf>
    <xf numFmtId="181" fontId="49" fillId="8" borderId="26" xfId="1" applyNumberFormat="1" applyFont="1" applyFill="1" applyBorder="1" applyAlignment="1" applyProtection="1">
      <alignment horizontal="left" vertical="center"/>
      <protection locked="0"/>
    </xf>
    <xf numFmtId="0" fontId="49" fillId="8" borderId="124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vertical="center"/>
    </xf>
    <xf numFmtId="0" fontId="35" fillId="0" borderId="0" xfId="0" applyFont="1">
      <alignment vertical="center"/>
    </xf>
    <xf numFmtId="0" fontId="0" fillId="0" borderId="0" xfId="0" applyFont="1" applyFill="1" applyBorder="1" applyAlignment="1" applyProtection="1">
      <alignment horizontal="right" vertical="center"/>
    </xf>
    <xf numFmtId="0" fontId="24" fillId="0" borderId="3" xfId="0" applyFont="1" applyFill="1" applyBorder="1" applyAlignment="1" applyProtection="1">
      <alignment horizontal="center" vertical="center"/>
      <protection hidden="1"/>
    </xf>
    <xf numFmtId="0" fontId="19" fillId="0" borderId="97" xfId="0" applyFont="1" applyFill="1" applyBorder="1" applyProtection="1">
      <alignment vertical="center"/>
      <protection hidden="1"/>
    </xf>
    <xf numFmtId="0" fontId="24" fillId="0" borderId="98" xfId="0" applyFont="1" applyFill="1" applyBorder="1" applyAlignment="1" applyProtection="1">
      <alignment horizontal="center" vertical="center"/>
      <protection hidden="1"/>
    </xf>
    <xf numFmtId="0" fontId="19" fillId="0" borderId="102" xfId="0" applyFont="1" applyFill="1" applyBorder="1" applyProtection="1">
      <alignment vertical="center"/>
      <protection hidden="1"/>
    </xf>
    <xf numFmtId="0" fontId="24" fillId="0" borderId="103" xfId="0" applyFont="1" applyFill="1" applyBorder="1" applyAlignment="1" applyProtection="1">
      <alignment horizontal="center" vertical="center"/>
      <protection hidden="1"/>
    </xf>
    <xf numFmtId="0" fontId="19" fillId="0" borderId="129" xfId="0" applyFont="1" applyFill="1" applyBorder="1" applyProtection="1">
      <alignment vertical="center"/>
      <protection hidden="1"/>
    </xf>
    <xf numFmtId="0" fontId="19" fillId="0" borderId="130" xfId="0" applyFont="1" applyFill="1" applyBorder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 wrapText="1"/>
      <protection hidden="1"/>
    </xf>
    <xf numFmtId="0" fontId="19" fillId="0" borderId="11" xfId="0" applyFont="1" applyFill="1" applyBorder="1" applyAlignment="1" applyProtection="1">
      <alignment vertical="center" wrapText="1"/>
      <protection hidden="1"/>
    </xf>
    <xf numFmtId="0" fontId="19" fillId="0" borderId="21" xfId="0" applyFont="1" applyFill="1" applyBorder="1" applyAlignment="1" applyProtection="1">
      <alignment vertical="center"/>
      <protection hidden="1"/>
    </xf>
    <xf numFmtId="0" fontId="19" fillId="0" borderId="21" xfId="0" applyFont="1" applyFill="1" applyBorder="1" applyAlignment="1" applyProtection="1">
      <alignment vertical="center" wrapText="1"/>
      <protection hidden="1"/>
    </xf>
    <xf numFmtId="0" fontId="19" fillId="0" borderId="22" xfId="0" applyFont="1" applyFill="1" applyBorder="1" applyAlignment="1" applyProtection="1">
      <alignment vertical="center" wrapText="1"/>
      <protection hidden="1"/>
    </xf>
    <xf numFmtId="0" fontId="19" fillId="0" borderId="131" xfId="0" applyFont="1" applyFill="1" applyBorder="1" applyProtection="1">
      <alignment vertical="center"/>
      <protection hidden="1"/>
    </xf>
    <xf numFmtId="0" fontId="24" fillId="0" borderId="132" xfId="0" applyFont="1" applyFill="1" applyBorder="1" applyAlignment="1" applyProtection="1">
      <alignment horizontal="center" vertical="center"/>
      <protection hidden="1"/>
    </xf>
    <xf numFmtId="0" fontId="19" fillId="0" borderId="132" xfId="0" applyFont="1" applyFill="1" applyBorder="1" applyAlignment="1" applyProtection="1">
      <alignment vertical="center"/>
      <protection hidden="1"/>
    </xf>
    <xf numFmtId="0" fontId="19" fillId="0" borderId="133" xfId="0" applyFont="1" applyFill="1" applyBorder="1" applyAlignment="1" applyProtection="1">
      <alignment vertical="center"/>
      <protection hidden="1"/>
    </xf>
    <xf numFmtId="0" fontId="19" fillId="0" borderId="134" xfId="0" applyFont="1" applyFill="1" applyBorder="1" applyProtection="1">
      <alignment vertical="center"/>
      <protection hidden="1"/>
    </xf>
    <xf numFmtId="0" fontId="21" fillId="0" borderId="130" xfId="0" applyFont="1" applyFill="1" applyBorder="1" applyProtection="1">
      <alignment vertical="center"/>
      <protection hidden="1"/>
    </xf>
    <xf numFmtId="0" fontId="19" fillId="0" borderId="130" xfId="0" applyFont="1" applyFill="1" applyBorder="1" applyAlignment="1" applyProtection="1">
      <alignment horizontal="left" vertical="center" indent="2"/>
      <protection hidden="1"/>
    </xf>
    <xf numFmtId="179" fontId="22" fillId="0" borderId="130" xfId="0" applyNumberFormat="1" applyFont="1" applyFill="1" applyBorder="1" applyAlignment="1" applyProtection="1">
      <alignment horizontal="center" vertical="center"/>
      <protection hidden="1"/>
    </xf>
    <xf numFmtId="179" fontId="22" fillId="0" borderId="136" xfId="0" applyNumberFormat="1" applyFont="1" applyFill="1" applyBorder="1" applyAlignment="1" applyProtection="1">
      <alignment horizontal="center" vertical="center"/>
      <protection hidden="1"/>
    </xf>
    <xf numFmtId="0" fontId="21" fillId="0" borderId="129" xfId="0" applyFont="1" applyFill="1" applyBorder="1" applyProtection="1">
      <alignment vertical="center"/>
      <protection hidden="1"/>
    </xf>
    <xf numFmtId="0" fontId="19" fillId="0" borderId="129" xfId="0" applyFont="1" applyFill="1" applyBorder="1" applyAlignment="1" applyProtection="1">
      <alignment horizontal="left" vertical="center" indent="2"/>
      <protection hidden="1"/>
    </xf>
    <xf numFmtId="179" fontId="22" fillId="0" borderId="129" xfId="0" applyNumberFormat="1" applyFont="1" applyFill="1" applyBorder="1" applyAlignment="1" applyProtection="1">
      <alignment horizontal="center" vertical="center"/>
      <protection hidden="1"/>
    </xf>
    <xf numFmtId="179" fontId="22" fillId="0" borderId="137" xfId="0" applyNumberFormat="1" applyFont="1" applyFill="1" applyBorder="1" applyAlignment="1" applyProtection="1">
      <alignment horizontal="center" vertical="center"/>
      <protection hidden="1"/>
    </xf>
    <xf numFmtId="0" fontId="65" fillId="8" borderId="43" xfId="0" applyFont="1" applyFill="1" applyBorder="1" applyAlignment="1" applyProtection="1">
      <alignment horizontal="center" vertical="center"/>
      <protection locked="0"/>
    </xf>
    <xf numFmtId="49" fontId="11" fillId="0" borderId="108" xfId="0" applyNumberFormat="1" applyFont="1" applyFill="1" applyBorder="1" applyAlignment="1" applyProtection="1">
      <alignment vertical="center"/>
      <protection hidden="1"/>
    </xf>
    <xf numFmtId="0" fontId="11" fillId="0" borderId="8" xfId="0" applyFont="1" applyFill="1" applyBorder="1" applyAlignment="1" applyProtection="1">
      <alignment vertical="center"/>
      <protection hidden="1"/>
    </xf>
    <xf numFmtId="0" fontId="11" fillId="0" borderId="100" xfId="0" applyFont="1" applyFill="1" applyBorder="1" applyAlignment="1" applyProtection="1">
      <alignment vertical="center"/>
      <protection hidden="1"/>
    </xf>
    <xf numFmtId="0" fontId="11" fillId="0" borderId="106" xfId="0" applyFont="1" applyFill="1" applyBorder="1" applyAlignment="1" applyProtection="1">
      <alignment vertical="center"/>
      <protection hidden="1"/>
    </xf>
    <xf numFmtId="0" fontId="11" fillId="0" borderId="90" xfId="0" applyFont="1" applyFill="1" applyBorder="1" applyAlignment="1" applyProtection="1">
      <alignment vertical="center"/>
      <protection hidden="1"/>
    </xf>
    <xf numFmtId="0" fontId="11" fillId="0" borderId="105" xfId="0" applyFont="1" applyFill="1" applyBorder="1" applyAlignment="1" applyProtection="1">
      <alignment vertical="center"/>
      <protection hidden="1"/>
    </xf>
    <xf numFmtId="181" fontId="50" fillId="0" borderId="0" xfId="0" applyNumberFormat="1" applyFont="1" applyFill="1" applyBorder="1" applyAlignment="1" applyProtection="1">
      <alignment horizontal="left" vertical="center"/>
    </xf>
    <xf numFmtId="181" fontId="20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  <protection hidden="1"/>
    </xf>
    <xf numFmtId="181" fontId="20" fillId="0" borderId="11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11" xfId="0" applyFont="1" applyFill="1" applyBorder="1" applyAlignment="1" applyProtection="1">
      <alignment vertical="center"/>
      <protection hidden="1"/>
    </xf>
    <xf numFmtId="181" fontId="6" fillId="0" borderId="11" xfId="0" applyNumberFormat="1" applyFont="1" applyFill="1" applyBorder="1" applyAlignment="1" applyProtection="1">
      <alignment horizontal="left" vertical="center"/>
    </xf>
    <xf numFmtId="0" fontId="51" fillId="0" borderId="100" xfId="0" applyFont="1" applyFill="1" applyBorder="1" applyAlignment="1" applyProtection="1">
      <alignment vertical="center"/>
      <protection hidden="1"/>
    </xf>
    <xf numFmtId="0" fontId="11" fillId="0" borderId="12" xfId="0" applyFont="1" applyFill="1" applyBorder="1" applyAlignment="1" applyProtection="1">
      <alignment vertical="center"/>
      <protection hidden="1"/>
    </xf>
    <xf numFmtId="181" fontId="11" fillId="0" borderId="13" xfId="1" applyNumberFormat="1" applyFont="1" applyFill="1" applyBorder="1" applyAlignment="1" applyProtection="1">
      <alignment horizontal="right" vertical="center"/>
      <protection locked="0"/>
    </xf>
    <xf numFmtId="181" fontId="0" fillId="0" borderId="0" xfId="0" applyNumberFormat="1" applyFont="1" applyFill="1" applyBorder="1" applyAlignment="1" applyProtection="1">
      <alignment horizontal="left" vertical="center"/>
    </xf>
    <xf numFmtId="181" fontId="0" fillId="0" borderId="0" xfId="0" applyNumberFormat="1" applyFont="1" applyFill="1" applyBorder="1" applyAlignment="1" applyProtection="1">
      <alignment horizontal="right" vertical="center"/>
    </xf>
    <xf numFmtId="181" fontId="0" fillId="0" borderId="101" xfId="0" applyNumberFormat="1" applyFont="1" applyFill="1" applyBorder="1" applyAlignment="1" applyProtection="1">
      <alignment horizontal="left" vertical="center"/>
    </xf>
    <xf numFmtId="181" fontId="0" fillId="0" borderId="98" xfId="0" applyNumberFormat="1" applyFont="1" applyFill="1" applyBorder="1" applyAlignment="1" applyProtection="1">
      <alignment horizontal="right" vertical="center"/>
    </xf>
    <xf numFmtId="181" fontId="0" fillId="0" borderId="13" xfId="0" applyNumberFormat="1" applyFont="1" applyFill="1" applyBorder="1" applyAlignment="1" applyProtection="1">
      <alignment horizontal="left" vertical="center"/>
    </xf>
    <xf numFmtId="181" fontId="0" fillId="0" borderId="13" xfId="0" applyNumberFormat="1" applyFont="1" applyFill="1" applyBorder="1" applyAlignment="1" applyProtection="1">
      <alignment horizontal="right" vertical="center"/>
    </xf>
    <xf numFmtId="181" fontId="0" fillId="0" borderId="99" xfId="0" applyNumberFormat="1" applyFont="1" applyFill="1" applyBorder="1" applyAlignment="1" applyProtection="1">
      <alignment horizontal="left" vertical="center"/>
    </xf>
    <xf numFmtId="181" fontId="0" fillId="0" borderId="11" xfId="0" applyNumberFormat="1" applyFont="1" applyFill="1" applyBorder="1" applyAlignment="1" applyProtection="1">
      <alignment horizontal="left" vertical="center"/>
    </xf>
    <xf numFmtId="181" fontId="20" fillId="0" borderId="15" xfId="0" applyNumberFormat="1" applyFont="1" applyFill="1" applyBorder="1" applyAlignment="1" applyProtection="1">
      <alignment horizontal="right" vertical="center"/>
    </xf>
    <xf numFmtId="0" fontId="57" fillId="0" borderId="8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 vertical="center"/>
    </xf>
    <xf numFmtId="181" fontId="20" fillId="0" borderId="21" xfId="0" applyNumberFormat="1" applyFont="1" applyFill="1" applyBorder="1" applyAlignment="1" applyProtection="1">
      <alignment horizontal="right" vertical="center"/>
    </xf>
    <xf numFmtId="0" fontId="0" fillId="0" borderId="11" xfId="0" applyFill="1" applyBorder="1" applyAlignment="1">
      <alignment vertical="center"/>
    </xf>
    <xf numFmtId="181" fontId="0" fillId="0" borderId="65" xfId="0" applyNumberFormat="1" applyFont="1" applyFill="1" applyBorder="1" applyAlignment="1" applyProtection="1">
      <alignment horizontal="left" vertical="center"/>
    </xf>
    <xf numFmtId="181" fontId="20" fillId="0" borderId="22" xfId="0" applyNumberFormat="1" applyFont="1" applyFill="1" applyBorder="1" applyAlignment="1" applyProtection="1">
      <alignment horizontal="right" vertical="center"/>
    </xf>
    <xf numFmtId="0" fontId="0" fillId="0" borderId="8" xfId="0" applyFont="1" applyFill="1" applyBorder="1" applyAlignment="1">
      <alignment vertical="center"/>
    </xf>
    <xf numFmtId="0" fontId="57" fillId="0" borderId="20" xfId="0" applyFont="1" applyFill="1" applyBorder="1" applyAlignment="1" applyProtection="1">
      <alignment vertical="center"/>
      <protection hidden="1"/>
    </xf>
    <xf numFmtId="0" fontId="35" fillId="0" borderId="8" xfId="0" applyFont="1" applyFill="1" applyBorder="1" applyAlignment="1" applyProtection="1">
      <alignment vertical="center"/>
      <protection hidden="1"/>
    </xf>
    <xf numFmtId="0" fontId="47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1" xfId="0" applyFont="1" applyFill="1" applyBorder="1" applyAlignment="1" applyProtection="1">
      <alignment vertical="center"/>
      <protection hidden="1"/>
    </xf>
    <xf numFmtId="181" fontId="0" fillId="0" borderId="8" xfId="0" applyNumberFormat="1" applyFont="1" applyFill="1" applyBorder="1" applyAlignment="1" applyProtection="1">
      <alignment horizontal="left" vertical="center"/>
    </xf>
    <xf numFmtId="181" fontId="20" fillId="0" borderId="8" xfId="0" applyNumberFormat="1" applyFont="1" applyFill="1" applyBorder="1" applyAlignment="1" applyProtection="1">
      <alignment horizontal="right" vertical="center"/>
    </xf>
    <xf numFmtId="181" fontId="0" fillId="0" borderId="97" xfId="0" applyNumberFormat="1" applyFont="1" applyFill="1" applyBorder="1" applyAlignment="1" applyProtection="1">
      <alignment horizontal="left" vertical="center"/>
    </xf>
    <xf numFmtId="181" fontId="20" fillId="0" borderId="98" xfId="0" applyNumberFormat="1" applyFont="1" applyFill="1" applyBorder="1" applyAlignment="1" applyProtection="1">
      <alignment horizontal="right" vertical="center"/>
    </xf>
    <xf numFmtId="181" fontId="20" fillId="0" borderId="99" xfId="0" applyNumberFormat="1" applyFont="1" applyFill="1" applyBorder="1" applyAlignment="1" applyProtection="1">
      <alignment horizontal="right" vertical="center"/>
    </xf>
    <xf numFmtId="181" fontId="20" fillId="0" borderId="8" xfId="0" applyNumberFormat="1" applyFont="1" applyFill="1" applyBorder="1" applyAlignment="1" applyProtection="1">
      <alignment horizontal="left" vertical="center"/>
    </xf>
    <xf numFmtId="181" fontId="20" fillId="0" borderId="102" xfId="0" applyNumberFormat="1" applyFont="1" applyFill="1" applyBorder="1" applyAlignment="1" applyProtection="1">
      <alignment horizontal="left" vertical="center"/>
    </xf>
    <xf numFmtId="181" fontId="20" fillId="0" borderId="103" xfId="0" applyNumberFormat="1" applyFont="1" applyFill="1" applyBorder="1" applyAlignment="1" applyProtection="1">
      <alignment horizontal="right" vertical="center"/>
    </xf>
    <xf numFmtId="181" fontId="20" fillId="0" borderId="104" xfId="0" applyNumberFormat="1" applyFont="1" applyFill="1" applyBorder="1" applyAlignment="1" applyProtection="1">
      <alignment horizontal="right" vertical="center"/>
    </xf>
    <xf numFmtId="181" fontId="20" fillId="0" borderId="20" xfId="0" applyNumberFormat="1" applyFont="1" applyFill="1" applyBorder="1" applyAlignment="1" applyProtection="1">
      <alignment horizontal="right" vertical="center"/>
    </xf>
    <xf numFmtId="0" fontId="31" fillId="0" borderId="2" xfId="0" applyFont="1" applyFill="1" applyBorder="1" applyAlignment="1" applyProtection="1">
      <alignment vertical="center"/>
      <protection hidden="1"/>
    </xf>
    <xf numFmtId="0" fontId="31" fillId="0" borderId="4" xfId="0" applyFont="1" applyFill="1" applyBorder="1" applyAlignment="1" applyProtection="1">
      <alignment vertical="center"/>
      <protection hidden="1"/>
    </xf>
    <xf numFmtId="0" fontId="35" fillId="0" borderId="5" xfId="0" applyFont="1" applyFill="1" applyBorder="1" applyAlignment="1" applyProtection="1">
      <alignment vertical="center"/>
      <protection hidden="1"/>
    </xf>
    <xf numFmtId="0" fontId="47" fillId="0" borderId="6" xfId="0" applyFont="1" applyFill="1" applyBorder="1" applyAlignment="1" applyProtection="1">
      <alignment vertical="center"/>
      <protection hidden="1"/>
    </xf>
    <xf numFmtId="0" fontId="47" fillId="0" borderId="5" xfId="0" applyFont="1" applyFill="1" applyBorder="1" applyAlignment="1" applyProtection="1">
      <alignment vertical="center"/>
      <protection hidden="1"/>
    </xf>
    <xf numFmtId="0" fontId="25" fillId="0" borderId="6" xfId="0" applyFont="1" applyFill="1" applyBorder="1" applyAlignment="1" applyProtection="1">
      <alignment vertical="center"/>
      <protection hidden="1"/>
    </xf>
    <xf numFmtId="0" fontId="25" fillId="0" borderId="7" xfId="0" applyFont="1" applyFill="1" applyBorder="1" applyAlignment="1" applyProtection="1">
      <alignment vertical="center"/>
      <protection hidden="1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>
      <alignment vertical="center"/>
    </xf>
    <xf numFmtId="0" fontId="34" fillId="7" borderId="1" xfId="0" applyFont="1" applyFill="1" applyBorder="1" applyAlignment="1" applyProtection="1">
      <alignment horizontal="left" vertical="center"/>
      <protection hidden="1"/>
    </xf>
    <xf numFmtId="0" fontId="34" fillId="7" borderId="2" xfId="0" applyFont="1" applyFill="1" applyBorder="1" applyAlignment="1" applyProtection="1">
      <alignment horizontal="left" vertical="center"/>
      <protection hidden="1"/>
    </xf>
    <xf numFmtId="0" fontId="61" fillId="7" borderId="2" xfId="0" applyFont="1" applyFill="1" applyBorder="1" applyAlignment="1" applyProtection="1">
      <alignment horizontal="left" vertical="center"/>
      <protection hidden="1"/>
    </xf>
    <xf numFmtId="0" fontId="34" fillId="7" borderId="2" xfId="0" applyFont="1" applyFill="1" applyBorder="1" applyAlignment="1" applyProtection="1">
      <alignment horizontal="right" vertical="top"/>
      <protection hidden="1"/>
    </xf>
    <xf numFmtId="0" fontId="61" fillId="7" borderId="2" xfId="0" applyFont="1" applyFill="1" applyBorder="1" applyAlignment="1" applyProtection="1">
      <alignment vertical="center"/>
      <protection hidden="1"/>
    </xf>
    <xf numFmtId="0" fontId="62" fillId="7" borderId="2" xfId="0" applyFont="1" applyFill="1" applyBorder="1" applyProtection="1">
      <alignment vertical="center"/>
      <protection hidden="1"/>
    </xf>
    <xf numFmtId="56" fontId="34" fillId="7" borderId="2" xfId="0" applyNumberFormat="1" applyFont="1" applyFill="1" applyBorder="1" applyProtection="1">
      <alignment vertical="center"/>
      <protection hidden="1"/>
    </xf>
    <xf numFmtId="0" fontId="61" fillId="7" borderId="4" xfId="0" applyFont="1" applyFill="1" applyBorder="1" applyAlignment="1" applyProtection="1">
      <alignment horizontal="left" vertical="center"/>
      <protection hidden="1"/>
    </xf>
    <xf numFmtId="0" fontId="34" fillId="9" borderId="1" xfId="0" applyFont="1" applyFill="1" applyBorder="1" applyAlignment="1" applyProtection="1">
      <alignment vertical="center"/>
      <protection hidden="1"/>
    </xf>
    <xf numFmtId="0" fontId="34" fillId="9" borderId="2" xfId="0" applyFont="1" applyFill="1" applyBorder="1" applyAlignment="1" applyProtection="1">
      <alignment vertical="center"/>
      <protection hidden="1"/>
    </xf>
    <xf numFmtId="0" fontId="24" fillId="9" borderId="2" xfId="0" applyFont="1" applyFill="1" applyBorder="1" applyAlignment="1" applyProtection="1">
      <alignment vertical="center"/>
      <protection hidden="1"/>
    </xf>
    <xf numFmtId="0" fontId="24" fillId="9" borderId="4" xfId="0" applyFont="1" applyFill="1" applyBorder="1" applyAlignment="1" applyProtection="1">
      <alignment vertical="center"/>
      <protection hidden="1"/>
    </xf>
    <xf numFmtId="0" fontId="34" fillId="8" borderId="1" xfId="0" applyFont="1" applyFill="1" applyBorder="1" applyAlignment="1" applyProtection="1">
      <alignment vertical="center"/>
      <protection hidden="1"/>
    </xf>
    <xf numFmtId="0" fontId="34" fillId="8" borderId="2" xfId="0" applyFont="1" applyFill="1" applyBorder="1" applyAlignment="1" applyProtection="1">
      <alignment vertical="center"/>
      <protection hidden="1"/>
    </xf>
    <xf numFmtId="0" fontId="24" fillId="8" borderId="2" xfId="0" applyFont="1" applyFill="1" applyBorder="1" applyAlignment="1" applyProtection="1">
      <alignment vertical="center"/>
      <protection hidden="1"/>
    </xf>
    <xf numFmtId="0" fontId="63" fillId="8" borderId="2" xfId="0" applyFont="1" applyFill="1" applyBorder="1" applyAlignment="1" applyProtection="1">
      <alignment vertical="center"/>
      <protection hidden="1"/>
    </xf>
    <xf numFmtId="0" fontId="24" fillId="8" borderId="4" xfId="0" applyFont="1" applyFill="1" applyBorder="1" applyAlignment="1" applyProtection="1">
      <alignment vertical="center"/>
      <protection hidden="1"/>
    </xf>
    <xf numFmtId="0" fontId="34" fillId="10" borderId="1" xfId="0" applyFont="1" applyFill="1" applyBorder="1" applyAlignment="1" applyProtection="1">
      <alignment vertical="center"/>
      <protection hidden="1"/>
    </xf>
    <xf numFmtId="0" fontId="34" fillId="10" borderId="2" xfId="0" applyFont="1" applyFill="1" applyBorder="1" applyAlignment="1" applyProtection="1">
      <alignment vertical="center"/>
      <protection hidden="1"/>
    </xf>
    <xf numFmtId="0" fontId="24" fillId="10" borderId="2" xfId="0" applyFont="1" applyFill="1" applyBorder="1" applyAlignment="1" applyProtection="1">
      <alignment vertical="center"/>
      <protection hidden="1"/>
    </xf>
    <xf numFmtId="0" fontId="24" fillId="10" borderId="4" xfId="0" applyFont="1" applyFill="1" applyBorder="1" applyAlignment="1" applyProtection="1">
      <alignment vertical="center"/>
      <protection hidden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181" fontId="48" fillId="0" borderId="123" xfId="0" applyNumberFormat="1" applyFont="1" applyFill="1" applyBorder="1" applyAlignment="1" applyProtection="1">
      <alignment horizontal="center" vertical="center"/>
    </xf>
    <xf numFmtId="181" fontId="50" fillId="0" borderId="11" xfId="0" applyNumberFormat="1" applyFont="1" applyFill="1" applyBorder="1" applyAlignment="1" applyProtection="1">
      <alignment horizontal="right" vertical="center"/>
    </xf>
    <xf numFmtId="0" fontId="50" fillId="0" borderId="0" xfId="0" applyFont="1" applyFill="1" applyBorder="1" applyAlignment="1" applyProtection="1">
      <alignment horizontal="right" vertical="center"/>
      <protection hidden="1"/>
    </xf>
    <xf numFmtId="0" fontId="34" fillId="11" borderId="1" xfId="0" applyFont="1" applyFill="1" applyBorder="1" applyAlignment="1" applyProtection="1">
      <alignment vertical="center"/>
      <protection hidden="1"/>
    </xf>
    <xf numFmtId="0" fontId="34" fillId="11" borderId="2" xfId="0" applyFont="1" applyFill="1" applyBorder="1" applyAlignment="1" applyProtection="1">
      <alignment vertical="center"/>
      <protection hidden="1"/>
    </xf>
    <xf numFmtId="0" fontId="24" fillId="11" borderId="2" xfId="0" applyFont="1" applyFill="1" applyBorder="1" applyAlignment="1" applyProtection="1">
      <alignment vertical="center"/>
      <protection hidden="1"/>
    </xf>
    <xf numFmtId="0" fontId="24" fillId="11" borderId="4" xfId="0" applyFont="1" applyFill="1" applyBorder="1" applyAlignment="1" applyProtection="1">
      <alignment vertical="center"/>
      <protection hidden="1"/>
    </xf>
    <xf numFmtId="0" fontId="66" fillId="0" borderId="0" xfId="0" applyFont="1" applyFill="1" applyBorder="1" applyAlignment="1">
      <alignment vertical="center"/>
    </xf>
    <xf numFmtId="0" fontId="64" fillId="6" borderId="26" xfId="0" applyFont="1" applyFill="1" applyBorder="1" applyAlignment="1">
      <alignment horizontal="center" vertical="center"/>
    </xf>
    <xf numFmtId="0" fontId="64" fillId="6" borderId="37" xfId="0" applyFont="1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36" xfId="0" applyFill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47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11" fillId="8" borderId="32" xfId="0" applyFont="1" applyFill="1" applyBorder="1" applyAlignment="1" applyProtection="1">
      <alignment horizontal="left" vertical="center" shrinkToFit="1"/>
      <protection locked="0"/>
    </xf>
    <xf numFmtId="0" fontId="11" fillId="8" borderId="13" xfId="0" applyFont="1" applyFill="1" applyBorder="1" applyAlignment="1" applyProtection="1">
      <alignment horizontal="left" vertical="center" shrinkToFit="1"/>
      <protection locked="0"/>
    </xf>
    <xf numFmtId="0" fontId="11" fillId="8" borderId="31" xfId="0" applyFont="1" applyFill="1" applyBorder="1" applyAlignment="1" applyProtection="1">
      <alignment horizontal="left" vertical="center" shrinkToFit="1"/>
      <protection locked="0"/>
    </xf>
    <xf numFmtId="0" fontId="11" fillId="8" borderId="27" xfId="0" applyFont="1" applyFill="1" applyBorder="1" applyAlignment="1" applyProtection="1">
      <alignment horizontal="left" vertical="center"/>
      <protection locked="0"/>
    </xf>
    <xf numFmtId="0" fontId="11" fillId="8" borderId="17" xfId="0" applyFont="1" applyFill="1" applyBorder="1" applyAlignment="1" applyProtection="1">
      <alignment horizontal="left" vertical="center"/>
      <protection locked="0"/>
    </xf>
    <xf numFmtId="0" fontId="11" fillId="8" borderId="28" xfId="0" applyFont="1" applyFill="1" applyBorder="1" applyAlignment="1" applyProtection="1">
      <alignment horizontal="left" vertical="center"/>
      <protection locked="0"/>
    </xf>
    <xf numFmtId="0" fontId="49" fillId="8" borderId="27" xfId="0" applyFont="1" applyFill="1" applyBorder="1" applyAlignment="1" applyProtection="1">
      <alignment horizontal="left" vertical="center"/>
      <protection locked="0"/>
    </xf>
    <xf numFmtId="0" fontId="49" fillId="8" borderId="17" xfId="0" applyFont="1" applyFill="1" applyBorder="1" applyAlignment="1" applyProtection="1">
      <alignment horizontal="left" vertical="center"/>
      <protection locked="0"/>
    </xf>
    <xf numFmtId="0" fontId="49" fillId="8" borderId="28" xfId="0" applyFont="1" applyFill="1" applyBorder="1" applyAlignment="1" applyProtection="1">
      <alignment horizontal="left" vertical="center"/>
      <protection locked="0"/>
    </xf>
    <xf numFmtId="55" fontId="0" fillId="0" borderId="18" xfId="0" applyNumberFormat="1" applyFont="1" applyFill="1" applyBorder="1" applyAlignment="1" applyProtection="1">
      <alignment horizontal="left" vertical="center"/>
      <protection hidden="1"/>
    </xf>
    <xf numFmtId="0" fontId="0" fillId="0" borderId="17" xfId="0" applyFont="1" applyBorder="1">
      <alignment vertical="center"/>
    </xf>
    <xf numFmtId="179" fontId="22" fillId="0" borderId="134" xfId="0" applyNumberFormat="1" applyFont="1" applyFill="1" applyBorder="1" applyAlignment="1" applyProtection="1">
      <alignment horizontal="center" vertical="center"/>
      <protection hidden="1"/>
    </xf>
    <xf numFmtId="179" fontId="22" fillId="0" borderId="135" xfId="0" applyNumberFormat="1" applyFont="1" applyFill="1" applyBorder="1" applyAlignment="1" applyProtection="1">
      <alignment horizontal="center" vertical="center"/>
      <protection hidden="1"/>
    </xf>
    <xf numFmtId="0" fontId="30" fillId="0" borderId="57" xfId="0" applyFont="1" applyFill="1" applyBorder="1" applyAlignment="1" applyProtection="1">
      <alignment horizontal="center" vertical="center"/>
      <protection hidden="1"/>
    </xf>
    <xf numFmtId="0" fontId="30" fillId="0" borderId="26" xfId="0" applyFont="1" applyFill="1" applyBorder="1" applyAlignment="1" applyProtection="1">
      <alignment horizontal="center" vertical="center"/>
      <protection hidden="1"/>
    </xf>
    <xf numFmtId="0" fontId="30" fillId="0" borderId="58" xfId="0" applyFont="1" applyFill="1" applyBorder="1" applyAlignment="1" applyProtection="1">
      <alignment horizontal="center" vertical="center"/>
      <protection hidden="1"/>
    </xf>
    <xf numFmtId="0" fontId="30" fillId="0" borderId="46" xfId="0" applyFont="1" applyFill="1" applyBorder="1" applyAlignment="1" applyProtection="1">
      <alignment horizontal="center" vertical="center"/>
      <protection hidden="1"/>
    </xf>
    <xf numFmtId="0" fontId="0" fillId="0" borderId="87" xfId="0" applyFont="1" applyFill="1" applyBorder="1" applyAlignment="1" applyProtection="1">
      <alignment horizontal="center" vertical="center"/>
      <protection hidden="1"/>
    </xf>
    <xf numFmtId="0" fontId="0" fillId="0" borderId="88" xfId="0" applyFont="1" applyFill="1" applyBorder="1" applyAlignment="1" applyProtection="1">
      <alignment horizontal="center" vertical="center"/>
      <protection hidden="1"/>
    </xf>
    <xf numFmtId="0" fontId="0" fillId="0" borderId="85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60" xfId="0" applyFont="1" applyFill="1" applyBorder="1" applyAlignment="1" applyProtection="1">
      <alignment horizontal="center" vertical="center"/>
      <protection hidden="1"/>
    </xf>
    <xf numFmtId="0" fontId="0" fillId="0" borderId="61" xfId="0" applyFont="1" applyFill="1" applyBorder="1" applyAlignment="1" applyProtection="1">
      <alignment horizontal="center" vertical="center"/>
      <protection hidden="1"/>
    </xf>
    <xf numFmtId="0" fontId="0" fillId="0" borderId="46" xfId="0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53" xfId="0" applyFont="1" applyFill="1" applyBorder="1" applyAlignment="1" applyProtection="1">
      <alignment horizontal="center" vertical="center"/>
      <protection hidden="1"/>
    </xf>
    <xf numFmtId="0" fontId="30" fillId="0" borderId="109" xfId="0" applyFont="1" applyFill="1" applyBorder="1" applyAlignment="1" applyProtection="1">
      <alignment horizontal="center" vertical="center"/>
      <protection hidden="1"/>
    </xf>
    <xf numFmtId="0" fontId="30" fillId="0" borderId="110" xfId="0" applyFont="1" applyFill="1" applyBorder="1" applyAlignment="1" applyProtection="1">
      <alignment horizontal="center" vertical="center"/>
      <protection hidden="1"/>
    </xf>
    <xf numFmtId="0" fontId="30" fillId="0" borderId="111" xfId="0" applyFont="1" applyFill="1" applyBorder="1" applyAlignment="1" applyProtection="1">
      <alignment horizontal="center" vertical="center"/>
      <protection hidden="1"/>
    </xf>
    <xf numFmtId="0" fontId="30" fillId="0" borderId="16" xfId="0" applyFont="1" applyFill="1" applyBorder="1" applyAlignment="1" applyProtection="1">
      <alignment horizontal="center" vertical="center"/>
      <protection hidden="1"/>
    </xf>
    <xf numFmtId="0" fontId="30" fillId="0" borderId="17" xfId="0" applyFont="1" applyFill="1" applyBorder="1" applyAlignment="1" applyProtection="1">
      <alignment horizontal="center" vertical="center"/>
      <protection hidden="1"/>
    </xf>
    <xf numFmtId="0" fontId="30" fillId="0" borderId="28" xfId="0" applyFont="1" applyFill="1" applyBorder="1" applyAlignment="1" applyProtection="1">
      <alignment horizontal="center" vertical="center"/>
      <protection hidden="1"/>
    </xf>
    <xf numFmtId="0" fontId="0" fillId="0" borderId="44" xfId="0" applyFont="1" applyFill="1" applyBorder="1" applyAlignment="1" applyProtection="1">
      <alignment horizontal="center" vertical="center"/>
      <protection hidden="1"/>
    </xf>
    <xf numFmtId="0" fontId="0" fillId="0" borderId="45" xfId="0" applyFont="1" applyFill="1" applyBorder="1" applyAlignment="1" applyProtection="1">
      <alignment horizontal="center" vertical="center"/>
      <protection hidden="1"/>
    </xf>
    <xf numFmtId="0" fontId="30" fillId="0" borderId="63" xfId="0" applyFont="1" applyFill="1" applyBorder="1" applyAlignment="1" applyProtection="1">
      <alignment horizontal="center" vertical="center"/>
      <protection hidden="1"/>
    </xf>
    <xf numFmtId="0" fontId="30" fillId="0" borderId="54" xfId="0" applyFont="1" applyFill="1" applyBorder="1" applyAlignment="1" applyProtection="1">
      <alignment horizontal="center" vertical="center"/>
      <protection hidden="1"/>
    </xf>
    <xf numFmtId="0" fontId="34" fillId="10" borderId="125" xfId="0" applyFont="1" applyFill="1" applyBorder="1" applyAlignment="1" applyProtection="1">
      <alignment horizontal="center" vertical="center"/>
      <protection hidden="1"/>
    </xf>
    <xf numFmtId="0" fontId="34" fillId="10" borderId="4" xfId="0" applyFont="1" applyFill="1" applyBorder="1" applyAlignment="1" applyProtection="1">
      <alignment horizontal="center" vertical="center"/>
      <protection hidden="1"/>
    </xf>
    <xf numFmtId="0" fontId="30" fillId="0" borderId="90" xfId="0" applyFont="1" applyFill="1" applyBorder="1" applyAlignment="1" applyProtection="1">
      <alignment horizontal="center" vertical="center"/>
      <protection hidden="1"/>
    </xf>
    <xf numFmtId="0" fontId="30" fillId="0" borderId="38" xfId="0" applyFont="1" applyFill="1" applyBorder="1" applyAlignment="1" applyProtection="1">
      <alignment horizontal="center" vertical="center"/>
      <protection hidden="1"/>
    </xf>
    <xf numFmtId="0" fontId="30" fillId="0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9" fillId="0" borderId="13" xfId="0" applyFont="1" applyFill="1" applyBorder="1" applyAlignment="1" applyProtection="1">
      <alignment horizontal="center" vertical="center"/>
      <protection hidden="1"/>
    </xf>
    <xf numFmtId="0" fontId="19" fillId="0" borderId="45" xfId="0" applyFont="1" applyFill="1" applyBorder="1" applyAlignment="1" applyProtection="1">
      <alignment horizontal="center" vertical="center"/>
      <protection hidden="1"/>
    </xf>
    <xf numFmtId="0" fontId="41" fillId="0" borderId="126" xfId="0" applyFont="1" applyFill="1" applyBorder="1" applyAlignment="1" applyProtection="1">
      <alignment horizontal="center" vertical="center"/>
      <protection locked="0"/>
    </xf>
    <xf numFmtId="0" fontId="41" fillId="0" borderId="29" xfId="0" applyFont="1" applyFill="1" applyBorder="1" applyAlignment="1" applyProtection="1">
      <alignment horizontal="center" vertical="center"/>
      <protection locked="0"/>
    </xf>
    <xf numFmtId="0" fontId="41" fillId="0" borderId="127" xfId="0" applyFont="1" applyFill="1" applyBorder="1" applyAlignment="1" applyProtection="1">
      <alignment horizontal="center" vertical="center"/>
      <protection locked="0"/>
    </xf>
    <xf numFmtId="0" fontId="41" fillId="0" borderId="11" xfId="0" applyFont="1" applyFill="1" applyBorder="1" applyAlignment="1" applyProtection="1">
      <alignment horizontal="center" vertical="center"/>
      <protection locked="0"/>
    </xf>
    <xf numFmtId="0" fontId="41" fillId="0" borderId="128" xfId="0" applyFont="1" applyFill="1" applyBorder="1" applyAlignment="1" applyProtection="1">
      <alignment horizontal="center" vertical="center"/>
      <protection locked="0"/>
    </xf>
    <xf numFmtId="0" fontId="41" fillId="0" borderId="22" xfId="0" applyFont="1" applyFill="1" applyBorder="1" applyAlignment="1" applyProtection="1">
      <alignment horizontal="center" vertical="center"/>
      <protection locked="0"/>
    </xf>
    <xf numFmtId="180" fontId="29" fillId="0" borderId="17" xfId="0" applyNumberFormat="1" applyFont="1" applyFill="1" applyBorder="1" applyAlignment="1" applyProtection="1">
      <alignment horizontal="center" vertical="center"/>
      <protection hidden="1"/>
    </xf>
    <xf numFmtId="180" fontId="29" fillId="0" borderId="19" xfId="0" applyNumberFormat="1" applyFont="1" applyFill="1" applyBorder="1" applyAlignment="1" applyProtection="1">
      <alignment horizontal="center" vertical="center"/>
      <protection hidden="1"/>
    </xf>
    <xf numFmtId="0" fontId="24" fillId="0" borderId="54" xfId="0" applyFont="1" applyFill="1" applyBorder="1" applyAlignment="1" applyProtection="1">
      <alignment horizontal="center" vertical="center"/>
      <protection hidden="1"/>
    </xf>
    <xf numFmtId="0" fontId="24" fillId="0" borderId="56" xfId="0" applyFont="1" applyFill="1" applyBorder="1" applyAlignment="1" applyProtection="1">
      <alignment horizontal="center" vertical="center"/>
      <protection hidden="1"/>
    </xf>
    <xf numFmtId="180" fontId="42" fillId="0" borderId="26" xfId="0" applyNumberFormat="1" applyFont="1" applyFill="1" applyBorder="1" applyAlignment="1" applyProtection="1">
      <alignment horizontal="center" vertical="center"/>
      <protection hidden="1"/>
    </xf>
    <xf numFmtId="180" fontId="42" fillId="0" borderId="43" xfId="0" applyNumberFormat="1" applyFont="1" applyFill="1" applyBorder="1" applyAlignment="1" applyProtection="1">
      <alignment horizontal="center" vertical="center"/>
      <protection hidden="1"/>
    </xf>
    <xf numFmtId="0" fontId="24" fillId="0" borderId="55" xfId="0" applyFont="1" applyFill="1" applyBorder="1" applyAlignment="1" applyProtection="1">
      <alignment horizontal="center" vertical="center"/>
      <protection hidden="1"/>
    </xf>
    <xf numFmtId="0" fontId="24" fillId="0" borderId="6" xfId="0" applyFont="1" applyFill="1" applyBorder="1" applyAlignment="1" applyProtection="1">
      <alignment horizontal="center" vertical="center"/>
      <protection hidden="1"/>
    </xf>
    <xf numFmtId="0" fontId="24" fillId="0" borderId="7" xfId="0" applyFont="1" applyFill="1" applyBorder="1" applyAlignment="1" applyProtection="1">
      <alignment horizontal="center" vertical="center"/>
      <protection hidden="1"/>
    </xf>
    <xf numFmtId="0" fontId="30" fillId="0" borderId="114" xfId="0" applyFont="1" applyFill="1" applyBorder="1" applyAlignment="1" applyProtection="1">
      <alignment horizontal="center" vertical="center"/>
      <protection hidden="1"/>
    </xf>
    <xf numFmtId="0" fontId="30" fillId="0" borderId="115" xfId="0" applyFont="1" applyFill="1" applyBorder="1" applyAlignment="1" applyProtection="1">
      <alignment horizontal="center" vertical="center"/>
      <protection hidden="1"/>
    </xf>
    <xf numFmtId="180" fontId="29" fillId="0" borderId="112" xfId="0" applyNumberFormat="1" applyFont="1" applyFill="1" applyBorder="1" applyAlignment="1" applyProtection="1">
      <alignment horizontal="center" vertical="center"/>
      <protection hidden="1"/>
    </xf>
    <xf numFmtId="180" fontId="29" fillId="0" borderId="113" xfId="0" applyNumberFormat="1" applyFont="1" applyFill="1" applyBorder="1" applyAlignment="1" applyProtection="1">
      <alignment horizontal="center" vertical="center"/>
      <protection hidden="1"/>
    </xf>
    <xf numFmtId="180" fontId="29" fillId="0" borderId="115" xfId="0" applyNumberFormat="1" applyFont="1" applyFill="1" applyBorder="1" applyAlignment="1" applyProtection="1">
      <alignment horizontal="center" vertical="center"/>
      <protection hidden="1"/>
    </xf>
    <xf numFmtId="180" fontId="29" fillId="0" borderId="116" xfId="0" applyNumberFormat="1" applyFont="1" applyFill="1" applyBorder="1" applyAlignment="1" applyProtection="1">
      <alignment horizontal="center" vertical="center"/>
      <protection hidden="1"/>
    </xf>
    <xf numFmtId="180" fontId="29" fillId="0" borderId="89" xfId="0" applyNumberFormat="1" applyFont="1" applyFill="1" applyBorder="1" applyAlignment="1" applyProtection="1">
      <alignment horizontal="center" vertical="center"/>
      <protection hidden="1"/>
    </xf>
    <xf numFmtId="180" fontId="29" fillId="0" borderId="3" xfId="0" applyNumberFormat="1" applyFont="1" applyFill="1" applyBorder="1" applyAlignment="1" applyProtection="1">
      <alignment horizontal="center" vertical="center"/>
      <protection hidden="1"/>
    </xf>
    <xf numFmtId="180" fontId="29" fillId="0" borderId="29" xfId="0" applyNumberFormat="1" applyFont="1" applyFill="1" applyBorder="1" applyAlignment="1" applyProtection="1">
      <alignment horizontal="center" vertical="center"/>
      <protection hidden="1"/>
    </xf>
    <xf numFmtId="0" fontId="11" fillId="4" borderId="77" xfId="0" applyFont="1" applyFill="1" applyBorder="1" applyAlignment="1" applyProtection="1">
      <alignment horizontal="left" vertical="center" wrapText="1"/>
      <protection locked="0"/>
    </xf>
    <xf numFmtId="0" fontId="11" fillId="4" borderId="78" xfId="0" applyFont="1" applyFill="1" applyBorder="1" applyAlignment="1" applyProtection="1">
      <alignment horizontal="left" vertical="center" wrapText="1"/>
      <protection locked="0"/>
    </xf>
    <xf numFmtId="0" fontId="11" fillId="4" borderId="79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</xf>
    <xf numFmtId="0" fontId="11" fillId="4" borderId="32" xfId="0" applyFont="1" applyFill="1" applyBorder="1" applyAlignment="1" applyProtection="1">
      <alignment horizontal="left" vertical="top" wrapText="1"/>
      <protection locked="0"/>
    </xf>
    <xf numFmtId="0" fontId="11" fillId="4" borderId="13" xfId="0" applyFont="1" applyFill="1" applyBorder="1" applyAlignment="1" applyProtection="1">
      <alignment horizontal="left" vertical="top" wrapText="1"/>
      <protection locked="0"/>
    </xf>
    <xf numFmtId="0" fontId="11" fillId="4" borderId="15" xfId="0" applyFont="1" applyFill="1" applyBorder="1" applyAlignment="1" applyProtection="1">
      <alignment horizontal="left" vertical="top" wrapText="1"/>
      <protection locked="0"/>
    </xf>
    <xf numFmtId="0" fontId="11" fillId="4" borderId="27" xfId="0" applyFont="1" applyFill="1" applyBorder="1" applyAlignment="1" applyProtection="1">
      <alignment horizontal="left" vertical="top" wrapText="1"/>
      <protection locked="0"/>
    </xf>
    <xf numFmtId="0" fontId="11" fillId="4" borderId="17" xfId="0" applyFont="1" applyFill="1" applyBorder="1" applyAlignment="1" applyProtection="1">
      <alignment horizontal="left" vertical="top" wrapText="1"/>
      <protection locked="0"/>
    </xf>
    <xf numFmtId="0" fontId="11" fillId="4" borderId="19" xfId="0" applyFont="1" applyFill="1" applyBorder="1" applyAlignment="1" applyProtection="1">
      <alignment horizontal="left" vertical="top" wrapText="1"/>
      <protection locked="0"/>
    </xf>
    <xf numFmtId="0" fontId="11" fillId="4" borderId="74" xfId="0" applyFont="1" applyFill="1" applyBorder="1" applyAlignment="1" applyProtection="1">
      <alignment horizontal="left" vertical="top" wrapText="1"/>
      <protection locked="0"/>
    </xf>
    <xf numFmtId="0" fontId="11" fillId="4" borderId="75" xfId="0" applyFont="1" applyFill="1" applyBorder="1" applyAlignment="1" applyProtection="1">
      <alignment horizontal="left" vertical="top" wrapText="1"/>
      <protection locked="0"/>
    </xf>
    <xf numFmtId="0" fontId="11" fillId="4" borderId="76" xfId="0" applyFont="1" applyFill="1" applyBorder="1" applyAlignment="1" applyProtection="1">
      <alignment horizontal="left" vertical="top" wrapText="1"/>
      <protection locked="0"/>
    </xf>
    <xf numFmtId="0" fontId="11" fillId="4" borderId="121" xfId="0" applyFont="1" applyFill="1" applyBorder="1" applyAlignment="1" applyProtection="1">
      <alignment horizontal="left" vertical="top" wrapText="1"/>
      <protection locked="0"/>
    </xf>
    <xf numFmtId="0" fontId="11" fillId="4" borderId="120" xfId="0" applyFont="1" applyFill="1" applyBorder="1" applyAlignment="1" applyProtection="1">
      <alignment horizontal="left" vertical="top" wrapText="1"/>
      <protection locked="0"/>
    </xf>
    <xf numFmtId="0" fontId="11" fillId="4" borderId="122" xfId="0" applyFont="1" applyFill="1" applyBorder="1" applyAlignment="1" applyProtection="1">
      <alignment horizontal="left" vertical="top" wrapText="1"/>
      <protection locked="0"/>
    </xf>
    <xf numFmtId="0" fontId="35" fillId="5" borderId="67" xfId="0" applyFont="1" applyFill="1" applyBorder="1" applyAlignment="1" applyProtection="1">
      <alignment horizontal="center" vertical="center"/>
    </xf>
    <xf numFmtId="0" fontId="35" fillId="5" borderId="68" xfId="0" applyFont="1" applyFill="1" applyBorder="1" applyAlignment="1" applyProtection="1">
      <alignment horizontal="center" vertical="center"/>
    </xf>
    <xf numFmtId="0" fontId="11" fillId="4" borderId="70" xfId="0" applyFont="1" applyFill="1" applyBorder="1" applyAlignment="1" applyProtection="1">
      <alignment horizontal="left" vertical="top" wrapText="1"/>
      <protection locked="0"/>
    </xf>
    <xf numFmtId="0" fontId="11" fillId="4" borderId="71" xfId="0" applyFont="1" applyFill="1" applyBorder="1" applyAlignment="1" applyProtection="1">
      <alignment horizontal="left" vertical="top" wrapText="1"/>
      <protection locked="0"/>
    </xf>
    <xf numFmtId="0" fontId="11" fillId="4" borderId="72" xfId="0" applyFont="1" applyFill="1" applyBorder="1" applyAlignment="1" applyProtection="1">
      <alignment horizontal="left" vertical="top" wrapText="1"/>
      <protection locked="0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mruColors>
      <color rgb="FFCC00CC"/>
      <color rgb="FFCCFF99"/>
      <color rgb="FF0000FF"/>
      <color rgb="FFFFFFCC"/>
      <color rgb="FFCCFFFF"/>
      <color rgb="FFFFCCFF"/>
      <color rgb="FFCCFFCC"/>
      <color rgb="FFFF3300"/>
      <color rgb="FFFF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68806783767414E-3"/>
          <c:y val="6.7930008748906381E-2"/>
          <c:w val="0.96283783783783783"/>
          <c:h val="0.84091375684568559"/>
        </c:manualLayout>
      </c:layout>
      <c:barChart>
        <c:barDir val="bar"/>
        <c:grouping val="percentStack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20"/>
          </c:pictureOptions>
          <c:cat>
            <c:strRef>
              <c:f>'🅟評価結果'!$U$20</c:f>
              <c:strCache>
                <c:ptCount val="1"/>
                <c:pt idx="0">
                  <c:v>BPI</c:v>
                </c:pt>
              </c:strCache>
            </c:strRef>
          </c:cat>
          <c:val>
            <c:numRef>
              <c:f>'🅟評価結果'!$U$22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D4-49CB-91FF-3828F172DC11}"/>
            </c:ext>
          </c:extLst>
        </c:ser>
        <c:ser>
          <c:idx val="1"/>
          <c:order val="1"/>
          <c:spPr>
            <a:noFill/>
            <a:ln w="25400">
              <a:noFill/>
            </a:ln>
          </c:spPr>
          <c:invertIfNegative val="0"/>
          <c:cat>
            <c:strRef>
              <c:f>'🅟評価結果'!$U$20</c:f>
              <c:strCache>
                <c:ptCount val="1"/>
                <c:pt idx="0">
                  <c:v>BPI</c:v>
                </c:pt>
              </c:strCache>
            </c:strRef>
          </c:cat>
          <c:val>
            <c:numRef>
              <c:f>'🅟評価結果'!$U$21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D4-49CB-91FF-3828F172D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7435136"/>
        <c:axId val="107436672"/>
      </c:barChart>
      <c:catAx>
        <c:axId val="1074351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7436672"/>
        <c:crosses val="autoZero"/>
        <c:auto val="1"/>
        <c:lblAlgn val="ctr"/>
        <c:lblOffset val="100"/>
        <c:noMultiLvlLbl val="0"/>
      </c:catAx>
      <c:valAx>
        <c:axId val="10743667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743513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68806783767414E-3"/>
          <c:y val="6.7930008748906381E-2"/>
          <c:w val="0.96283783783783783"/>
          <c:h val="0.84091375684568559"/>
        </c:manualLayout>
      </c:layout>
      <c:barChart>
        <c:barDir val="bar"/>
        <c:grouping val="percentStack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20"/>
          </c:pictureOptions>
          <c:cat>
            <c:strRef>
              <c:f>'🅟評価結果'!$U$25</c:f>
              <c:strCache>
                <c:ptCount val="1"/>
                <c:pt idx="0">
                  <c:v>外皮</c:v>
                </c:pt>
              </c:strCache>
            </c:strRef>
          </c:cat>
          <c:val>
            <c:numRef>
              <c:f>'🅟評価結果'!$V$28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31-4366-AA91-3A11C3EA4589}"/>
            </c:ext>
          </c:extLst>
        </c:ser>
        <c:ser>
          <c:idx val="1"/>
          <c:order val="1"/>
          <c:spPr>
            <a:noFill/>
            <a:ln w="25400">
              <a:noFill/>
            </a:ln>
          </c:spPr>
          <c:invertIfNegative val="0"/>
          <c:cat>
            <c:strRef>
              <c:f>'🅟評価結果'!$U$25</c:f>
              <c:strCache>
                <c:ptCount val="1"/>
                <c:pt idx="0">
                  <c:v>外皮</c:v>
                </c:pt>
              </c:strCache>
            </c:strRef>
          </c:cat>
          <c:val>
            <c:numRef>
              <c:f>'🅟評価結果'!$V$27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31-4366-AA91-3A11C3EA4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7469440"/>
        <c:axId val="107475328"/>
      </c:barChart>
      <c:catAx>
        <c:axId val="1074694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7475328"/>
        <c:crosses val="autoZero"/>
        <c:auto val="1"/>
        <c:lblAlgn val="ctr"/>
        <c:lblOffset val="100"/>
        <c:noMultiLvlLbl val="0"/>
      </c:catAx>
      <c:valAx>
        <c:axId val="10747532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746944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68806783767414E-3"/>
          <c:y val="6.7930008748906381E-2"/>
          <c:w val="0.96283783783783783"/>
          <c:h val="0.84091375684568559"/>
        </c:manualLayout>
      </c:layout>
      <c:barChart>
        <c:barDir val="bar"/>
        <c:grouping val="percentStack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20"/>
          </c:pictureOptions>
          <c:cat>
            <c:strRef>
              <c:f>'🅟評価結果'!$U$33</c:f>
              <c:strCache>
                <c:ptCount val="1"/>
                <c:pt idx="0">
                  <c:v>BEI</c:v>
                </c:pt>
              </c:strCache>
            </c:strRef>
          </c:cat>
          <c:val>
            <c:numRef>
              <c:f>'🅟評価結果'!$U$35</c:f>
              <c:numCache>
                <c:formatCode>0.0_ 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9E-47A3-BF26-1699B78DA3A5}"/>
            </c:ext>
          </c:extLst>
        </c:ser>
        <c:ser>
          <c:idx val="1"/>
          <c:order val="1"/>
          <c:spPr>
            <a:noFill/>
            <a:ln w="25400">
              <a:noFill/>
            </a:ln>
          </c:spPr>
          <c:invertIfNegative val="0"/>
          <c:cat>
            <c:strRef>
              <c:f>'🅟評価結果'!$U$33</c:f>
              <c:strCache>
                <c:ptCount val="1"/>
                <c:pt idx="0">
                  <c:v>BEI</c:v>
                </c:pt>
              </c:strCache>
            </c:strRef>
          </c:cat>
          <c:val>
            <c:numRef>
              <c:f>'🅟評価結果'!$U$34</c:f>
              <c:numCache>
                <c:formatCode>0.0_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9E-47A3-BF26-1699B78DA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8814720"/>
        <c:axId val="108816256"/>
      </c:barChart>
      <c:catAx>
        <c:axId val="1088147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8816256"/>
        <c:crosses val="autoZero"/>
        <c:auto val="1"/>
        <c:lblAlgn val="ctr"/>
        <c:lblOffset val="100"/>
        <c:noMultiLvlLbl val="0"/>
      </c:catAx>
      <c:valAx>
        <c:axId val="10881625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881472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034251968503938"/>
          <c:y val="8.760790317876932E-2"/>
          <c:w val="0.47820384951881018"/>
          <c:h val="0.79700641586468357"/>
        </c:manualLayout>
      </c:layout>
      <c:radarChart>
        <c:radarStyle val="marker"/>
        <c:varyColors val="0"/>
        <c:ser>
          <c:idx val="0"/>
          <c:order val="0"/>
          <c:cat>
            <c:strRef>
              <c:f>'🅟評価結果'!$U$14:$U$16</c:f>
              <c:strCache>
                <c:ptCount val="3"/>
                <c:pt idx="0">
                  <c:v>外皮</c:v>
                </c:pt>
                <c:pt idx="1">
                  <c:v>一次エネ</c:v>
                </c:pt>
                <c:pt idx="2">
                  <c:v>低炭素</c:v>
                </c:pt>
              </c:strCache>
            </c:strRef>
          </c:cat>
          <c:val>
            <c:numRef>
              <c:f>'🅟評価結果'!$V$14:$V$16</c:f>
              <c:numCache>
                <c:formatCode>0_ </c:formatCode>
                <c:ptCount val="3"/>
                <c:pt idx="0">
                  <c:v>5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72-4484-B083-6D2FD7C97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840064"/>
        <c:axId val="108841600"/>
      </c:radarChart>
      <c:catAx>
        <c:axId val="10884006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08841600"/>
        <c:crosses val="autoZero"/>
        <c:auto val="1"/>
        <c:lblAlgn val="ctr"/>
        <c:lblOffset val="100"/>
        <c:noMultiLvlLbl val="0"/>
      </c:catAx>
      <c:valAx>
        <c:axId val="108841600"/>
        <c:scaling>
          <c:orientation val="minMax"/>
          <c:max val="5"/>
          <c:min val="0"/>
        </c:scaling>
        <c:delete val="0"/>
        <c:axPos val="l"/>
        <c:majorGridlines/>
        <c:numFmt formatCode="0_ " sourceLinked="1"/>
        <c:majorTickMark val="cross"/>
        <c:minorTickMark val="none"/>
        <c:tickLblPos val="nextTo"/>
        <c:crossAx val="10884006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  <a:scene3d>
      <a:camera prst="orthographicFront"/>
      <a:lightRig rig="threePt" dir="t"/>
    </a:scene3d>
    <a:sp3d prstMaterial="translucentPowder"/>
  </c:spPr>
  <c:printSettings>
    <c:headerFooter/>
    <c:pageMargins b="0.75" l="0.7" r="0.7" t="0.75" header="0.3" footer="0.3"/>
    <c:pageSetup paperSize="9" orientation="landscape"/>
  </c:printSettings>
</c:chartSpace>
</file>

<file path=xl/ctrlProps/ctrlProp1.xml><?xml version="1.0" encoding="utf-8"?>
<formControlPr xmlns="http://schemas.microsoft.com/office/spreadsheetml/2009/9/main" objectType="CheckBox" checked="Checked" fmlaLink="$I$47" lockText="1" noThreeD="1"/>
</file>

<file path=xl/ctrlProps/ctrlProp2.xml><?xml version="1.0" encoding="utf-8"?>
<formControlPr xmlns="http://schemas.microsoft.com/office/spreadsheetml/2009/9/main" objectType="CheckBox" fmlaLink="$I$49" lockText="1" noThreeD="1"/>
</file>

<file path=xl/ctrlProps/ctrlProp3.xml><?xml version="1.0" encoding="utf-8"?>
<formControlPr xmlns="http://schemas.microsoft.com/office/spreadsheetml/2009/9/main" objectType="CheckBox" checked="Checked" fmlaLink="$I$51" lockText="1" noThreeD="1"/>
</file>

<file path=xl/ctrlProps/ctrlProp4.xml><?xml version="1.0" encoding="utf-8"?>
<formControlPr xmlns="http://schemas.microsoft.com/office/spreadsheetml/2009/9/main" objectType="CheckBox" checked="Checked" fmlaLink="$I$53" lockText="1" noThreeD="1"/>
</file>

<file path=xl/ctrlProps/ctrlProp5.xml><?xml version="1.0" encoding="utf-8"?>
<formControlPr xmlns="http://schemas.microsoft.com/office/spreadsheetml/2009/9/main" objectType="CheckBox" fmlaLink="$I$61" lockText="1" noThreeD="1"/>
</file>

<file path=xl/ctrlProps/ctrlProp6.xml><?xml version="1.0" encoding="utf-8"?>
<formControlPr xmlns="http://schemas.microsoft.com/office/spreadsheetml/2009/9/main" objectType="CheckBox" fmlaLink="$I$57" lockText="1" noThreeD="1"/>
</file>

<file path=xl/ctrlProps/ctrlProp7.xml><?xml version="1.0" encoding="utf-8"?>
<formControlPr xmlns="http://schemas.microsoft.com/office/spreadsheetml/2009/9/main" objectType="CheckBox" fmlaLink="$I$59" lockText="1" noThreeD="1"/>
</file>

<file path=xl/ctrlProps/ctrlProp8.xml><?xml version="1.0" encoding="utf-8"?>
<formControlPr xmlns="http://schemas.microsoft.com/office/spreadsheetml/2009/9/main" objectType="CheckBox" checked="Checked" fmlaLink="$I$55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45</xdr:row>
          <xdr:rowOff>66675</xdr:rowOff>
        </xdr:from>
        <xdr:to>
          <xdr:col>1</xdr:col>
          <xdr:colOff>419100</xdr:colOff>
          <xdr:row>47</xdr:row>
          <xdr:rowOff>66675</xdr:rowOff>
        </xdr:to>
        <xdr:sp macro="" textlink="">
          <xdr:nvSpPr>
            <xdr:cNvPr id="21522" name="Check Box 18" hidden="1">
              <a:extLst>
                <a:ext uri="{63B3BB69-23CF-44E3-9099-C40C66FF867C}">
                  <a14:compatExt spid="_x0000_s21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47</xdr:row>
          <xdr:rowOff>161925</xdr:rowOff>
        </xdr:from>
        <xdr:to>
          <xdr:col>1</xdr:col>
          <xdr:colOff>381000</xdr:colOff>
          <xdr:row>49</xdr:row>
          <xdr:rowOff>57150</xdr:rowOff>
        </xdr:to>
        <xdr:sp macro="" textlink="">
          <xdr:nvSpPr>
            <xdr:cNvPr id="21523" name="Check Box 19" hidden="1">
              <a:extLst>
                <a:ext uri="{63B3BB69-23CF-44E3-9099-C40C66FF867C}">
                  <a14:compatExt spid="_x0000_s21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50</xdr:row>
          <xdr:rowOff>9525</xdr:rowOff>
        </xdr:from>
        <xdr:to>
          <xdr:col>1</xdr:col>
          <xdr:colOff>790575</xdr:colOff>
          <xdr:row>51</xdr:row>
          <xdr:rowOff>9525</xdr:rowOff>
        </xdr:to>
        <xdr:sp macro="" textlink="">
          <xdr:nvSpPr>
            <xdr:cNvPr id="21524" name="Check Box 20" hidden="1">
              <a:extLst>
                <a:ext uri="{63B3BB69-23CF-44E3-9099-C40C66FF867C}">
                  <a14:compatExt spid="_x0000_s21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51</xdr:row>
          <xdr:rowOff>180975</xdr:rowOff>
        </xdr:from>
        <xdr:to>
          <xdr:col>1</xdr:col>
          <xdr:colOff>771525</xdr:colOff>
          <xdr:row>53</xdr:row>
          <xdr:rowOff>0</xdr:rowOff>
        </xdr:to>
        <xdr:sp macro="" textlink="">
          <xdr:nvSpPr>
            <xdr:cNvPr id="21525" name="Check Box 21" hidden="1">
              <a:extLst>
                <a:ext uri="{63B3BB69-23CF-44E3-9099-C40C66FF867C}">
                  <a14:compatExt spid="_x0000_s21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60</xdr:row>
          <xdr:rowOff>9525</xdr:rowOff>
        </xdr:from>
        <xdr:to>
          <xdr:col>1</xdr:col>
          <xdr:colOff>790575</xdr:colOff>
          <xdr:row>61</xdr:row>
          <xdr:rowOff>9525</xdr:rowOff>
        </xdr:to>
        <xdr:sp macro="" textlink="">
          <xdr:nvSpPr>
            <xdr:cNvPr id="21526" name="Check Box 22" hidden="1">
              <a:extLst>
                <a:ext uri="{63B3BB69-23CF-44E3-9099-C40C66FF867C}">
                  <a14:compatExt spid="_x0000_s21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55</xdr:row>
          <xdr:rowOff>171450</xdr:rowOff>
        </xdr:from>
        <xdr:to>
          <xdr:col>1</xdr:col>
          <xdr:colOff>790575</xdr:colOff>
          <xdr:row>56</xdr:row>
          <xdr:rowOff>180975</xdr:rowOff>
        </xdr:to>
        <xdr:sp macro="" textlink="">
          <xdr:nvSpPr>
            <xdr:cNvPr id="21527" name="Check Box 23" hidden="1">
              <a:extLst>
                <a:ext uri="{63B3BB69-23CF-44E3-9099-C40C66FF867C}">
                  <a14:compatExt spid="_x0000_s21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57</xdr:row>
          <xdr:rowOff>171450</xdr:rowOff>
        </xdr:from>
        <xdr:to>
          <xdr:col>1</xdr:col>
          <xdr:colOff>790575</xdr:colOff>
          <xdr:row>58</xdr:row>
          <xdr:rowOff>171450</xdr:rowOff>
        </xdr:to>
        <xdr:sp macro="" textlink="">
          <xdr:nvSpPr>
            <xdr:cNvPr id="21528" name="Check Box 24" hidden="1">
              <a:extLst>
                <a:ext uri="{63B3BB69-23CF-44E3-9099-C40C66FF867C}">
                  <a14:compatExt spid="_x0000_s21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53</xdr:row>
          <xdr:rowOff>171450</xdr:rowOff>
        </xdr:from>
        <xdr:to>
          <xdr:col>1</xdr:col>
          <xdr:colOff>790575</xdr:colOff>
          <xdr:row>55</xdr:row>
          <xdr:rowOff>0</xdr:rowOff>
        </xdr:to>
        <xdr:sp macro="" textlink="">
          <xdr:nvSpPr>
            <xdr:cNvPr id="21529" name="Check Box 25" hidden="1">
              <a:extLst>
                <a:ext uri="{63B3BB69-23CF-44E3-9099-C40C66FF867C}">
                  <a14:compatExt spid="_x0000_s21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11903</xdr:colOff>
      <xdr:row>0</xdr:row>
      <xdr:rowOff>130968</xdr:rowOff>
    </xdr:from>
    <xdr:to>
      <xdr:col>34</xdr:col>
      <xdr:colOff>309560</xdr:colOff>
      <xdr:row>9</xdr:row>
      <xdr:rowOff>142875</xdr:rowOff>
    </xdr:to>
    <xdr:sp macro="" textlink="">
      <xdr:nvSpPr>
        <xdr:cNvPr id="10" name="テキスト ボックス 9"/>
        <xdr:cNvSpPr txBox="1"/>
      </xdr:nvSpPr>
      <xdr:spPr>
        <a:xfrm>
          <a:off x="9894091" y="130968"/>
          <a:ext cx="6072188" cy="191690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/>
            <a:t>【</a:t>
          </a:r>
          <a:r>
            <a:rPr kumimoji="1" lang="ja-JP" altLang="en-US" sz="1600"/>
            <a:t>物件の建設地：所管行政庁ごとの提出先</a:t>
          </a:r>
          <a:r>
            <a:rPr kumimoji="1" lang="en-US" altLang="ja-JP" sz="1600"/>
            <a:t>】</a:t>
          </a:r>
        </a:p>
        <a:p>
          <a:endParaRPr kumimoji="1" lang="en-US" altLang="ja-JP" sz="1200"/>
        </a:p>
        <a:p>
          <a:r>
            <a:rPr kumimoji="1" lang="ja-JP" altLang="en-US" sz="1200"/>
            <a:t>　熊本市・八代市・天草市「以外」：熊本県庁の建築課　</a:t>
          </a:r>
          <a:r>
            <a:rPr kumimoji="1" lang="en-US" altLang="ja-JP" sz="1200"/>
            <a:t>096-333-2534</a:t>
          </a:r>
        </a:p>
        <a:p>
          <a:endParaRPr kumimoji="1" lang="en-US" altLang="ja-JP" sz="1200"/>
        </a:p>
        <a:p>
          <a:r>
            <a:rPr kumimoji="1" lang="ja-JP" altLang="en-US" sz="1200"/>
            <a:t>　熊本市内：熊本市役所の建築指導課（建築審査室）　</a:t>
          </a:r>
          <a:r>
            <a:rPr kumimoji="1" lang="en-US" altLang="ja-JP" sz="1200"/>
            <a:t>096-328-2516</a:t>
          </a:r>
        </a:p>
        <a:p>
          <a:endParaRPr kumimoji="1" lang="en-US" altLang="ja-JP" sz="1200"/>
        </a:p>
        <a:p>
          <a:r>
            <a:rPr kumimoji="1" lang="ja-JP" altLang="en-US" sz="1200"/>
            <a:t>　八代市内：八代市役所の建築指導課　　天草市内：天草市役所の建築課</a:t>
          </a:r>
          <a:endParaRPr kumimoji="1" lang="en-US" altLang="ja-JP" sz="1200"/>
        </a:p>
      </xdr:txBody>
    </xdr:sp>
    <xdr:clientData/>
  </xdr:twoCellAnchor>
  <xdr:twoCellAnchor>
    <xdr:from>
      <xdr:col>29</xdr:col>
      <xdr:colOff>0</xdr:colOff>
      <xdr:row>24</xdr:row>
      <xdr:rowOff>71441</xdr:rowOff>
    </xdr:from>
    <xdr:to>
      <xdr:col>34</xdr:col>
      <xdr:colOff>666750</xdr:colOff>
      <xdr:row>34</xdr:row>
      <xdr:rowOff>190503</xdr:rowOff>
    </xdr:to>
    <xdr:sp macro="" textlink="">
      <xdr:nvSpPr>
        <xdr:cNvPr id="12" name="テキスト ボックス 11"/>
        <xdr:cNvSpPr txBox="1"/>
      </xdr:nvSpPr>
      <xdr:spPr>
        <a:xfrm>
          <a:off x="9882188" y="4833941"/>
          <a:ext cx="6441281" cy="2881312"/>
        </a:xfrm>
        <a:prstGeom prst="rect">
          <a:avLst/>
        </a:prstGeom>
        <a:solidFill>
          <a:schemeClr val="lt1"/>
        </a:solidFill>
        <a:ln w="9525" cmpd="sng">
          <a:solidFill>
            <a:srgbClr val="00CC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solidFill>
                <a:sysClr val="windowText" lastClr="000000"/>
              </a:solidFill>
            </a:rPr>
            <a:t>【</a:t>
          </a:r>
          <a:r>
            <a:rPr kumimoji="1" lang="ja-JP" altLang="en-US" sz="1600">
              <a:solidFill>
                <a:sysClr val="windowText" lastClr="000000"/>
              </a:solidFill>
            </a:rPr>
            <a:t>大まかな作業の流れ</a:t>
          </a:r>
          <a:r>
            <a:rPr kumimoji="1" lang="en-US" altLang="ja-JP" sz="1600">
              <a:solidFill>
                <a:sysClr val="windowText" lastClr="000000"/>
              </a:solidFill>
            </a:rPr>
            <a:t>】</a:t>
          </a:r>
        </a:p>
        <a:p>
          <a:r>
            <a:rPr kumimoji="1" lang="ja-JP" altLang="en-US" sz="1600">
              <a:solidFill>
                <a:sysClr val="windowText" lastClr="000000"/>
              </a:solidFill>
            </a:rPr>
            <a:t>①各シートに記載の要領で情報を入力／選択　など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r>
            <a:rPr kumimoji="1" lang="ja-JP" altLang="en-US" sz="1600">
              <a:solidFill>
                <a:sysClr val="windowText" lastClr="000000"/>
              </a:solidFill>
            </a:rPr>
            <a:t>　・</a:t>
          </a:r>
          <a:r>
            <a:rPr kumimoji="1" lang="ja-JP" altLang="en-US" sz="1600">
              <a:solidFill>
                <a:srgbClr val="00CCFF"/>
              </a:solidFill>
            </a:rPr>
            <a:t>水色セル欄</a:t>
          </a:r>
          <a:r>
            <a:rPr kumimoji="1" lang="ja-JP" altLang="en-US" sz="1600"/>
            <a:t>：文字や数値を入力、またはメニューから選択</a:t>
          </a:r>
          <a:endParaRPr kumimoji="1" lang="en-US" altLang="ja-JP" sz="1600"/>
        </a:p>
        <a:p>
          <a:r>
            <a:rPr kumimoji="1" lang="ja-JP" altLang="en-US" sz="1200"/>
            <a:t>　</a:t>
          </a:r>
          <a:r>
            <a:rPr kumimoji="1" lang="en-US" altLang="ja-JP" sz="1200"/>
            <a:t>※</a:t>
          </a:r>
          <a:r>
            <a:rPr kumimoji="1" lang="ja-JP" altLang="en-US" sz="1200"/>
            <a:t>なお、外観シートにおけるデータ貼り付け、または</a:t>
          </a:r>
          <a:endParaRPr kumimoji="1" lang="en-US" altLang="ja-JP" sz="1200"/>
        </a:p>
        <a:p>
          <a:r>
            <a:rPr kumimoji="1" lang="ja-JP" altLang="en-US" sz="1200"/>
            <a:t>　　係数シートにおけるラジオボタン選択　などがありますので、適宜ご対応ください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600"/>
            <a:t>②シート名に「　🅟　」が付いているシートを</a:t>
          </a:r>
          <a:endParaRPr kumimoji="1" lang="en-US" altLang="ja-JP" sz="1600"/>
        </a:p>
        <a:p>
          <a:r>
            <a:rPr kumimoji="1" lang="ja-JP" altLang="en-US" sz="1600"/>
            <a:t>　　１ファイルのＰＤＦとして保存のうえ、元データと共に提出</a:t>
          </a:r>
          <a:endParaRPr kumimoji="1" lang="en-US" altLang="ja-JP" sz="1600"/>
        </a:p>
        <a:p>
          <a:r>
            <a:rPr kumimoji="1" lang="ja-JP" altLang="en-US" sz="1200"/>
            <a:t>　　⇒当該ＰＤＦは、環境配慮計画に際しての</a:t>
          </a:r>
          <a:r>
            <a:rPr kumimoji="1" lang="ja-JP" altLang="en-US" sz="1200" u="sng"/>
            <a:t>評価概要</a:t>
          </a:r>
          <a:r>
            <a:rPr kumimoji="1" lang="ja-JP" altLang="en-US" sz="1200"/>
            <a:t>として、所管行政庁</a:t>
          </a:r>
          <a:endParaRPr kumimoji="1" lang="en-US" altLang="ja-JP" sz="1200"/>
        </a:p>
        <a:p>
          <a:r>
            <a:rPr kumimoji="1" lang="ja-JP" altLang="en-US" sz="1200"/>
            <a:t>　　　（熊本県　</a:t>
          </a:r>
          <a:r>
            <a:rPr kumimoji="1" lang="en-US" altLang="ja-JP" sz="1200"/>
            <a:t>or</a:t>
          </a:r>
          <a:r>
            <a:rPr kumimoji="1" lang="ja-JP" altLang="en-US" sz="1200"/>
            <a:t>　熊本市　</a:t>
          </a:r>
          <a:r>
            <a:rPr kumimoji="1" lang="en-US" altLang="ja-JP" sz="1200"/>
            <a:t>or</a:t>
          </a:r>
          <a:r>
            <a:rPr kumimoji="1" lang="ja-JP" altLang="en-US" sz="1200"/>
            <a:t>　八代市　</a:t>
          </a:r>
          <a:r>
            <a:rPr kumimoji="1" lang="en-US" altLang="ja-JP" sz="1200"/>
            <a:t>or</a:t>
          </a:r>
          <a:r>
            <a:rPr kumimoji="1" lang="ja-JP" altLang="en-US" sz="1200"/>
            <a:t>　天草市）のＨＰに掲載</a:t>
          </a:r>
          <a:endParaRPr kumimoji="1" lang="en-US" altLang="ja-JP" sz="1200"/>
        </a:p>
      </xdr:txBody>
    </xdr:sp>
    <xdr:clientData/>
  </xdr:twoCellAnchor>
  <xdr:twoCellAnchor>
    <xdr:from>
      <xdr:col>1</xdr:col>
      <xdr:colOff>190499</xdr:colOff>
      <xdr:row>0</xdr:row>
      <xdr:rowOff>71437</xdr:rowOff>
    </xdr:from>
    <xdr:to>
      <xdr:col>6</xdr:col>
      <xdr:colOff>1333500</xdr:colOff>
      <xdr:row>5</xdr:row>
      <xdr:rowOff>154780</xdr:rowOff>
    </xdr:to>
    <xdr:sp macro="" textlink="">
      <xdr:nvSpPr>
        <xdr:cNvPr id="13" name="正方形/長方形 12"/>
        <xdr:cNvSpPr/>
      </xdr:nvSpPr>
      <xdr:spPr>
        <a:xfrm>
          <a:off x="452437" y="71437"/>
          <a:ext cx="8917782" cy="1035843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latin typeface="HG丸ｺﾞｼｯｸM-PRO" pitchFamily="50" charset="-128"/>
              <a:ea typeface="HG丸ｺﾞｼｯｸM-PRO" pitchFamily="50" charset="-128"/>
            </a:rPr>
            <a:t>熊本県 建築物環境配慮制度</a:t>
          </a:r>
          <a:endParaRPr kumimoji="1" lang="en-US" altLang="ja-JP" sz="2400" b="1"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2400" b="1" u="sng">
              <a:latin typeface="HG丸ｺﾞｼｯｸM-PRO" pitchFamily="50" charset="-128"/>
              <a:ea typeface="HG丸ｺﾞｼｯｸM-PRO" pitchFamily="50" charset="-128"/>
            </a:rPr>
            <a:t>熊本県独自の評価ツール：メインシート</a:t>
          </a:r>
          <a:endParaRPr kumimoji="1" lang="en-US" altLang="ja-JP" sz="2400" b="1" u="sng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19051</xdr:rowOff>
    </xdr:from>
    <xdr:to>
      <xdr:col>0</xdr:col>
      <xdr:colOff>5286220</xdr:colOff>
      <xdr:row>1</xdr:row>
      <xdr:rowOff>3400425</xdr:rowOff>
    </xdr:to>
    <xdr:pic>
      <xdr:nvPicPr>
        <xdr:cNvPr id="2" name="図 1" descr="「熊本県庁」の画像検索結果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23851"/>
          <a:ext cx="5248120" cy="3381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27215</xdr:colOff>
      <xdr:row>0</xdr:row>
      <xdr:rowOff>163287</xdr:rowOff>
    </xdr:from>
    <xdr:to>
      <xdr:col>16</xdr:col>
      <xdr:colOff>1102179</xdr:colOff>
      <xdr:row>2</xdr:row>
      <xdr:rowOff>54430</xdr:rowOff>
    </xdr:to>
    <xdr:sp macro="" textlink="">
      <xdr:nvSpPr>
        <xdr:cNvPr id="11" name="正方形/長方形 10"/>
        <xdr:cNvSpPr/>
      </xdr:nvSpPr>
      <xdr:spPr>
        <a:xfrm>
          <a:off x="898072" y="163287"/>
          <a:ext cx="9198428" cy="1034143"/>
        </a:xfrm>
        <a:prstGeom prst="rect">
          <a:avLst/>
        </a:prstGeom>
        <a:ln>
          <a:solidFill>
            <a:srgbClr val="00FF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latin typeface="HG丸ｺﾞｼｯｸM-PRO" pitchFamily="50" charset="-128"/>
              <a:ea typeface="HG丸ｺﾞｼｯｸM-PRO" pitchFamily="50" charset="-128"/>
            </a:rPr>
            <a:t>熊本県 建築物環境配慮制度</a:t>
          </a:r>
          <a:endParaRPr kumimoji="1" lang="en-US" altLang="ja-JP" sz="1800" b="1"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2400" b="1" u="sng">
              <a:latin typeface="HG丸ｺﾞｼｯｸM-PRO" pitchFamily="50" charset="-128"/>
              <a:ea typeface="HG丸ｺﾞｼｯｸM-PRO" pitchFamily="50" charset="-128"/>
            </a:rPr>
            <a:t>熊本県独自の評価ツール：評価結果</a:t>
          </a:r>
          <a:endParaRPr kumimoji="1" lang="en-US" altLang="ja-JP" sz="2400" b="1" u="sng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8</xdr:col>
      <xdr:colOff>84116</xdr:colOff>
      <xdr:row>20</xdr:row>
      <xdr:rowOff>244929</xdr:rowOff>
    </xdr:from>
    <xdr:to>
      <xdr:col>15</xdr:col>
      <xdr:colOff>54428</xdr:colOff>
      <xdr:row>28</xdr:row>
      <xdr:rowOff>122463</xdr:rowOff>
    </xdr:to>
    <xdr:graphicFrame macro="">
      <xdr:nvGraphicFramePr>
        <xdr:cNvPr id="14" name="グラフ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25689</xdr:colOff>
      <xdr:row>26</xdr:row>
      <xdr:rowOff>190501</xdr:rowOff>
    </xdr:from>
    <xdr:to>
      <xdr:col>13</xdr:col>
      <xdr:colOff>938891</xdr:colOff>
      <xdr:row>29</xdr:row>
      <xdr:rowOff>95250</xdr:rowOff>
    </xdr:to>
    <xdr:graphicFrame macro="">
      <xdr:nvGraphicFramePr>
        <xdr:cNvPr id="17" name="グラフ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81643</xdr:colOff>
      <xdr:row>36</xdr:row>
      <xdr:rowOff>204107</xdr:rowOff>
    </xdr:from>
    <xdr:to>
      <xdr:col>15</xdr:col>
      <xdr:colOff>13607</xdr:colOff>
      <xdr:row>40</xdr:row>
      <xdr:rowOff>13608</xdr:rowOff>
    </xdr:to>
    <xdr:graphicFrame macro="">
      <xdr:nvGraphicFramePr>
        <xdr:cNvPr id="22" name="グラフ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58137</xdr:colOff>
          <xdr:row>13</xdr:row>
          <xdr:rowOff>49452</xdr:rowOff>
        </xdr:from>
        <xdr:to>
          <xdr:col>9</xdr:col>
          <xdr:colOff>380293</xdr:colOff>
          <xdr:row>16</xdr:row>
          <xdr:rowOff>476250</xdr:rowOff>
        </xdr:to>
        <xdr:pic>
          <xdr:nvPicPr>
            <xdr:cNvPr id="15" name="Picture 75"/>
            <xdr:cNvPicPr>
              <a:picLocks noChangeAspect="1" noChangeArrowheads="1"/>
              <a:extLst>
                <a:ext uri="{84589F7E-364E-4C9E-8A38-B11213B215E9}">
                  <a14:cameraTool cellRange="外観!$A$2" spid="_x0000_s163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575208" y="4294881"/>
              <a:ext cx="4417906" cy="214129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>
    <xdr:from>
      <xdr:col>9</xdr:col>
      <xdr:colOff>444302</xdr:colOff>
      <xdr:row>13</xdr:row>
      <xdr:rowOff>68036</xdr:rowOff>
    </xdr:from>
    <xdr:to>
      <xdr:col>16</xdr:col>
      <xdr:colOff>217715</xdr:colOff>
      <xdr:row>18</xdr:row>
      <xdr:rowOff>285749</xdr:rowOff>
    </xdr:to>
    <xdr:graphicFrame macro="">
      <xdr:nvGraphicFramePr>
        <xdr:cNvPr id="23" name="グラフ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bec.or.jp/CASBEE/download/Documents%20and%20Settings/mkyhk/&#12487;&#12473;&#12463;&#12488;&#12483;&#12503;/&#20303;&#23429;&#12510;&#12463;&#12525;&#12514;&#12487;&#12523;_&#22238;&#24112;&#24335;&#22793;&#26356;200605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bec.or.jp/CASBEE/download/2007&#24180;&#29256;&#12477;&#12501;&#12488;/&#12377;&#12414;&#12356;&#12477;&#12501;&#12488;/Re_%20CASBEE_LCCO2&#12395;&#38306;&#12377;&#12427;&#25972;&#29702;&#12513;&#12514;/&#23621;&#20303;&#26178;&#12465;&#12540;&#12473;&#12473;&#12479;&#12487;&#12451;/070519_&#36939;&#29992;&#26178;CO2&#27010;&#31639;&#65288;&#36817;&#30000;&#2591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bec.or.jp/CASBEE/download/temp/@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東電温暖化_条件設定"/>
      <sheetName val="☆世帯条件"/>
      <sheetName val="☆世帯結果"/>
      <sheetName val="■□使用方法□■"/>
      <sheetName val="★計算シート★"/>
      <sheetName val="選択都市の情報"/>
      <sheetName val="【DB】世帯数"/>
      <sheetName val="【DB】平均延べ床面積"/>
      <sheetName val="省エネメニュー"/>
      <sheetName val="web_条件"/>
      <sheetName val="web_ENE_用途"/>
      <sheetName val="web_ENE_燃料"/>
      <sheetName val="web_CO2_用途"/>
      <sheetName val="web_CO2_燃料"/>
      <sheetName val="【DB】断熱水準別シェア"/>
      <sheetName val="燃料別ｴﾈ消費"/>
      <sheetName val="【DB】熱損失係数"/>
      <sheetName val="【DB】暖冷房条件"/>
      <sheetName val="【DB】機器効率・機器特性"/>
      <sheetName val="【DB】対策係数"/>
      <sheetName val="【DB】暖冷房回帰式"/>
      <sheetName val="【DB】太陽エネルギー"/>
      <sheetName val="燃料別負荷分担・効率"/>
      <sheetName val="暖冷房(月_都道府県）"/>
      <sheetName val="暖冷房(月_世帯)"/>
      <sheetName val="給湯・機器(月_都道府県）"/>
      <sheetName val="給湯・機器(月_世帯)"/>
      <sheetName val="給湯・機器(季_日_世帯)"/>
      <sheetName val="冬季平日"/>
      <sheetName val="冬季休日"/>
      <sheetName val="夏季平日"/>
      <sheetName val="夏季休日"/>
      <sheetName val="中間季平日"/>
      <sheetName val="中間季休日"/>
      <sheetName val="【DB】燃料別分担(暖冷房)"/>
      <sheetName val="【DB】燃料別分担(給湯・厨房)"/>
      <sheetName val="【DB】平均世帯人員"/>
      <sheetName val="【DB】気温"/>
      <sheetName val="【DB】暖デグリデー"/>
      <sheetName val="【DB】冷デグリデー"/>
      <sheetName val="【DB】月気温_給水温度"/>
      <sheetName val="【DB】給湯原単位"/>
      <sheetName val="【DB】機器一覧"/>
      <sheetName val="【DB】機器普及台数"/>
      <sheetName val="カレンダー"/>
      <sheetName val="その他パラ"/>
      <sheetName val="【ﾃﾝﾌﾟﾚｰﾄ】全国集計"/>
      <sheetName val="【ﾃﾝﾌﾟﾚｰﾄ】全都道府県"/>
      <sheetName val="スコア（重点項目）"/>
      <sheetName val="結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L2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原紙"/>
      <sheetName val="070519_CO2感度評価CS"/>
      <sheetName val="070519_感度評価まとめ"/>
      <sheetName val="070507住宅マクロ感度評価"/>
      <sheetName val="070507住宅マクロ条件一覧"/>
      <sheetName val="070501CO2感度評価全館"/>
      <sheetName val="070501CO2感度評価間欠"/>
      <sheetName val="補正"/>
      <sheetName val="レベル設定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@"/>
      <sheetName val="⑬原単位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C000"/>
    <outlinePr summaryBelow="0"/>
    <pageSetUpPr fitToPage="1"/>
  </sheetPr>
  <dimension ref="A1:AI68"/>
  <sheetViews>
    <sheetView tabSelected="1" view="pageBreakPreview" zoomScale="80" zoomScaleNormal="80" zoomScaleSheetLayoutView="80" workbookViewId="0">
      <selection activeCell="G7" sqref="G7"/>
    </sheetView>
  </sheetViews>
  <sheetFormatPr defaultRowHeight="15" customHeight="1" x14ac:dyDescent="0.15"/>
  <cols>
    <col min="1" max="1" width="3.5" style="144" customWidth="1"/>
    <col min="2" max="2" width="40.625" style="144" customWidth="1"/>
    <col min="3" max="3" width="17.625" style="144" customWidth="1"/>
    <col min="4" max="4" width="9" style="144" customWidth="1"/>
    <col min="5" max="5" width="20.875" style="144" bestFit="1" customWidth="1"/>
    <col min="6" max="6" width="13.75" style="144" customWidth="1"/>
    <col min="7" max="7" width="20.75" style="144" customWidth="1"/>
    <col min="8" max="8" width="2.75" style="144" customWidth="1"/>
    <col min="9" max="9" width="8.5" style="145" hidden="1" customWidth="1"/>
    <col min="10" max="28" width="8.5" style="144" hidden="1" customWidth="1"/>
    <col min="29" max="29" width="8.5" style="144" customWidth="1"/>
    <col min="30" max="31" width="9" style="144"/>
    <col min="32" max="32" width="18.875" style="144" customWidth="1"/>
    <col min="33" max="33" width="18.5" style="144" customWidth="1"/>
    <col min="34" max="34" width="20.375" style="144" customWidth="1"/>
    <col min="35" max="35" width="21.25" style="144" customWidth="1"/>
    <col min="36" max="16384" width="9" style="144"/>
  </cols>
  <sheetData>
    <row r="1" spans="1:35" ht="15" customHeight="1" x14ac:dyDescent="0.15">
      <c r="A1" s="348"/>
      <c r="B1" s="348"/>
      <c r="C1" s="348"/>
      <c r="D1" s="348"/>
      <c r="E1" s="348"/>
      <c r="F1" s="348"/>
      <c r="G1" s="348"/>
    </row>
    <row r="2" spans="1:35" ht="15" customHeight="1" x14ac:dyDescent="0.15">
      <c r="A2" s="348"/>
      <c r="B2" s="348"/>
      <c r="C2" s="348"/>
      <c r="D2" s="348"/>
      <c r="E2" s="348"/>
      <c r="F2" s="348"/>
      <c r="G2" s="348"/>
    </row>
    <row r="3" spans="1:35" ht="15" customHeight="1" x14ac:dyDescent="0.15">
      <c r="A3" s="348"/>
      <c r="B3" s="348"/>
      <c r="C3" s="348"/>
      <c r="D3" s="348"/>
      <c r="E3" s="348"/>
      <c r="F3" s="348"/>
      <c r="G3" s="348"/>
    </row>
    <row r="4" spans="1:35" ht="15" customHeight="1" x14ac:dyDescent="0.15">
      <c r="A4" s="348"/>
      <c r="B4" s="348"/>
      <c r="C4" s="348"/>
      <c r="D4" s="348"/>
      <c r="E4" s="348"/>
      <c r="F4" s="348"/>
      <c r="G4" s="348"/>
    </row>
    <row r="5" spans="1:35" ht="15" customHeight="1" x14ac:dyDescent="0.15">
      <c r="A5" s="348"/>
      <c r="B5" s="348"/>
      <c r="C5" s="348"/>
      <c r="D5" s="348"/>
      <c r="E5" s="348"/>
      <c r="F5" s="348"/>
      <c r="G5" s="348"/>
    </row>
    <row r="6" spans="1:35" ht="15" customHeight="1" x14ac:dyDescent="0.15">
      <c r="A6" s="348"/>
      <c r="B6" s="348"/>
      <c r="C6" s="348"/>
      <c r="D6" s="348"/>
      <c r="E6" s="348"/>
      <c r="F6" s="348"/>
      <c r="G6" s="348"/>
    </row>
    <row r="7" spans="1:35" ht="22.5" customHeight="1" thickBot="1" x14ac:dyDescent="0.2">
      <c r="A7" s="348"/>
      <c r="B7" s="348"/>
      <c r="C7" s="348"/>
      <c r="D7" s="348"/>
      <c r="E7" s="348"/>
      <c r="F7" s="348"/>
      <c r="G7" s="349" t="s">
        <v>208</v>
      </c>
    </row>
    <row r="8" spans="1:35" ht="22.5" customHeight="1" thickBot="1" x14ac:dyDescent="0.2">
      <c r="B8" s="238" t="s">
        <v>142</v>
      </c>
      <c r="C8" s="198"/>
      <c r="D8" s="198"/>
      <c r="E8" s="198"/>
      <c r="F8" s="198"/>
      <c r="G8" s="199"/>
    </row>
    <row r="9" spans="1:35" ht="15" customHeight="1" x14ac:dyDescent="0.15">
      <c r="B9" s="194" t="s">
        <v>144</v>
      </c>
      <c r="C9" s="195"/>
      <c r="D9" s="195"/>
      <c r="E9" s="195"/>
      <c r="F9" s="195"/>
      <c r="G9" s="196"/>
    </row>
    <row r="10" spans="1:35" ht="15" customHeight="1" x14ac:dyDescent="0.15">
      <c r="B10" s="270" t="s">
        <v>16</v>
      </c>
      <c r="C10" s="365" t="s">
        <v>149</v>
      </c>
      <c r="D10" s="366"/>
      <c r="E10" s="366"/>
      <c r="F10" s="367"/>
      <c r="G10" s="350" t="s">
        <v>128</v>
      </c>
    </row>
    <row r="11" spans="1:35" ht="15" customHeight="1" x14ac:dyDescent="0.15">
      <c r="B11" s="271" t="s">
        <v>129</v>
      </c>
      <c r="C11" s="368" t="s">
        <v>148</v>
      </c>
      <c r="D11" s="369"/>
      <c r="E11" s="369"/>
      <c r="F11" s="370"/>
      <c r="G11" s="240" t="s">
        <v>169</v>
      </c>
    </row>
    <row r="12" spans="1:35" ht="15" customHeight="1" x14ac:dyDescent="0.15">
      <c r="B12" s="272" t="s">
        <v>232</v>
      </c>
      <c r="C12" s="371" t="s">
        <v>147</v>
      </c>
      <c r="D12" s="372"/>
      <c r="E12" s="372"/>
      <c r="F12" s="373"/>
      <c r="G12" s="279"/>
    </row>
    <row r="13" spans="1:35" ht="15" customHeight="1" thickBot="1" x14ac:dyDescent="0.2">
      <c r="B13" s="273" t="s">
        <v>219</v>
      </c>
      <c r="C13" s="179">
        <v>45689</v>
      </c>
      <c r="D13" s="276" t="s">
        <v>237</v>
      </c>
      <c r="E13" s="277"/>
      <c r="F13" s="277"/>
      <c r="G13" s="213" t="s">
        <v>17</v>
      </c>
    </row>
    <row r="14" spans="1:35" ht="15" customHeight="1" thickBot="1" x14ac:dyDescent="0.2">
      <c r="B14" s="271" t="s">
        <v>18</v>
      </c>
      <c r="C14" s="214">
        <v>97700</v>
      </c>
      <c r="D14" s="278" t="s">
        <v>14</v>
      </c>
      <c r="E14" s="278"/>
      <c r="F14" s="278"/>
      <c r="G14" s="279"/>
      <c r="M14" s="146" t="s">
        <v>58</v>
      </c>
      <c r="N14" s="43" t="s">
        <v>35</v>
      </c>
      <c r="O14" s="44" t="s">
        <v>36</v>
      </c>
      <c r="P14" s="45"/>
      <c r="Q14" s="147"/>
      <c r="R14" s="148"/>
      <c r="AD14" s="188" t="s">
        <v>58</v>
      </c>
      <c r="AE14" s="189" t="s">
        <v>35</v>
      </c>
      <c r="AF14" s="190" t="s">
        <v>36</v>
      </c>
      <c r="AG14" s="191"/>
      <c r="AH14" s="192"/>
      <c r="AI14" s="193"/>
    </row>
    <row r="15" spans="1:35" ht="15" customHeight="1" x14ac:dyDescent="0.15">
      <c r="B15" s="271" t="s">
        <v>19</v>
      </c>
      <c r="C15" s="214">
        <v>10600</v>
      </c>
      <c r="D15" s="278" t="s">
        <v>14</v>
      </c>
      <c r="E15" s="278"/>
      <c r="F15" s="278"/>
      <c r="G15" s="279"/>
      <c r="M15" s="360" t="s">
        <v>54</v>
      </c>
      <c r="N15" s="46" t="s">
        <v>37</v>
      </c>
      <c r="O15" s="47" t="s">
        <v>38</v>
      </c>
      <c r="P15" s="48"/>
      <c r="Q15" s="48"/>
      <c r="R15" s="149"/>
      <c r="AD15" s="359" t="s">
        <v>54</v>
      </c>
      <c r="AE15" s="59" t="s">
        <v>37</v>
      </c>
      <c r="AF15" s="61" t="s">
        <v>38</v>
      </c>
      <c r="AG15" s="62"/>
      <c r="AH15" s="62"/>
      <c r="AI15" s="154"/>
    </row>
    <row r="16" spans="1:35" ht="15" customHeight="1" x14ac:dyDescent="0.15">
      <c r="B16" s="272" t="s">
        <v>20</v>
      </c>
      <c r="C16" s="214">
        <v>106000</v>
      </c>
      <c r="D16" s="278" t="s">
        <v>14</v>
      </c>
      <c r="E16" s="352" t="s">
        <v>170</v>
      </c>
      <c r="F16" s="178">
        <v>0</v>
      </c>
      <c r="G16" s="278" t="s">
        <v>14</v>
      </c>
      <c r="H16" s="150"/>
      <c r="M16" s="360"/>
      <c r="N16" s="49" t="s">
        <v>27</v>
      </c>
      <c r="O16" s="50" t="s">
        <v>39</v>
      </c>
      <c r="P16" s="51"/>
      <c r="Q16" s="51"/>
      <c r="R16" s="151"/>
      <c r="AD16" s="358"/>
      <c r="AE16" s="49" t="s">
        <v>27</v>
      </c>
      <c r="AF16" s="50" t="s">
        <v>39</v>
      </c>
      <c r="AG16" s="51"/>
      <c r="AH16" s="51"/>
      <c r="AI16" s="151"/>
    </row>
    <row r="17" spans="2:35" ht="15" customHeight="1" x14ac:dyDescent="0.15">
      <c r="B17" s="274" t="s">
        <v>238</v>
      </c>
      <c r="C17" s="368" t="s">
        <v>21</v>
      </c>
      <c r="D17" s="369"/>
      <c r="E17" s="369"/>
      <c r="F17" s="370"/>
      <c r="G17" s="269" t="s">
        <v>89</v>
      </c>
      <c r="M17" s="361"/>
      <c r="N17" s="49" t="s">
        <v>31</v>
      </c>
      <c r="O17" s="50" t="s">
        <v>43</v>
      </c>
      <c r="P17" s="51"/>
      <c r="Q17" s="152"/>
      <c r="R17" s="151"/>
      <c r="AD17" s="358"/>
      <c r="AE17" s="60" t="s">
        <v>31</v>
      </c>
      <c r="AF17" s="63" t="s">
        <v>43</v>
      </c>
      <c r="AG17" s="64"/>
      <c r="AH17" s="155"/>
      <c r="AI17" s="156"/>
    </row>
    <row r="18" spans="2:35" ht="15" customHeight="1" x14ac:dyDescent="0.15">
      <c r="B18" s="272" t="s">
        <v>146</v>
      </c>
      <c r="C18" s="211" t="s">
        <v>145</v>
      </c>
      <c r="D18" s="277"/>
      <c r="E18" s="277"/>
      <c r="F18" s="277"/>
      <c r="G18" s="351" t="s">
        <v>140</v>
      </c>
      <c r="M18" s="362" t="s">
        <v>55</v>
      </c>
      <c r="N18" s="49" t="s">
        <v>28</v>
      </c>
      <c r="O18" s="50" t="s">
        <v>40</v>
      </c>
      <c r="P18" s="51"/>
      <c r="Q18" s="51"/>
      <c r="R18" s="151"/>
      <c r="AD18" s="358" t="s">
        <v>55</v>
      </c>
      <c r="AE18" s="184" t="s">
        <v>28</v>
      </c>
      <c r="AF18" s="185" t="s">
        <v>40</v>
      </c>
      <c r="AG18" s="186"/>
      <c r="AH18" s="186"/>
      <c r="AI18" s="187"/>
    </row>
    <row r="19" spans="2:35" ht="15" customHeight="1" x14ac:dyDescent="0.15">
      <c r="B19" s="275" t="s">
        <v>22</v>
      </c>
      <c r="C19" s="212" t="s">
        <v>150</v>
      </c>
      <c r="D19" s="277"/>
      <c r="E19" s="277"/>
      <c r="F19" s="277"/>
      <c r="G19" s="279"/>
      <c r="M19" s="360"/>
      <c r="N19" s="49" t="s">
        <v>29</v>
      </c>
      <c r="O19" s="50" t="s">
        <v>41</v>
      </c>
      <c r="P19" s="51"/>
      <c r="Q19" s="51"/>
      <c r="R19" s="151"/>
      <c r="AD19" s="358"/>
      <c r="AE19" s="49" t="s">
        <v>29</v>
      </c>
      <c r="AF19" s="50" t="s">
        <v>41</v>
      </c>
      <c r="AG19" s="51"/>
      <c r="AH19" s="51"/>
      <c r="AI19" s="151"/>
    </row>
    <row r="20" spans="2:35" ht="15" customHeight="1" thickBot="1" x14ac:dyDescent="0.2">
      <c r="B20" s="271" t="s">
        <v>23</v>
      </c>
      <c r="C20" s="239" t="s">
        <v>151</v>
      </c>
      <c r="D20" s="280"/>
      <c r="E20" s="280"/>
      <c r="F20" s="280"/>
      <c r="G20" s="281"/>
      <c r="M20" s="360"/>
      <c r="N20" s="49" t="s">
        <v>30</v>
      </c>
      <c r="O20" s="52" t="s">
        <v>42</v>
      </c>
      <c r="P20" s="51"/>
      <c r="Q20" s="51"/>
      <c r="R20" s="151"/>
      <c r="AD20" s="358"/>
      <c r="AE20" s="49" t="s">
        <v>30</v>
      </c>
      <c r="AF20" s="52" t="s">
        <v>42</v>
      </c>
      <c r="AG20" s="51"/>
      <c r="AH20" s="51"/>
      <c r="AI20" s="151"/>
    </row>
    <row r="21" spans="2:35" ht="15" customHeight="1" thickBot="1" x14ac:dyDescent="0.2">
      <c r="B21" s="197" t="s">
        <v>143</v>
      </c>
      <c r="C21" s="57"/>
      <c r="D21" s="57"/>
      <c r="E21" s="57"/>
      <c r="F21" s="57"/>
      <c r="G21" s="58"/>
      <c r="M21" s="360"/>
      <c r="N21" s="49" t="s">
        <v>32</v>
      </c>
      <c r="O21" s="50" t="s">
        <v>44</v>
      </c>
      <c r="P21" s="51"/>
      <c r="Q21" s="51"/>
      <c r="R21" s="151"/>
      <c r="AD21" s="358"/>
      <c r="AE21" s="49" t="s">
        <v>32</v>
      </c>
      <c r="AF21" s="50" t="s">
        <v>44</v>
      </c>
      <c r="AG21" s="51"/>
      <c r="AH21" s="51"/>
      <c r="AI21" s="151"/>
    </row>
    <row r="22" spans="2:35" ht="15" customHeight="1" x14ac:dyDescent="0.15">
      <c r="B22" s="271" t="s">
        <v>98</v>
      </c>
      <c r="C22" s="181">
        <v>44743</v>
      </c>
      <c r="D22" s="276" t="s">
        <v>165</v>
      </c>
      <c r="E22" s="277"/>
      <c r="F22" s="277"/>
      <c r="G22" s="282"/>
      <c r="M22" s="363"/>
      <c r="N22" s="49" t="s">
        <v>33</v>
      </c>
      <c r="O22" s="50" t="s">
        <v>45</v>
      </c>
      <c r="P22" s="51"/>
      <c r="Q22" s="51"/>
      <c r="R22" s="151"/>
      <c r="AD22" s="358"/>
      <c r="AE22" s="60" t="s">
        <v>33</v>
      </c>
      <c r="AF22" s="63" t="s">
        <v>45</v>
      </c>
      <c r="AG22" s="64"/>
      <c r="AH22" s="64"/>
      <c r="AI22" s="156"/>
    </row>
    <row r="23" spans="2:35" ht="15" customHeight="1" x14ac:dyDescent="0.15">
      <c r="B23" s="272" t="s">
        <v>24</v>
      </c>
      <c r="C23" s="180" t="s">
        <v>166</v>
      </c>
      <c r="D23" s="277"/>
      <c r="E23" s="277"/>
      <c r="F23" s="277"/>
      <c r="G23" s="279"/>
      <c r="M23" s="364" t="s">
        <v>56</v>
      </c>
      <c r="N23" s="59" t="s">
        <v>34</v>
      </c>
      <c r="O23" s="61" t="s">
        <v>53</v>
      </c>
      <c r="P23" s="62"/>
      <c r="Q23" s="153"/>
      <c r="R23" s="154"/>
      <c r="AD23" s="359" t="s">
        <v>56</v>
      </c>
      <c r="AE23" s="59" t="s">
        <v>34</v>
      </c>
      <c r="AF23" s="61" t="s">
        <v>53</v>
      </c>
      <c r="AG23" s="62"/>
      <c r="AH23" s="153"/>
      <c r="AI23" s="154"/>
    </row>
    <row r="24" spans="2:35" ht="15" customHeight="1" x14ac:dyDescent="0.15">
      <c r="B24" s="271" t="s">
        <v>25</v>
      </c>
      <c r="C24" s="182">
        <v>44743</v>
      </c>
      <c r="D24" s="276" t="s">
        <v>167</v>
      </c>
      <c r="E24" s="277"/>
      <c r="F24" s="277"/>
      <c r="G24" s="279"/>
      <c r="M24" s="360"/>
      <c r="N24" s="60" t="s">
        <v>56</v>
      </c>
      <c r="O24" s="63" t="s">
        <v>57</v>
      </c>
      <c r="P24" s="64"/>
      <c r="Q24" s="155"/>
      <c r="R24" s="156"/>
      <c r="AD24" s="358"/>
      <c r="AE24" s="60" t="s">
        <v>56</v>
      </c>
      <c r="AF24" s="63" t="s">
        <v>57</v>
      </c>
      <c r="AG24" s="64"/>
      <c r="AH24" s="155"/>
      <c r="AI24" s="156"/>
    </row>
    <row r="25" spans="2:35" ht="15" customHeight="1" thickBot="1" x14ac:dyDescent="0.2">
      <c r="B25" s="271" t="s">
        <v>26</v>
      </c>
      <c r="C25" s="183" t="s">
        <v>168</v>
      </c>
      <c r="D25" s="277"/>
      <c r="E25" s="277"/>
      <c r="F25" s="277"/>
      <c r="G25" s="279"/>
    </row>
    <row r="26" spans="2:35" ht="22.5" customHeight="1" thickBot="1" x14ac:dyDescent="0.2">
      <c r="B26" s="203" t="s">
        <v>159</v>
      </c>
      <c r="C26" s="317"/>
      <c r="D26" s="317"/>
      <c r="E26" s="317"/>
      <c r="F26" s="317"/>
      <c r="G26" s="318"/>
      <c r="M26" s="144" t="s">
        <v>90</v>
      </c>
      <c r="O26" s="157">
        <f>IF($C$30&lt;=P32,O32,IF($C$30&lt;=P31,O31,IF($C$30&lt;=P30,O30,IF($C$30&lt;=P29,O29,1))))</f>
        <v>5</v>
      </c>
      <c r="Q26" s="144">
        <f>VLOOKUP($O$26,O28:R32,3)</f>
        <v>-10.000000000000002</v>
      </c>
      <c r="R26" s="144">
        <f>VLOOKUP($O$26,O28:R32,4)</f>
        <v>13.000000000000002</v>
      </c>
    </row>
    <row r="27" spans="2:35" ht="22.5" customHeight="1" x14ac:dyDescent="0.15">
      <c r="B27" s="321" t="s">
        <v>160</v>
      </c>
      <c r="C27" s="320"/>
      <c r="D27" s="322"/>
      <c r="E27" s="322"/>
      <c r="F27" s="322"/>
      <c r="G27" s="323"/>
      <c r="I27" s="145" t="s">
        <v>88</v>
      </c>
      <c r="J27" s="158">
        <f>IF(C30="",1,IF(C30&lt;=P32,O32,IF(C30&gt;=P28,O28,C30*Q26+R26)))</f>
        <v>5</v>
      </c>
      <c r="N27" s="144" t="s">
        <v>81</v>
      </c>
      <c r="O27" s="159" t="s">
        <v>87</v>
      </c>
      <c r="P27" s="159" t="s">
        <v>78</v>
      </c>
      <c r="Q27" s="144" t="s">
        <v>79</v>
      </c>
      <c r="R27" s="144" t="s">
        <v>80</v>
      </c>
    </row>
    <row r="28" spans="2:35" ht="22.5" customHeight="1" x14ac:dyDescent="0.15">
      <c r="B28" s="303" t="s">
        <v>215</v>
      </c>
      <c r="C28" s="357" t="s">
        <v>239</v>
      </c>
      <c r="D28" s="296"/>
      <c r="E28" s="296"/>
      <c r="F28" s="296"/>
      <c r="G28" s="298"/>
      <c r="N28" s="144" t="s">
        <v>82</v>
      </c>
      <c r="O28" s="159">
        <v>1</v>
      </c>
      <c r="P28" s="159">
        <v>1.03</v>
      </c>
      <c r="Q28" s="157">
        <v>0</v>
      </c>
      <c r="R28" s="157">
        <v>1</v>
      </c>
    </row>
    <row r="29" spans="2:35" ht="22.5" customHeight="1" x14ac:dyDescent="0.15">
      <c r="B29" s="271" t="s">
        <v>132</v>
      </c>
      <c r="C29" s="42" t="s">
        <v>130</v>
      </c>
      <c r="D29" s="286" t="s">
        <v>77</v>
      </c>
      <c r="E29" s="287" t="s">
        <v>59</v>
      </c>
      <c r="F29" s="42" t="s">
        <v>130</v>
      </c>
      <c r="G29" s="293" t="s">
        <v>76</v>
      </c>
      <c r="N29" s="144" t="s">
        <v>83</v>
      </c>
      <c r="O29" s="159">
        <v>2</v>
      </c>
      <c r="P29" s="159">
        <v>1</v>
      </c>
      <c r="Q29" s="144">
        <f>(O29-O28)/(P29-P28)</f>
        <v>-33.333333333333307</v>
      </c>
      <c r="R29" s="144">
        <f>O29-Q29*P29</f>
        <v>35.333333333333307</v>
      </c>
    </row>
    <row r="30" spans="2:35" ht="22.5" customHeight="1" x14ac:dyDescent="0.15">
      <c r="B30" s="283" t="s">
        <v>233</v>
      </c>
      <c r="C30" s="178">
        <v>0.75</v>
      </c>
      <c r="D30" s="288"/>
      <c r="E30" s="289"/>
      <c r="F30" s="277"/>
      <c r="G30" s="292"/>
      <c r="I30" s="162">
        <f>C30</f>
        <v>0.75</v>
      </c>
      <c r="L30" s="163">
        <f>IF(SUM(I30:I32)=0,"0",SUM(I30:I32)/COUNTIF(I30:I32,"&lt;&gt;0"))</f>
        <v>0.75</v>
      </c>
      <c r="N30" s="144" t="s">
        <v>84</v>
      </c>
      <c r="O30" s="159">
        <v>3</v>
      </c>
      <c r="P30" s="159">
        <v>0.97</v>
      </c>
      <c r="Q30" s="144">
        <f>(O30-O29)/(P30-P29)</f>
        <v>-33.333333333333307</v>
      </c>
      <c r="R30" s="144">
        <f>O30-Q30*P30</f>
        <v>35.333333333333307</v>
      </c>
    </row>
    <row r="31" spans="2:35" ht="22.5" customHeight="1" x14ac:dyDescent="0.15">
      <c r="B31" s="271" t="s">
        <v>209</v>
      </c>
      <c r="C31" s="178"/>
      <c r="D31" s="286" t="s">
        <v>60</v>
      </c>
      <c r="E31" s="287" t="s">
        <v>59</v>
      </c>
      <c r="F31" s="178"/>
      <c r="G31" s="293" t="s">
        <v>61</v>
      </c>
      <c r="I31" s="145">
        <f>IF(C31="",0,ROUND(C31/F31,2))</f>
        <v>0</v>
      </c>
      <c r="K31" s="144" t="str">
        <f>IF(C31=0,"NULL",IF(C31&lt;=Z34,"レベル4",IF(C31&lt;=Y34,"レベル3",IF(C31&lt;=X34,"レベル2","レベル1"))))</f>
        <v>NULL</v>
      </c>
      <c r="N31" s="144" t="s">
        <v>85</v>
      </c>
      <c r="O31" s="159">
        <v>4</v>
      </c>
      <c r="P31" s="159">
        <v>0.9</v>
      </c>
      <c r="Q31" s="144">
        <f>(O31-O30)/(P31-P30)</f>
        <v>-14.285714285714295</v>
      </c>
      <c r="R31" s="144">
        <f>O31-Q31*P31</f>
        <v>16.857142857142868</v>
      </c>
    </row>
    <row r="32" spans="2:35" ht="22.5" customHeight="1" x14ac:dyDescent="0.15">
      <c r="B32" s="271" t="s">
        <v>210</v>
      </c>
      <c r="C32" s="178"/>
      <c r="D32" s="286" t="s">
        <v>60</v>
      </c>
      <c r="E32" s="287" t="s">
        <v>59</v>
      </c>
      <c r="F32" s="178"/>
      <c r="G32" s="293" t="s">
        <v>60</v>
      </c>
      <c r="I32" s="145">
        <f>IF(C32="",0,ROUND(C32/F32,2))</f>
        <v>0</v>
      </c>
      <c r="K32" s="144" t="str">
        <f>IF(C32=0,"NULL",IF(C32&lt;=Z42,"レベル4",IF(C32&lt;=Y42,"レベル3","レベル2")))</f>
        <v>NULL</v>
      </c>
      <c r="N32" s="144" t="s">
        <v>86</v>
      </c>
      <c r="O32" s="159">
        <v>5</v>
      </c>
      <c r="P32" s="159">
        <v>0.8</v>
      </c>
      <c r="Q32" s="144">
        <f>(O32-O31)/(P32-P31)</f>
        <v>-10.000000000000002</v>
      </c>
      <c r="R32" s="144">
        <f>O32-Q32*P32</f>
        <v>13.000000000000002</v>
      </c>
    </row>
    <row r="33" spans="2:27" ht="22.5" customHeight="1" x14ac:dyDescent="0.15">
      <c r="B33" s="284"/>
      <c r="C33" s="285"/>
      <c r="D33" s="290"/>
      <c r="E33" s="291"/>
      <c r="F33" s="285"/>
      <c r="G33" s="294"/>
      <c r="O33" s="161"/>
      <c r="P33" s="161"/>
    </row>
    <row r="34" spans="2:27" ht="22.5" customHeight="1" x14ac:dyDescent="0.15">
      <c r="B34" s="303" t="s">
        <v>221</v>
      </c>
      <c r="C34" s="296"/>
      <c r="D34" s="296"/>
      <c r="E34" s="296"/>
      <c r="F34" s="296"/>
      <c r="G34" s="298"/>
      <c r="I34" s="145" t="s">
        <v>74</v>
      </c>
      <c r="Q34" s="144" t="s">
        <v>217</v>
      </c>
      <c r="T34" s="144" t="s">
        <v>218</v>
      </c>
      <c r="W34" s="144" t="str">
        <f>IF($G$11="4地域",W36,IF($G$11="5地域",W37,IF($G$11="6地域",W38,IF($G$11="7地域",W39,0))))</f>
        <v>-</v>
      </c>
      <c r="X34" s="144">
        <f>IF($G$11="4地域",X36,IF($G$11="5地域",X37,IF($G$11="6地域",X38,IF($G$11="7地域",X39,0))))</f>
        <v>1.67</v>
      </c>
      <c r="Y34" s="144">
        <f>IF($G$11="4地域",Y36,IF($G$11="5地域",Y37,IF($G$11="6地域",Y38,IF($G$11="7地域",Y39,0))))</f>
        <v>1.54</v>
      </c>
      <c r="Z34" s="144">
        <f>IF($G$11="4地域",Z36,IF($G$11="5地域",Z37,IF($G$11="6地域",Z38,IF($G$11="7地域",Z39,0))))</f>
        <v>0.87</v>
      </c>
    </row>
    <row r="35" spans="2:27" ht="22.5" customHeight="1" x14ac:dyDescent="0.15">
      <c r="B35" s="301" t="s">
        <v>161</v>
      </c>
      <c r="C35" s="296"/>
      <c r="D35" s="296"/>
      <c r="E35" s="296"/>
      <c r="F35" s="296"/>
      <c r="G35" s="298"/>
      <c r="I35" s="145" t="s">
        <v>65</v>
      </c>
      <c r="J35" s="164">
        <f>IF($G$17="非住宅１",J36,IF($G$17="非住宅２",J37,IF($G$17="住宅",J38,0)))</f>
        <v>1.1000000000000001</v>
      </c>
      <c r="K35" s="164">
        <f>IF($G$17="非住宅１",K36,IF($G$17="非住宅２",K37,IF($G$17="住宅",K38,0)))</f>
        <v>1</v>
      </c>
      <c r="L35" s="164">
        <f>IF($G$17="非住宅１",L36,IF($G$17="非住宅２",L37,IF($G$17="住宅",L38,0)))</f>
        <v>0.8</v>
      </c>
      <c r="M35" s="164">
        <f>IF($G$17="非住宅１",M36,IF($G$17="非住宅２",M37,IF($G$17="住宅",M38,0)))</f>
        <v>0.7</v>
      </c>
      <c r="N35" s="164">
        <f>IF($G$17="非住宅１",N36,IF($G$17="非住宅２",N37,IF($G$17="住宅",N38,0)))</f>
        <v>0.6</v>
      </c>
      <c r="P35" s="144" t="s">
        <v>97</v>
      </c>
      <c r="Q35" s="165">
        <f>IF($G$11="4地域",Q36,IF($G$11="5地域",Q37,IF($G$11="6地域",Q38,IF($G$11="7地域",Q39,0))))</f>
        <v>0.87</v>
      </c>
      <c r="R35" s="165">
        <f>IF($G$11="4地域",R36,IF($G$11="5地域",R37,IF($G$11="6地域",R38,IF($G$11="7地域",R39,0))))</f>
        <v>2.8</v>
      </c>
      <c r="T35" s="144" t="s">
        <v>124</v>
      </c>
      <c r="W35" s="141" t="s">
        <v>114</v>
      </c>
      <c r="X35" s="141" t="s">
        <v>115</v>
      </c>
      <c r="Y35" s="141" t="s">
        <v>116</v>
      </c>
      <c r="Z35" s="141" t="s">
        <v>117</v>
      </c>
      <c r="AA35" s="142"/>
    </row>
    <row r="36" spans="2:27" ht="22.5" customHeight="1" x14ac:dyDescent="0.15">
      <c r="B36" s="271" t="s">
        <v>136</v>
      </c>
      <c r="C36" s="42" t="s">
        <v>130</v>
      </c>
      <c r="D36" s="286" t="s">
        <v>15</v>
      </c>
      <c r="E36" s="287" t="s">
        <v>59</v>
      </c>
      <c r="F36" s="42" t="s">
        <v>214</v>
      </c>
      <c r="G36" s="299" t="s">
        <v>15</v>
      </c>
      <c r="I36" s="166" t="s">
        <v>63</v>
      </c>
      <c r="J36" s="159">
        <v>1.1000000000000001</v>
      </c>
      <c r="K36" s="159">
        <v>1</v>
      </c>
      <c r="L36" s="159">
        <v>0.8</v>
      </c>
      <c r="M36" s="159">
        <v>0.7</v>
      </c>
      <c r="N36" s="159">
        <v>0.6</v>
      </c>
      <c r="P36" s="159" t="s">
        <v>93</v>
      </c>
      <c r="Q36" s="159">
        <v>0.75</v>
      </c>
      <c r="R36" s="76" t="s">
        <v>92</v>
      </c>
      <c r="V36" s="159" t="s">
        <v>109</v>
      </c>
      <c r="W36" s="141" t="s">
        <v>110</v>
      </c>
      <c r="X36" s="141">
        <v>1.47</v>
      </c>
      <c r="Y36" s="141">
        <v>1.25</v>
      </c>
      <c r="Z36" s="141">
        <v>0.75</v>
      </c>
      <c r="AA36" s="159"/>
    </row>
    <row r="37" spans="2:27" ht="22.5" customHeight="1" x14ac:dyDescent="0.15">
      <c r="B37" s="295" t="s">
        <v>234</v>
      </c>
      <c r="C37" s="216">
        <v>0.5</v>
      </c>
      <c r="D37" s="277"/>
      <c r="E37" s="277"/>
      <c r="F37" s="277"/>
      <c r="G37" s="279"/>
      <c r="I37" s="166" t="s">
        <v>64</v>
      </c>
      <c r="J37" s="159">
        <v>1.1000000000000001</v>
      </c>
      <c r="K37" s="159">
        <v>1</v>
      </c>
      <c r="L37" s="159">
        <v>0.8</v>
      </c>
      <c r="M37" s="159">
        <v>0.75</v>
      </c>
      <c r="N37" s="159">
        <v>0.7</v>
      </c>
      <c r="P37" s="159" t="s">
        <v>94</v>
      </c>
      <c r="Q37" s="159">
        <v>0.87</v>
      </c>
      <c r="R37" s="159">
        <v>3</v>
      </c>
      <c r="V37" s="159" t="s">
        <v>111</v>
      </c>
      <c r="W37" s="141" t="s">
        <v>110</v>
      </c>
      <c r="X37" s="141">
        <v>1.67</v>
      </c>
      <c r="Y37" s="141">
        <v>1.54</v>
      </c>
      <c r="Z37" s="141">
        <v>0.87</v>
      </c>
      <c r="AA37" s="159"/>
    </row>
    <row r="38" spans="2:27" ht="22.5" customHeight="1" x14ac:dyDescent="0.15">
      <c r="B38" s="301" t="s">
        <v>162</v>
      </c>
      <c r="C38" s="160"/>
      <c r="D38" s="296"/>
      <c r="E38" s="296"/>
      <c r="F38" s="296"/>
      <c r="G38" s="298"/>
      <c r="I38" s="166" t="s">
        <v>62</v>
      </c>
      <c r="J38" s="159">
        <v>1.1000000000000001</v>
      </c>
      <c r="K38" s="159">
        <v>1</v>
      </c>
      <c r="L38" s="159">
        <v>0.9</v>
      </c>
      <c r="M38" s="159">
        <v>0.85</v>
      </c>
      <c r="N38" s="159">
        <v>0.8</v>
      </c>
      <c r="P38" s="159" t="s">
        <v>95</v>
      </c>
      <c r="Q38" s="159">
        <v>0.87</v>
      </c>
      <c r="R38" s="159">
        <v>2.8</v>
      </c>
      <c r="V38" s="159" t="s">
        <v>112</v>
      </c>
      <c r="W38" s="141" t="s">
        <v>110</v>
      </c>
      <c r="X38" s="141">
        <v>1.67</v>
      </c>
      <c r="Y38" s="141">
        <v>1.54</v>
      </c>
      <c r="Z38" s="141">
        <v>0.87</v>
      </c>
      <c r="AA38" s="159"/>
    </row>
    <row r="39" spans="2:27" ht="22.5" customHeight="1" x14ac:dyDescent="0.15">
      <c r="B39" s="271" t="s">
        <v>136</v>
      </c>
      <c r="C39" s="42" t="s">
        <v>211</v>
      </c>
      <c r="D39" s="286" t="s">
        <v>15</v>
      </c>
      <c r="E39" s="287" t="s">
        <v>59</v>
      </c>
      <c r="F39" s="42" t="s">
        <v>212</v>
      </c>
      <c r="G39" s="299" t="s">
        <v>15</v>
      </c>
      <c r="J39" s="144" t="s">
        <v>66</v>
      </c>
      <c r="K39" s="144" t="s">
        <v>67</v>
      </c>
      <c r="L39" s="144" t="s">
        <v>68</v>
      </c>
      <c r="M39" s="144" t="s">
        <v>69</v>
      </c>
      <c r="N39" s="144" t="s">
        <v>70</v>
      </c>
      <c r="P39" s="159" t="s">
        <v>96</v>
      </c>
      <c r="Q39" s="159">
        <v>0.87</v>
      </c>
      <c r="R39" s="159">
        <v>2.7</v>
      </c>
      <c r="V39" s="159" t="s">
        <v>113</v>
      </c>
      <c r="W39" s="141" t="s">
        <v>110</v>
      </c>
      <c r="X39" s="141">
        <v>2.35</v>
      </c>
      <c r="Y39" s="141">
        <v>1.81</v>
      </c>
      <c r="Z39" s="141">
        <v>0.87</v>
      </c>
      <c r="AA39" s="159"/>
    </row>
    <row r="40" spans="2:27" ht="22.5" customHeight="1" x14ac:dyDescent="0.15">
      <c r="B40" s="295" t="s">
        <v>234</v>
      </c>
      <c r="C40" s="216" t="s">
        <v>213</v>
      </c>
      <c r="D40" s="277"/>
      <c r="E40" s="277"/>
      <c r="F40" s="277"/>
      <c r="G40" s="279"/>
      <c r="W40" s="143" t="s">
        <v>122</v>
      </c>
      <c r="X40" s="144" t="s">
        <v>121</v>
      </c>
      <c r="Y40" s="144" t="s">
        <v>120</v>
      </c>
      <c r="Z40" s="144" t="s">
        <v>119</v>
      </c>
      <c r="AA40" s="144" t="s">
        <v>118</v>
      </c>
    </row>
    <row r="41" spans="2:27" ht="22.5" customHeight="1" x14ac:dyDescent="0.15">
      <c r="B41" s="301" t="s">
        <v>163</v>
      </c>
      <c r="C41" s="160"/>
      <c r="D41" s="296"/>
      <c r="E41" s="296"/>
      <c r="F41" s="296"/>
      <c r="G41" s="298"/>
      <c r="I41" s="145" t="s">
        <v>73</v>
      </c>
      <c r="J41" s="144" t="s">
        <v>71</v>
      </c>
      <c r="N41" s="144" t="s">
        <v>72</v>
      </c>
    </row>
    <row r="42" spans="2:27" ht="22.5" customHeight="1" x14ac:dyDescent="0.15">
      <c r="B42" s="271" t="s">
        <v>136</v>
      </c>
      <c r="C42" s="42" t="s">
        <v>130</v>
      </c>
      <c r="D42" s="286" t="s">
        <v>15</v>
      </c>
      <c r="E42" s="287" t="s">
        <v>59</v>
      </c>
      <c r="F42" s="42" t="s">
        <v>131</v>
      </c>
      <c r="G42" s="299" t="s">
        <v>15</v>
      </c>
      <c r="I42" s="162">
        <f>C43</f>
        <v>0.5</v>
      </c>
      <c r="T42" s="144" t="s">
        <v>123</v>
      </c>
      <c r="W42" s="144" t="str">
        <f>IF($G$11="4地域",W44,IF($G$11="5地域",W45,IF($G$11="6地域",W47,IF($G$11="7地域",W48,0))))</f>
        <v>-</v>
      </c>
      <c r="X42" s="144" t="str">
        <f>IF($G$11="4地域",X44,IF($G$11="5地域",X45,IF($G$11="6地域",X47,IF($G$11="7地域",X48,0))))</f>
        <v>-</v>
      </c>
      <c r="Y42" s="144">
        <f>IF($G$11="4地域",Y44,IF($G$11="5地域",Y45,IF($G$11="6地域",Y47,IF($G$11="7地域",Y48,0))))</f>
        <v>3.8</v>
      </c>
      <c r="Z42" s="144">
        <f>IF($G$11="4地域",Z44,IF($G$11="5地域",Z45,IF($G$11="6地域",Z47,IF($G$11="7地域",Z48,0))))</f>
        <v>2.8</v>
      </c>
    </row>
    <row r="43" spans="2:27" ht="22.5" customHeight="1" thickBot="1" x14ac:dyDescent="0.2">
      <c r="B43" s="302" t="s">
        <v>234</v>
      </c>
      <c r="C43" s="202">
        <v>0.5</v>
      </c>
      <c r="D43" s="297"/>
      <c r="E43" s="297"/>
      <c r="F43" s="297"/>
      <c r="G43" s="300"/>
      <c r="T43" s="144" t="s">
        <v>125</v>
      </c>
      <c r="W43" s="141" t="s">
        <v>114</v>
      </c>
      <c r="X43" s="141" t="s">
        <v>115</v>
      </c>
      <c r="Y43" s="141" t="s">
        <v>116</v>
      </c>
      <c r="Z43" s="141" t="s">
        <v>117</v>
      </c>
      <c r="AA43" s="142" t="s">
        <v>126</v>
      </c>
    </row>
    <row r="44" spans="2:27" ht="22.5" customHeight="1" thickBot="1" x14ac:dyDescent="0.2">
      <c r="B44" s="203" t="s">
        <v>164</v>
      </c>
      <c r="C44" s="317"/>
      <c r="D44" s="317"/>
      <c r="E44" s="317"/>
      <c r="F44" s="317"/>
      <c r="G44" s="318"/>
      <c r="V44" s="159" t="s">
        <v>109</v>
      </c>
      <c r="W44" s="141" t="s">
        <v>110</v>
      </c>
      <c r="X44" s="141" t="s">
        <v>110</v>
      </c>
      <c r="Y44" s="141" t="s">
        <v>110</v>
      </c>
      <c r="Z44" s="141" t="s">
        <v>110</v>
      </c>
      <c r="AA44" s="159"/>
    </row>
    <row r="45" spans="2:27" ht="22.5" customHeight="1" x14ac:dyDescent="0.15">
      <c r="B45" s="319" t="s">
        <v>216</v>
      </c>
      <c r="C45" s="320" t="s">
        <v>223</v>
      </c>
      <c r="D45" s="200"/>
      <c r="E45" s="200"/>
      <c r="F45" s="200"/>
      <c r="G45" s="201"/>
      <c r="V45" s="159" t="s">
        <v>111</v>
      </c>
      <c r="W45" s="141" t="s">
        <v>110</v>
      </c>
      <c r="X45" s="141" t="s">
        <v>110</v>
      </c>
      <c r="Y45" s="141">
        <v>4</v>
      </c>
      <c r="Z45" s="141">
        <v>3</v>
      </c>
      <c r="AA45" s="159"/>
    </row>
    <row r="46" spans="2:27" ht="15" customHeight="1" x14ac:dyDescent="0.15">
      <c r="B46" s="303"/>
      <c r="C46" s="304"/>
      <c r="D46" s="305"/>
      <c r="E46" s="305"/>
      <c r="F46" s="305"/>
      <c r="G46" s="306"/>
      <c r="K46" s="144">
        <f>IF(L46=L48,1,IF(L46=L49,2,IF(L46=L50,3,IF(L46=L51,4,IF(L46&gt;=4,5,0)))))</f>
        <v>4</v>
      </c>
      <c r="L46" s="144">
        <f>COUNTIF(I47:I61,"TRUE")</f>
        <v>4</v>
      </c>
      <c r="V46" s="159"/>
      <c r="W46" s="141"/>
      <c r="X46" s="141"/>
      <c r="Y46" s="141"/>
      <c r="Z46" s="141"/>
      <c r="AA46" s="159"/>
    </row>
    <row r="47" spans="2:27" ht="15" customHeight="1" x14ac:dyDescent="0.15">
      <c r="B47" s="307" t="s">
        <v>204</v>
      </c>
      <c r="C47" s="277"/>
      <c r="D47" s="277"/>
      <c r="E47" s="277"/>
      <c r="F47" s="277"/>
      <c r="G47" s="279"/>
      <c r="I47" s="167" t="b">
        <v>1</v>
      </c>
      <c r="K47" s="159" t="s">
        <v>87</v>
      </c>
      <c r="L47" s="159" t="s">
        <v>104</v>
      </c>
      <c r="V47" s="159" t="s">
        <v>112</v>
      </c>
      <c r="W47" s="141" t="s">
        <v>110</v>
      </c>
      <c r="X47" s="141" t="s">
        <v>110</v>
      </c>
      <c r="Y47" s="141">
        <v>3.8</v>
      </c>
      <c r="Z47" s="141">
        <v>2.8</v>
      </c>
      <c r="AA47" s="159"/>
    </row>
    <row r="48" spans="2:27" ht="15" customHeight="1" x14ac:dyDescent="0.15">
      <c r="B48" s="308"/>
      <c r="C48" s="277"/>
      <c r="D48" s="277"/>
      <c r="E48" s="277"/>
      <c r="F48" s="277"/>
      <c r="G48" s="279"/>
      <c r="K48" s="159">
        <v>1</v>
      </c>
      <c r="L48" s="159">
        <v>1</v>
      </c>
      <c r="V48" s="159" t="s">
        <v>113</v>
      </c>
      <c r="W48" s="141" t="s">
        <v>110</v>
      </c>
      <c r="X48" s="141" t="s">
        <v>110</v>
      </c>
      <c r="Y48" s="141">
        <v>4</v>
      </c>
      <c r="Z48" s="141">
        <v>2.7</v>
      </c>
      <c r="AA48" s="159"/>
    </row>
    <row r="49" spans="1:27" ht="15" customHeight="1" x14ac:dyDescent="0.15">
      <c r="B49" s="309" t="s">
        <v>175</v>
      </c>
      <c r="C49" s="310"/>
      <c r="D49" s="310"/>
      <c r="E49" s="310"/>
      <c r="F49" s="310"/>
      <c r="G49" s="311"/>
      <c r="I49" s="167" t="b">
        <v>0</v>
      </c>
      <c r="K49" s="159">
        <v>2</v>
      </c>
      <c r="L49" s="159">
        <v>2</v>
      </c>
      <c r="W49" s="143" t="s">
        <v>122</v>
      </c>
      <c r="X49" s="144" t="s">
        <v>121</v>
      </c>
      <c r="Y49" s="144" t="s">
        <v>120</v>
      </c>
      <c r="Z49" s="144" t="s">
        <v>119</v>
      </c>
      <c r="AA49" s="144" t="s">
        <v>118</v>
      </c>
    </row>
    <row r="50" spans="1:27" ht="15" customHeight="1" x14ac:dyDescent="0.15">
      <c r="B50" s="308"/>
      <c r="C50" s="277"/>
      <c r="D50" s="277"/>
      <c r="E50" s="277"/>
      <c r="F50" s="277"/>
      <c r="G50" s="279"/>
      <c r="K50" s="159">
        <v>3</v>
      </c>
      <c r="L50" s="159">
        <v>3</v>
      </c>
    </row>
    <row r="51" spans="1:27" ht="15" customHeight="1" x14ac:dyDescent="0.15">
      <c r="B51" s="307" t="s">
        <v>196</v>
      </c>
      <c r="C51" s="277"/>
      <c r="D51" s="277"/>
      <c r="E51" s="277"/>
      <c r="F51" s="277"/>
      <c r="G51" s="279"/>
      <c r="I51" s="167" t="b">
        <v>1</v>
      </c>
      <c r="K51" s="159">
        <v>4</v>
      </c>
      <c r="L51" s="159">
        <v>4</v>
      </c>
    </row>
    <row r="52" spans="1:27" ht="15" customHeight="1" x14ac:dyDescent="0.15">
      <c r="B52" s="312"/>
      <c r="C52" s="277"/>
      <c r="D52" s="277"/>
      <c r="E52" s="277"/>
      <c r="F52" s="277"/>
      <c r="G52" s="279"/>
      <c r="K52" s="159">
        <v>5</v>
      </c>
      <c r="L52" s="159" t="s">
        <v>127</v>
      </c>
    </row>
    <row r="53" spans="1:27" ht="15" customHeight="1" x14ac:dyDescent="0.15">
      <c r="B53" s="309" t="s">
        <v>194</v>
      </c>
      <c r="C53" s="310"/>
      <c r="D53" s="310"/>
      <c r="E53" s="310"/>
      <c r="F53" s="310"/>
      <c r="G53" s="311"/>
      <c r="I53" s="167" t="b">
        <v>1</v>
      </c>
    </row>
    <row r="54" spans="1:27" ht="15" customHeight="1" x14ac:dyDescent="0.15">
      <c r="B54" s="313"/>
      <c r="C54" s="314"/>
      <c r="D54" s="314"/>
      <c r="E54" s="314"/>
      <c r="F54" s="314"/>
      <c r="G54" s="315"/>
    </row>
    <row r="55" spans="1:27" ht="15" customHeight="1" x14ac:dyDescent="0.15">
      <c r="B55" s="309" t="s">
        <v>205</v>
      </c>
      <c r="C55" s="310"/>
      <c r="D55" s="310"/>
      <c r="E55" s="310"/>
      <c r="F55" s="310"/>
      <c r="G55" s="311"/>
      <c r="I55" s="167" t="b">
        <v>1</v>
      </c>
    </row>
    <row r="56" spans="1:27" ht="15" customHeight="1" x14ac:dyDescent="0.15">
      <c r="B56" s="312"/>
      <c r="C56" s="277"/>
      <c r="D56" s="277"/>
      <c r="E56" s="277"/>
      <c r="F56" s="277"/>
      <c r="G56" s="279"/>
    </row>
    <row r="57" spans="1:27" ht="15" customHeight="1" x14ac:dyDescent="0.15">
      <c r="B57" s="307" t="s">
        <v>176</v>
      </c>
      <c r="C57" s="277"/>
      <c r="D57" s="277"/>
      <c r="E57" s="277"/>
      <c r="F57" s="277"/>
      <c r="G57" s="279"/>
      <c r="I57" s="167" t="b">
        <v>0</v>
      </c>
    </row>
    <row r="58" spans="1:27" ht="15" customHeight="1" x14ac:dyDescent="0.15">
      <c r="B58" s="312"/>
      <c r="C58" s="277"/>
      <c r="D58" s="277"/>
      <c r="E58" s="277"/>
      <c r="F58" s="277"/>
      <c r="G58" s="279"/>
    </row>
    <row r="59" spans="1:27" ht="15" customHeight="1" x14ac:dyDescent="0.15">
      <c r="B59" s="307" t="s">
        <v>195</v>
      </c>
      <c r="C59" s="277"/>
      <c r="D59" s="277"/>
      <c r="E59" s="277"/>
      <c r="F59" s="277"/>
      <c r="G59" s="279"/>
      <c r="I59" s="167" t="b">
        <v>0</v>
      </c>
    </row>
    <row r="60" spans="1:27" ht="15" customHeight="1" x14ac:dyDescent="0.15">
      <c r="B60" s="312"/>
      <c r="C60" s="277"/>
      <c r="D60" s="277"/>
      <c r="E60" s="277"/>
      <c r="F60" s="277"/>
      <c r="G60" s="279"/>
    </row>
    <row r="61" spans="1:27" ht="15" customHeight="1" x14ac:dyDescent="0.15">
      <c r="B61" s="307" t="s">
        <v>201</v>
      </c>
      <c r="C61" s="277"/>
      <c r="D61" s="277"/>
      <c r="E61" s="277"/>
      <c r="F61" s="277"/>
      <c r="G61" s="279"/>
      <c r="I61" s="167" t="b">
        <v>0</v>
      </c>
    </row>
    <row r="62" spans="1:27" ht="15" customHeight="1" thickBot="1" x14ac:dyDescent="0.2">
      <c r="B62" s="316"/>
      <c r="C62" s="297"/>
      <c r="D62" s="297"/>
      <c r="E62" s="297"/>
      <c r="F62" s="297"/>
      <c r="G62" s="300"/>
    </row>
    <row r="63" spans="1:27" ht="15" customHeight="1" x14ac:dyDescent="0.15">
      <c r="A63" s="215"/>
      <c r="B63" s="215"/>
      <c r="C63" s="215"/>
      <c r="D63" s="215"/>
      <c r="E63" s="215"/>
      <c r="F63" s="215"/>
      <c r="G63" s="215"/>
      <c r="H63" s="215"/>
    </row>
    <row r="65" spans="2:3" ht="15" customHeight="1" x14ac:dyDescent="0.15">
      <c r="B65" s="144" t="s">
        <v>137</v>
      </c>
    </row>
    <row r="66" spans="2:3" ht="15" customHeight="1" x14ac:dyDescent="0.15">
      <c r="B66" s="144" t="s">
        <v>133</v>
      </c>
      <c r="C66" s="144" t="s">
        <v>135</v>
      </c>
    </row>
    <row r="67" spans="2:3" ht="15" customHeight="1" x14ac:dyDescent="0.15">
      <c r="B67" s="144" t="s">
        <v>134</v>
      </c>
      <c r="C67" s="144" t="s">
        <v>157</v>
      </c>
    </row>
    <row r="68" spans="2:3" ht="15" customHeight="1" x14ac:dyDescent="0.15">
      <c r="C68" s="144" t="s">
        <v>141</v>
      </c>
    </row>
  </sheetData>
  <sheetProtection algorithmName="SHA-512" hashValue="C0HJ2N4KUFcWyw0TqNDpr2btLJMmHBELspQX7jJTbwtAc563yTyW0DPOxB8XUoZXnNQMGq30puKx+GcqgqsS5w==" saltValue="/+acaRNklTtXLpGrxU9XSg==" spinCount="100000" sheet="1" objects="1" scenarios="1"/>
  <dataConsolidate/>
  <mergeCells count="10">
    <mergeCell ref="C10:F10"/>
    <mergeCell ref="C11:F11"/>
    <mergeCell ref="C12:F12"/>
    <mergeCell ref="C17:F17"/>
    <mergeCell ref="AD15:AD17"/>
    <mergeCell ref="AD18:AD22"/>
    <mergeCell ref="AD23:AD24"/>
    <mergeCell ref="M15:M17"/>
    <mergeCell ref="M18:M22"/>
    <mergeCell ref="M23:M24"/>
  </mergeCells>
  <phoneticPr fontId="3"/>
  <dataValidations disablePrompts="1" count="5">
    <dataValidation type="list" allowBlank="1" showInputMessage="1" showErrorMessage="1" sqref="G13">
      <formula1>"予定,竣工"</formula1>
    </dataValidation>
    <dataValidation type="list" allowBlank="1" showInputMessage="1" showErrorMessage="1" sqref="G17">
      <formula1>"非住宅１,非住宅２,住宅"</formula1>
    </dataValidation>
    <dataValidation type="list" allowBlank="1" showInputMessage="1" showErrorMessage="1" sqref="G11">
      <formula1>"4地域,5地域,6地域,7地域"</formula1>
    </dataValidation>
    <dataValidation type="list" allowBlank="1" showInputMessage="1" showErrorMessage="1" sqref="C12:F12">
      <formula1>"都市計画外（準都市計画外）,市街化調整区域,１種低層,２種低層,１種中高層,２種中高層,１種住居,２種住居,準住居,近隣商業,商業,準工業,工業,工業専用,２用途以上"</formula1>
    </dataValidation>
    <dataValidation type="list" allowBlank="1" showInputMessage="1" showErrorMessage="1" sqref="C20">
      <formula1>"S造,RC造,木造,S・RC・木造以外,２種類以上"</formula1>
    </dataValidation>
  </dataValidations>
  <pageMargins left="0.59055118110236227" right="0" top="0" bottom="0" header="0.31496062992125984" footer="0.31496062992125984"/>
  <pageSetup paperSize="9" scale="74" orientation="portrait" horizontalDpi="4294967293" r:id="rId1"/>
  <colBreaks count="1" manualBreakCount="1">
    <brk id="8" max="1048575" man="1"/>
  </colBreaks>
  <ignoredErrors>
    <ignoredError sqref="K3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22" r:id="rId4" name="Check Box 18">
              <controlPr defaultSize="0" autoFill="0" autoLine="0" autoPict="0">
                <anchor moveWithCells="1">
                  <from>
                    <xdr:col>1</xdr:col>
                    <xdr:colOff>95250</xdr:colOff>
                    <xdr:row>45</xdr:row>
                    <xdr:rowOff>66675</xdr:rowOff>
                  </from>
                  <to>
                    <xdr:col>1</xdr:col>
                    <xdr:colOff>419100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3" r:id="rId5" name="Check Box 19">
              <controlPr defaultSize="0" autoFill="0" autoLine="0" autoPict="0">
                <anchor moveWithCells="1">
                  <from>
                    <xdr:col>1</xdr:col>
                    <xdr:colOff>95250</xdr:colOff>
                    <xdr:row>47</xdr:row>
                    <xdr:rowOff>161925</xdr:rowOff>
                  </from>
                  <to>
                    <xdr:col>1</xdr:col>
                    <xdr:colOff>381000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4" r:id="rId6" name="Check Box 20">
              <controlPr defaultSize="0" autoFill="0" autoLine="0" autoPict="0">
                <anchor moveWithCells="1">
                  <from>
                    <xdr:col>1</xdr:col>
                    <xdr:colOff>104775</xdr:colOff>
                    <xdr:row>50</xdr:row>
                    <xdr:rowOff>9525</xdr:rowOff>
                  </from>
                  <to>
                    <xdr:col>1</xdr:col>
                    <xdr:colOff>790575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5" r:id="rId7" name="Check Box 21">
              <controlPr defaultSize="0" autoFill="0" autoLine="0" autoPict="0">
                <anchor moveWithCells="1">
                  <from>
                    <xdr:col>1</xdr:col>
                    <xdr:colOff>104775</xdr:colOff>
                    <xdr:row>51</xdr:row>
                    <xdr:rowOff>180975</xdr:rowOff>
                  </from>
                  <to>
                    <xdr:col>1</xdr:col>
                    <xdr:colOff>771525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6" r:id="rId8" name="Check Box 22">
              <controlPr defaultSize="0" autoFill="0" autoLine="0" autoPict="0">
                <anchor moveWithCells="1">
                  <from>
                    <xdr:col>1</xdr:col>
                    <xdr:colOff>104775</xdr:colOff>
                    <xdr:row>60</xdr:row>
                    <xdr:rowOff>9525</xdr:rowOff>
                  </from>
                  <to>
                    <xdr:col>1</xdr:col>
                    <xdr:colOff>790575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7" r:id="rId9" name="Check Box 23">
              <controlPr defaultSize="0" autoFill="0" autoLine="0" autoPict="0">
                <anchor moveWithCells="1">
                  <from>
                    <xdr:col>1</xdr:col>
                    <xdr:colOff>114300</xdr:colOff>
                    <xdr:row>55</xdr:row>
                    <xdr:rowOff>171450</xdr:rowOff>
                  </from>
                  <to>
                    <xdr:col>1</xdr:col>
                    <xdr:colOff>790575</xdr:colOff>
                    <xdr:row>56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8" r:id="rId10" name="Check Box 24">
              <controlPr defaultSize="0" autoFill="0" autoLine="0" autoPict="0">
                <anchor moveWithCells="1">
                  <from>
                    <xdr:col>1</xdr:col>
                    <xdr:colOff>114300</xdr:colOff>
                    <xdr:row>57</xdr:row>
                    <xdr:rowOff>171450</xdr:rowOff>
                  </from>
                  <to>
                    <xdr:col>1</xdr:col>
                    <xdr:colOff>790575</xdr:colOff>
                    <xdr:row>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9" r:id="rId11" name="Check Box 25">
              <controlPr defaultSize="0" autoFill="0" autoLine="0" autoPict="0">
                <anchor moveWithCells="1">
                  <from>
                    <xdr:col>1</xdr:col>
                    <xdr:colOff>114300</xdr:colOff>
                    <xdr:row>53</xdr:row>
                    <xdr:rowOff>171450</xdr:rowOff>
                  </from>
                  <to>
                    <xdr:col>1</xdr:col>
                    <xdr:colOff>790575</xdr:colOff>
                    <xdr:row>55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6"/>
  <sheetViews>
    <sheetView view="pageBreakPreview" zoomScale="85" zoomScaleNormal="85" zoomScaleSheetLayoutView="85" workbookViewId="0"/>
  </sheetViews>
  <sheetFormatPr defaultRowHeight="13.5" x14ac:dyDescent="0.15"/>
  <cols>
    <col min="1" max="1" width="70.625" customWidth="1"/>
    <col min="257" max="257" width="70.625" customWidth="1"/>
    <col min="513" max="513" width="70.625" customWidth="1"/>
    <col min="769" max="769" width="70.625" customWidth="1"/>
    <col min="1025" max="1025" width="70.625" customWidth="1"/>
    <col min="1281" max="1281" width="70.625" customWidth="1"/>
    <col min="1537" max="1537" width="70.625" customWidth="1"/>
    <col min="1793" max="1793" width="70.625" customWidth="1"/>
    <col min="2049" max="2049" width="70.625" customWidth="1"/>
    <col min="2305" max="2305" width="70.625" customWidth="1"/>
    <col min="2561" max="2561" width="70.625" customWidth="1"/>
    <col min="2817" max="2817" width="70.625" customWidth="1"/>
    <col min="3073" max="3073" width="70.625" customWidth="1"/>
    <col min="3329" max="3329" width="70.625" customWidth="1"/>
    <col min="3585" max="3585" width="70.625" customWidth="1"/>
    <col min="3841" max="3841" width="70.625" customWidth="1"/>
    <col min="4097" max="4097" width="70.625" customWidth="1"/>
    <col min="4353" max="4353" width="70.625" customWidth="1"/>
    <col min="4609" max="4609" width="70.625" customWidth="1"/>
    <col min="4865" max="4865" width="70.625" customWidth="1"/>
    <col min="5121" max="5121" width="70.625" customWidth="1"/>
    <col min="5377" max="5377" width="70.625" customWidth="1"/>
    <col min="5633" max="5633" width="70.625" customWidth="1"/>
    <col min="5889" max="5889" width="70.625" customWidth="1"/>
    <col min="6145" max="6145" width="70.625" customWidth="1"/>
    <col min="6401" max="6401" width="70.625" customWidth="1"/>
    <col min="6657" max="6657" width="70.625" customWidth="1"/>
    <col min="6913" max="6913" width="70.625" customWidth="1"/>
    <col min="7169" max="7169" width="70.625" customWidth="1"/>
    <col min="7425" max="7425" width="70.625" customWidth="1"/>
    <col min="7681" max="7681" width="70.625" customWidth="1"/>
    <col min="7937" max="7937" width="70.625" customWidth="1"/>
    <col min="8193" max="8193" width="70.625" customWidth="1"/>
    <col min="8449" max="8449" width="70.625" customWidth="1"/>
    <col min="8705" max="8705" width="70.625" customWidth="1"/>
    <col min="8961" max="8961" width="70.625" customWidth="1"/>
    <col min="9217" max="9217" width="70.625" customWidth="1"/>
    <col min="9473" max="9473" width="70.625" customWidth="1"/>
    <col min="9729" max="9729" width="70.625" customWidth="1"/>
    <col min="9985" max="9985" width="70.625" customWidth="1"/>
    <col min="10241" max="10241" width="70.625" customWidth="1"/>
    <col min="10497" max="10497" width="70.625" customWidth="1"/>
    <col min="10753" max="10753" width="70.625" customWidth="1"/>
    <col min="11009" max="11009" width="70.625" customWidth="1"/>
    <col min="11265" max="11265" width="70.625" customWidth="1"/>
    <col min="11521" max="11521" width="70.625" customWidth="1"/>
    <col min="11777" max="11777" width="70.625" customWidth="1"/>
    <col min="12033" max="12033" width="70.625" customWidth="1"/>
    <col min="12289" max="12289" width="70.625" customWidth="1"/>
    <col min="12545" max="12545" width="70.625" customWidth="1"/>
    <col min="12801" max="12801" width="70.625" customWidth="1"/>
    <col min="13057" max="13057" width="70.625" customWidth="1"/>
    <col min="13313" max="13313" width="70.625" customWidth="1"/>
    <col min="13569" max="13569" width="70.625" customWidth="1"/>
    <col min="13825" max="13825" width="70.625" customWidth="1"/>
    <col min="14081" max="14081" width="70.625" customWidth="1"/>
    <col min="14337" max="14337" width="70.625" customWidth="1"/>
    <col min="14593" max="14593" width="70.625" customWidth="1"/>
    <col min="14849" max="14849" width="70.625" customWidth="1"/>
    <col min="15105" max="15105" width="70.625" customWidth="1"/>
    <col min="15361" max="15361" width="70.625" customWidth="1"/>
    <col min="15617" max="15617" width="70.625" customWidth="1"/>
    <col min="15873" max="15873" width="70.625" customWidth="1"/>
    <col min="16129" max="16129" width="70.625" customWidth="1"/>
  </cols>
  <sheetData>
    <row r="1" spans="1:1" ht="24" customHeight="1" x14ac:dyDescent="0.15">
      <c r="A1" s="324" t="s">
        <v>138</v>
      </c>
    </row>
    <row r="2" spans="1:1" ht="270" customHeight="1" x14ac:dyDescent="0.15"/>
    <row r="3" spans="1:1" x14ac:dyDescent="0.15">
      <c r="A3" s="324"/>
    </row>
    <row r="4" spans="1:1" ht="138" customHeight="1" x14ac:dyDescent="0.15">
      <c r="A4" s="325" t="s">
        <v>139</v>
      </c>
    </row>
    <row r="5" spans="1:1" x14ac:dyDescent="0.15">
      <c r="A5" s="324"/>
    </row>
    <row r="6" spans="1:1" x14ac:dyDescent="0.15">
      <c r="A6" s="324"/>
    </row>
  </sheetData>
  <phoneticPr fontId="3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FF00"/>
    <pageSetUpPr fitToPage="1"/>
  </sheetPr>
  <dimension ref="B1:AD175"/>
  <sheetViews>
    <sheetView showGridLines="0" view="pageBreakPreview" zoomScale="70" zoomScaleNormal="70" zoomScaleSheetLayoutView="70" workbookViewId="0">
      <selection activeCell="R2" sqref="R2"/>
    </sheetView>
  </sheetViews>
  <sheetFormatPr defaultColWidth="9" defaultRowHeight="14.25" zeroHeight="1" x14ac:dyDescent="0.15"/>
  <cols>
    <col min="1" max="1" width="3.125" style="25" customWidth="1"/>
    <col min="2" max="2" width="3.5" style="1" customWidth="1"/>
    <col min="3" max="3" width="4.625" style="4" customWidth="1"/>
    <col min="4" max="4" width="5.125" style="4" customWidth="1"/>
    <col min="5" max="5" width="11.75" style="4" customWidth="1"/>
    <col min="6" max="6" width="6.875" style="5" customWidth="1"/>
    <col min="7" max="7" width="11" style="26" customWidth="1"/>
    <col min="8" max="8" width="7.75" style="27" customWidth="1"/>
    <col min="9" max="9" width="6.5" style="27" customWidth="1"/>
    <col min="10" max="10" width="5.125" style="27" customWidth="1"/>
    <col min="11" max="11" width="4.25" style="28" customWidth="1"/>
    <col min="12" max="12" width="6.625" style="28" customWidth="1"/>
    <col min="13" max="13" width="12.625" style="27" customWidth="1"/>
    <col min="14" max="14" width="6.625" style="27" customWidth="1"/>
    <col min="15" max="15" width="16.5" style="29" customWidth="1"/>
    <col min="16" max="16" width="5.625" style="29" customWidth="1"/>
    <col min="17" max="17" width="18.5" style="29" customWidth="1"/>
    <col min="18" max="19" width="3.5" style="1" customWidth="1"/>
    <col min="20" max="20" width="9" style="1" customWidth="1"/>
    <col min="21" max="21" width="8.875" style="1" bestFit="1" customWidth="1"/>
    <col min="22" max="22" width="8.375" style="1" bestFit="1" customWidth="1"/>
    <col min="23" max="23" width="6.375" style="1" bestFit="1" customWidth="1"/>
    <col min="24" max="24" width="16.875" style="1" bestFit="1" customWidth="1"/>
    <col min="25" max="25" width="5.125" style="1" customWidth="1"/>
    <col min="26" max="27" width="9" style="1" customWidth="1"/>
    <col min="28" max="30" width="9" style="1"/>
    <col min="31" max="16384" width="9" style="25"/>
  </cols>
  <sheetData>
    <row r="1" spans="2:30" s="2" customFormat="1" ht="30" customHeight="1" x14ac:dyDescent="0.15">
      <c r="B1" s="232"/>
      <c r="C1" s="231"/>
      <c r="D1" s="231"/>
      <c r="E1" s="231"/>
      <c r="F1" s="233"/>
      <c r="G1" s="234"/>
      <c r="H1" s="234"/>
      <c r="I1" s="234"/>
      <c r="J1" s="234"/>
      <c r="K1" s="235"/>
      <c r="L1" s="235"/>
      <c r="M1" s="234"/>
      <c r="N1" s="236"/>
      <c r="O1" s="234"/>
      <c r="P1" s="234"/>
      <c r="Q1" s="232"/>
      <c r="R1" s="232"/>
      <c r="S1" s="1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</row>
    <row r="2" spans="2:30" s="3" customFormat="1" ht="60" customHeight="1" x14ac:dyDescent="0.2">
      <c r="B2" s="232"/>
      <c r="C2" s="237"/>
      <c r="D2" s="237"/>
      <c r="E2" s="231"/>
      <c r="F2" s="233"/>
      <c r="G2" s="234"/>
      <c r="H2" s="234"/>
      <c r="I2" s="234"/>
      <c r="J2" s="234"/>
      <c r="K2" s="234"/>
      <c r="L2" s="235"/>
      <c r="M2" s="235"/>
      <c r="N2" s="235"/>
      <c r="O2" s="235"/>
      <c r="P2" s="234"/>
      <c r="Q2" s="231"/>
      <c r="R2" s="232"/>
      <c r="S2" s="1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</row>
    <row r="3" spans="2:30" s="3" customFormat="1" ht="30" customHeight="1" thickBot="1" x14ac:dyDescent="0.2">
      <c r="B3" s="232"/>
      <c r="C3" s="234"/>
      <c r="D3" s="234"/>
      <c r="E3" s="231"/>
      <c r="F3" s="233"/>
      <c r="G3" s="234"/>
      <c r="H3" s="234"/>
      <c r="I3" s="234"/>
      <c r="J3" s="234"/>
      <c r="K3" s="235"/>
      <c r="L3" s="235"/>
      <c r="M3" s="231"/>
      <c r="N3" s="234"/>
      <c r="O3" s="234"/>
      <c r="P3" s="234"/>
      <c r="Q3" s="233" t="s">
        <v>208</v>
      </c>
      <c r="R3" s="232"/>
      <c r="S3" s="1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</row>
    <row r="4" spans="2:30" s="3" customFormat="1" ht="30" customHeight="1" thickBot="1" x14ac:dyDescent="0.2">
      <c r="B4" s="1"/>
      <c r="C4" s="327" t="s">
        <v>11</v>
      </c>
      <c r="D4" s="328"/>
      <c r="E4" s="329"/>
      <c r="F4" s="330"/>
      <c r="G4" s="329"/>
      <c r="H4" s="329"/>
      <c r="I4" s="331"/>
      <c r="J4" s="331"/>
      <c r="K4" s="332"/>
      <c r="L4" s="332"/>
      <c r="M4" s="332"/>
      <c r="N4" s="333"/>
      <c r="O4" s="329"/>
      <c r="P4" s="329"/>
      <c r="Q4" s="334"/>
      <c r="R4" s="1"/>
      <c r="S4" s="1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</row>
    <row r="5" spans="2:30" s="3" customFormat="1" ht="19.5" customHeight="1" x14ac:dyDescent="0.15">
      <c r="B5" s="1"/>
      <c r="C5" s="95" t="s">
        <v>0</v>
      </c>
      <c r="D5" s="96"/>
      <c r="E5" s="97"/>
      <c r="F5" s="98" t="str">
        <f>メイン!C10</f>
        <v>熊本県庁（行政棟）本館庁舎</v>
      </c>
      <c r="G5" s="97"/>
      <c r="H5" s="97"/>
      <c r="I5" s="91"/>
      <c r="J5" s="92"/>
      <c r="K5" s="92"/>
      <c r="L5" s="93"/>
      <c r="M5" s="99" t="s">
        <v>2</v>
      </c>
      <c r="N5" s="100"/>
      <c r="O5" s="101" t="str">
        <f>メイン!C17</f>
        <v>事務所</v>
      </c>
      <c r="P5" s="102"/>
      <c r="Q5" s="31"/>
      <c r="R5" s="1"/>
      <c r="S5" s="1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</row>
    <row r="6" spans="2:30" s="3" customFormat="1" ht="19.5" customHeight="1" x14ac:dyDescent="0.15">
      <c r="B6" s="1"/>
      <c r="C6" s="103" t="s">
        <v>1</v>
      </c>
      <c r="D6" s="104"/>
      <c r="E6" s="105"/>
      <c r="F6" s="106" t="str">
        <f>メイン!C11</f>
        <v>熊本市中央区水前寺6-18-1</v>
      </c>
      <c r="G6" s="105"/>
      <c r="H6" s="107"/>
      <c r="M6" s="108" t="s">
        <v>152</v>
      </c>
      <c r="N6" s="109"/>
      <c r="O6" s="110" t="str">
        <f>メイン!C18</f>
        <v>新築</v>
      </c>
      <c r="P6" s="111"/>
      <c r="Q6" s="10"/>
      <c r="R6" s="1"/>
      <c r="S6" s="1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s="3" customFormat="1" ht="19.5" customHeight="1" x14ac:dyDescent="0.15">
      <c r="B7" s="1"/>
      <c r="C7" s="103" t="s">
        <v>155</v>
      </c>
      <c r="D7" s="104"/>
      <c r="E7" s="111"/>
      <c r="F7" s="106" t="str">
        <f>メイン!C12</f>
        <v>２種住居</v>
      </c>
      <c r="G7" s="111"/>
      <c r="H7" s="111"/>
      <c r="M7" s="112" t="s">
        <v>153</v>
      </c>
      <c r="N7" s="113"/>
      <c r="O7" s="114" t="str">
        <f>メイン!C19</f>
        <v>地上13階、地下2階</v>
      </c>
      <c r="P7" s="115"/>
      <c r="Q7" s="94"/>
      <c r="R7" s="1"/>
      <c r="S7" s="1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</row>
    <row r="8" spans="2:30" s="3" customFormat="1" ht="19.5" customHeight="1" x14ac:dyDescent="0.15">
      <c r="B8" s="1"/>
      <c r="C8" s="116" t="s">
        <v>156</v>
      </c>
      <c r="D8" s="117"/>
      <c r="E8" s="97"/>
      <c r="F8" s="118" t="str">
        <f>メイン!G11</f>
        <v>6地域</v>
      </c>
      <c r="G8" s="97"/>
      <c r="H8" s="119"/>
      <c r="I8" s="91"/>
      <c r="M8" s="108" t="s">
        <v>154</v>
      </c>
      <c r="N8" s="120"/>
      <c r="O8" s="121" t="str">
        <f>メイン!C20</f>
        <v>S・RC・木造以外</v>
      </c>
      <c r="P8" s="122"/>
      <c r="Q8" s="12"/>
      <c r="R8" s="1"/>
      <c r="S8" s="1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</row>
    <row r="9" spans="2:30" s="3" customFormat="1" ht="19.5" customHeight="1" x14ac:dyDescent="0.15">
      <c r="B9" s="1"/>
      <c r="C9" s="123" t="s">
        <v>220</v>
      </c>
      <c r="D9" s="124"/>
      <c r="E9" s="125"/>
      <c r="F9" s="374">
        <f>メイン!C13</f>
        <v>45689</v>
      </c>
      <c r="G9" s="375"/>
      <c r="H9" s="126" t="str">
        <f>メイン!G13</f>
        <v>予定</v>
      </c>
      <c r="I9" s="90"/>
      <c r="J9" s="90"/>
      <c r="K9" s="90"/>
      <c r="L9" s="13"/>
      <c r="M9" s="99" t="s">
        <v>3</v>
      </c>
      <c r="O9" s="127">
        <f>メイン!C22</f>
        <v>44743</v>
      </c>
      <c r="P9" s="128"/>
      <c r="Q9" s="10"/>
      <c r="R9" s="1"/>
      <c r="S9" s="1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</row>
    <row r="10" spans="2:30" s="3" customFormat="1" ht="19.5" customHeight="1" x14ac:dyDescent="0.15">
      <c r="B10" s="1"/>
      <c r="C10" s="99" t="s">
        <v>4</v>
      </c>
      <c r="D10" s="129"/>
      <c r="E10" s="130"/>
      <c r="F10" s="17"/>
      <c r="G10" s="131">
        <f>メイン!C14</f>
        <v>97700</v>
      </c>
      <c r="H10" s="132" t="s">
        <v>5</v>
      </c>
      <c r="M10" s="99" t="s">
        <v>6</v>
      </c>
      <c r="O10" s="133" t="str">
        <f>メイン!C23</f>
        <v>佐藤</v>
      </c>
      <c r="P10" s="128"/>
      <c r="Q10" s="10"/>
      <c r="R10" s="1"/>
      <c r="S10" s="1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</row>
    <row r="11" spans="2:30" s="3" customFormat="1" ht="19.5" customHeight="1" x14ac:dyDescent="0.15">
      <c r="B11" s="1"/>
      <c r="C11" s="99" t="s">
        <v>7</v>
      </c>
      <c r="D11" s="129"/>
      <c r="E11" s="130"/>
      <c r="F11" s="17"/>
      <c r="G11" s="131">
        <f>メイン!C15</f>
        <v>10600</v>
      </c>
      <c r="H11" s="132" t="s">
        <v>5</v>
      </c>
      <c r="M11" s="99" t="s">
        <v>8</v>
      </c>
      <c r="O11" s="127">
        <f>メイン!C24</f>
        <v>44743</v>
      </c>
      <c r="P11" s="128"/>
      <c r="Q11" s="10"/>
      <c r="R11" s="1"/>
      <c r="S11" s="1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</row>
    <row r="12" spans="2:30" s="3" customFormat="1" ht="19.5" customHeight="1" thickBot="1" x14ac:dyDescent="0.2">
      <c r="B12" s="1"/>
      <c r="C12" s="99" t="s">
        <v>9</v>
      </c>
      <c r="D12" s="129"/>
      <c r="E12" s="130"/>
      <c r="F12" s="17"/>
      <c r="G12" s="131">
        <f>メイン!C16</f>
        <v>106000</v>
      </c>
      <c r="H12" s="134" t="s">
        <v>5</v>
      </c>
      <c r="M12" s="99" t="s">
        <v>10</v>
      </c>
      <c r="O12" s="133" t="str">
        <f>メイン!C25</f>
        <v>鈴木</v>
      </c>
      <c r="P12" s="128"/>
      <c r="Q12" s="89"/>
      <c r="R12" s="1"/>
      <c r="S12" s="1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</row>
    <row r="13" spans="2:30" s="3" customFormat="1" ht="30" customHeight="1" thickBot="1" x14ac:dyDescent="0.2">
      <c r="B13" s="1"/>
      <c r="C13" s="344" t="s">
        <v>101</v>
      </c>
      <c r="D13" s="345"/>
      <c r="E13" s="346"/>
      <c r="F13" s="346"/>
      <c r="G13" s="346"/>
      <c r="H13" s="346"/>
      <c r="I13" s="346"/>
      <c r="J13" s="347"/>
      <c r="K13" s="344" t="s">
        <v>108</v>
      </c>
      <c r="L13" s="346"/>
      <c r="M13" s="346"/>
      <c r="N13" s="346"/>
      <c r="O13" s="346"/>
      <c r="P13" s="402" t="s">
        <v>107</v>
      </c>
      <c r="Q13" s="403"/>
      <c r="R13" s="1"/>
      <c r="S13" s="1"/>
      <c r="T13" s="128"/>
      <c r="U13" s="169"/>
      <c r="V13" s="169"/>
      <c r="W13" s="169"/>
      <c r="X13" s="169"/>
      <c r="Y13" s="169"/>
      <c r="Z13" s="128"/>
      <c r="AA13" s="128"/>
      <c r="AB13" s="128"/>
      <c r="AC13" s="128"/>
      <c r="AD13" s="128"/>
    </row>
    <row r="14" spans="2:30" s="3" customFormat="1" ht="45" customHeight="1" x14ac:dyDescent="0.15">
      <c r="B14" s="1"/>
      <c r="C14" s="77"/>
      <c r="D14" s="78"/>
      <c r="E14" s="16"/>
      <c r="G14" s="18"/>
      <c r="H14" s="19"/>
      <c r="J14" s="135"/>
      <c r="K14" s="14"/>
      <c r="L14" s="80"/>
      <c r="M14" s="15"/>
      <c r="N14" s="11"/>
      <c r="O14" s="11"/>
      <c r="P14" s="410" t="str">
        <f>IF(X14=0,"C",IF(X14&lt;=1,"C",IF(X14&lt;=2,"B-",IF(X14&lt;=3,"B+",IF(X14&lt;=4,"A","S")))))</f>
        <v>S</v>
      </c>
      <c r="Q14" s="411"/>
      <c r="R14" s="1"/>
      <c r="S14" s="1"/>
      <c r="T14" s="128"/>
      <c r="U14" s="170" t="s">
        <v>105</v>
      </c>
      <c r="V14" s="171">
        <f>U23</f>
        <v>5</v>
      </c>
      <c r="W14" s="169"/>
      <c r="X14" s="172">
        <f>ROUND(AVERAGE(V14:V16),0)</f>
        <v>5</v>
      </c>
      <c r="Y14" s="169"/>
      <c r="Z14" s="128"/>
      <c r="AA14" s="128"/>
      <c r="AB14" s="128"/>
      <c r="AC14" s="128"/>
      <c r="AD14" s="128"/>
    </row>
    <row r="15" spans="2:30" s="3" customFormat="1" ht="45" customHeight="1" x14ac:dyDescent="0.15">
      <c r="B15" s="1"/>
      <c r="C15" s="77"/>
      <c r="D15" s="78"/>
      <c r="E15" s="81" t="s">
        <v>102</v>
      </c>
      <c r="G15" s="18"/>
      <c r="H15" s="19"/>
      <c r="J15" s="136"/>
      <c r="K15" s="14"/>
      <c r="L15" s="80"/>
      <c r="M15" s="15"/>
      <c r="N15" s="11"/>
      <c r="O15" s="11"/>
      <c r="P15" s="412"/>
      <c r="Q15" s="413"/>
      <c r="R15" s="1"/>
      <c r="S15" s="1"/>
      <c r="T15" s="128"/>
      <c r="U15" s="170" t="s">
        <v>106</v>
      </c>
      <c r="V15" s="171">
        <f>U37</f>
        <v>5</v>
      </c>
      <c r="W15" s="169"/>
      <c r="X15" s="169"/>
      <c r="Y15" s="169"/>
      <c r="Z15" s="128"/>
      <c r="AA15" s="128"/>
      <c r="AB15" s="128"/>
      <c r="AC15" s="128"/>
      <c r="AD15" s="128"/>
    </row>
    <row r="16" spans="2:30" s="3" customFormat="1" ht="45" customHeight="1" x14ac:dyDescent="0.15">
      <c r="B16" s="1"/>
      <c r="C16" s="77"/>
      <c r="D16" s="78"/>
      <c r="E16" s="81" t="s">
        <v>103</v>
      </c>
      <c r="G16" s="18"/>
      <c r="H16" s="19"/>
      <c r="J16" s="136"/>
      <c r="K16" s="14"/>
      <c r="L16" s="80"/>
      <c r="M16" s="15"/>
      <c r="N16" s="11"/>
      <c r="O16" s="11"/>
      <c r="P16" s="412"/>
      <c r="Q16" s="413"/>
      <c r="R16" s="1"/>
      <c r="S16" s="1"/>
      <c r="T16" s="128"/>
      <c r="U16" s="170" t="s">
        <v>100</v>
      </c>
      <c r="V16" s="171">
        <f>メイン!K46</f>
        <v>4</v>
      </c>
      <c r="W16" s="169"/>
      <c r="X16" s="169"/>
      <c r="Y16" s="169"/>
      <c r="Z16" s="128"/>
      <c r="AA16" s="128"/>
      <c r="AB16" s="128"/>
      <c r="AC16" s="128"/>
      <c r="AD16" s="128"/>
    </row>
    <row r="17" spans="2:30" s="3" customFormat="1" ht="45" customHeight="1" thickBot="1" x14ac:dyDescent="0.2">
      <c r="B17" s="1"/>
      <c r="C17" s="82"/>
      <c r="D17" s="83"/>
      <c r="E17" s="84"/>
      <c r="F17" s="83"/>
      <c r="G17" s="85"/>
      <c r="H17" s="85"/>
      <c r="I17" s="85"/>
      <c r="J17" s="89"/>
      <c r="K17" s="86"/>
      <c r="L17" s="87"/>
      <c r="M17" s="88"/>
      <c r="N17" s="85"/>
      <c r="O17" s="85"/>
      <c r="P17" s="414"/>
      <c r="Q17" s="415"/>
      <c r="R17" s="1"/>
      <c r="S17" s="1"/>
      <c r="T17" s="128"/>
      <c r="U17" s="169"/>
      <c r="V17" s="169"/>
      <c r="W17" s="169"/>
      <c r="X17" s="169"/>
      <c r="Y17" s="169"/>
      <c r="Z17" s="128"/>
      <c r="AA17" s="128"/>
      <c r="AB17" s="128"/>
      <c r="AC17" s="128"/>
      <c r="AD17" s="128"/>
    </row>
    <row r="18" spans="2:30" s="3" customFormat="1" ht="30" customHeight="1" thickBot="1" x14ac:dyDescent="0.2">
      <c r="B18" s="1"/>
      <c r="C18" s="335"/>
      <c r="D18" s="336" t="s">
        <v>191</v>
      </c>
      <c r="E18" s="337"/>
      <c r="F18" s="337"/>
      <c r="G18" s="337"/>
      <c r="H18" s="337"/>
      <c r="I18" s="337"/>
      <c r="J18" s="337"/>
      <c r="K18" s="336" t="s">
        <v>235</v>
      </c>
      <c r="L18" s="337"/>
      <c r="M18" s="337"/>
      <c r="N18" s="337"/>
      <c r="O18" s="337"/>
      <c r="P18" s="337"/>
      <c r="Q18" s="338"/>
      <c r="R18" s="1"/>
      <c r="S18" s="1"/>
      <c r="T18" s="128"/>
      <c r="U18" s="169"/>
      <c r="V18" s="169"/>
      <c r="W18" s="169"/>
      <c r="X18" s="169"/>
      <c r="Y18" s="169"/>
      <c r="Z18" s="128"/>
      <c r="AA18" s="128"/>
      <c r="AB18" s="128"/>
      <c r="AC18" s="128"/>
      <c r="AD18" s="128"/>
    </row>
    <row r="19" spans="2:30" s="3" customFormat="1" ht="15" customHeight="1" thickBot="1" x14ac:dyDescent="0.2">
      <c r="B19" s="1"/>
      <c r="C19" s="34"/>
      <c r="D19" s="5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6"/>
      <c r="R19" s="1"/>
      <c r="S19" s="1"/>
      <c r="T19" s="128"/>
      <c r="U19" s="169"/>
      <c r="V19" s="169"/>
      <c r="W19" s="169"/>
      <c r="X19" s="169"/>
      <c r="Y19" s="169"/>
      <c r="Z19" s="128"/>
      <c r="AA19" s="128"/>
      <c r="AB19" s="128"/>
      <c r="AC19" s="128"/>
      <c r="AD19" s="128"/>
    </row>
    <row r="20" spans="2:30" s="3" customFormat="1" ht="30" customHeight="1" x14ac:dyDescent="0.15">
      <c r="B20" s="1"/>
      <c r="C20" s="39"/>
      <c r="D20" s="56"/>
      <c r="E20" s="40"/>
      <c r="F20" s="385"/>
      <c r="G20" s="386"/>
      <c r="H20" s="387"/>
      <c r="I20" s="418" t="s">
        <v>171</v>
      </c>
      <c r="J20" s="418"/>
      <c r="K20" s="418"/>
      <c r="L20" s="418"/>
      <c r="M20" s="418"/>
      <c r="N20" s="418"/>
      <c r="O20" s="419"/>
      <c r="P20" s="40"/>
      <c r="Q20" s="41"/>
      <c r="R20" s="1"/>
      <c r="S20" s="1"/>
      <c r="T20" s="128"/>
      <c r="U20" s="173" t="s">
        <v>230</v>
      </c>
      <c r="V20" s="173">
        <f>IF(メイン!L30="0","-",メイン!L30)</f>
        <v>0.75</v>
      </c>
      <c r="W20" s="173"/>
      <c r="X20" s="174"/>
      <c r="Y20" s="169"/>
      <c r="Z20" s="128"/>
      <c r="AA20" s="128"/>
      <c r="AB20" s="128"/>
      <c r="AC20" s="128"/>
      <c r="AD20" s="128"/>
    </row>
    <row r="21" spans="2:30" s="3" customFormat="1" ht="30" customHeight="1" x14ac:dyDescent="0.15">
      <c r="B21" s="1"/>
      <c r="C21" s="39"/>
      <c r="D21" s="56"/>
      <c r="E21" s="40"/>
      <c r="F21" s="378" t="s">
        <v>13</v>
      </c>
      <c r="G21" s="379"/>
      <c r="H21" s="379"/>
      <c r="I21" s="420">
        <f>V20</f>
        <v>0.75</v>
      </c>
      <c r="J21" s="420"/>
      <c r="K21" s="420"/>
      <c r="L21" s="420"/>
      <c r="M21" s="420"/>
      <c r="N21" s="420"/>
      <c r="O21" s="421"/>
      <c r="P21" s="40"/>
      <c r="Q21" s="41"/>
      <c r="R21" s="1"/>
      <c r="S21" s="1"/>
      <c r="T21" s="128"/>
      <c r="U21" s="173">
        <f>IF(V20&gt;=1.03,1,IF(V20&gt;=1,0.8,IF(V20&gt;=0.97,0.6,IF(V20&gt;=0.9,0.4,IF(V20&gt;=0.8,0.2,0)))))</f>
        <v>0</v>
      </c>
      <c r="V21" s="173"/>
      <c r="W21" s="173"/>
      <c r="X21" s="169"/>
      <c r="Y21" s="169"/>
      <c r="Z21" s="128"/>
      <c r="AA21" s="128"/>
      <c r="AB21" s="128"/>
      <c r="AC21" s="128"/>
      <c r="AD21" s="128"/>
    </row>
    <row r="22" spans="2:30" s="3" customFormat="1" ht="71.25" customHeight="1" thickBot="1" x14ac:dyDescent="0.2">
      <c r="B22" s="1"/>
      <c r="C22" s="39"/>
      <c r="D22" s="56"/>
      <c r="E22" s="40"/>
      <c r="F22" s="380" t="s">
        <v>47</v>
      </c>
      <c r="G22" s="381"/>
      <c r="H22" s="381"/>
      <c r="I22" s="382"/>
      <c r="J22" s="383"/>
      <c r="K22" s="383"/>
      <c r="L22" s="383"/>
      <c r="M22" s="384"/>
      <c r="N22" s="138"/>
      <c r="O22" s="139"/>
      <c r="P22" s="40"/>
      <c r="Q22" s="41"/>
      <c r="R22" s="1"/>
      <c r="S22" s="1"/>
      <c r="T22" s="128"/>
      <c r="U22" s="173">
        <f>IF(V20="null",0,1-U21)</f>
        <v>1</v>
      </c>
      <c r="V22" s="173"/>
      <c r="W22" s="173"/>
      <c r="X22" s="169"/>
      <c r="Y22" s="169"/>
      <c r="Z22" s="128"/>
      <c r="AA22" s="128"/>
      <c r="AB22" s="128"/>
      <c r="AC22" s="128"/>
      <c r="AD22" s="128"/>
    </row>
    <row r="23" spans="2:30" s="3" customFormat="1" ht="15" customHeight="1" x14ac:dyDescent="0.15">
      <c r="B23" s="1"/>
      <c r="C23" s="39"/>
      <c r="D23" s="56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1"/>
      <c r="R23" s="1"/>
      <c r="S23" s="1"/>
      <c r="T23" s="128"/>
      <c r="U23" s="173">
        <f>U22/0.2</f>
        <v>5</v>
      </c>
      <c r="V23" s="173"/>
      <c r="W23" s="173"/>
      <c r="X23" s="169"/>
      <c r="Y23" s="169"/>
      <c r="Z23" s="128"/>
      <c r="AA23" s="128"/>
      <c r="AB23" s="128"/>
      <c r="AC23" s="128"/>
      <c r="AD23" s="128"/>
    </row>
    <row r="24" spans="2:30" s="3" customFormat="1" ht="12" hidden="1" customHeight="1" thickBot="1" x14ac:dyDescent="0.2">
      <c r="B24" s="1"/>
      <c r="C24" s="39"/>
      <c r="D24" s="56"/>
      <c r="E24" s="40"/>
      <c r="F24" s="54" t="s">
        <v>229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1"/>
      <c r="S24" s="1"/>
      <c r="T24" s="128"/>
      <c r="U24" s="173"/>
      <c r="V24" s="173"/>
      <c r="W24" s="173"/>
      <c r="X24" s="169"/>
      <c r="Y24" s="169"/>
      <c r="Z24" s="128"/>
      <c r="AA24" s="128"/>
      <c r="AB24" s="128"/>
      <c r="AC24" s="128"/>
      <c r="AD24" s="128"/>
    </row>
    <row r="25" spans="2:30" s="3" customFormat="1" ht="12" hidden="1" customHeight="1" x14ac:dyDescent="0.15">
      <c r="B25" s="1"/>
      <c r="C25" s="20"/>
      <c r="D25" s="21"/>
      <c r="E25" s="37"/>
      <c r="F25" s="389"/>
      <c r="G25" s="390"/>
      <c r="H25" s="391"/>
      <c r="I25" s="422" t="s">
        <v>46</v>
      </c>
      <c r="J25" s="423"/>
      <c r="K25" s="423"/>
      <c r="L25" s="423"/>
      <c r="M25" s="423"/>
      <c r="N25" s="424"/>
      <c r="O25" s="37"/>
      <c r="P25" s="37"/>
      <c r="Q25" s="38"/>
      <c r="S25" s="128"/>
      <c r="T25" s="128"/>
      <c r="U25" s="170" t="s">
        <v>75</v>
      </c>
      <c r="V25" s="173" t="str">
        <f>IF(メイン!I31=0,"-",メイン!I31)</f>
        <v>-</v>
      </c>
      <c r="W25" s="173"/>
      <c r="X25" s="174" t="s">
        <v>52</v>
      </c>
      <c r="Y25" s="169"/>
      <c r="Z25" s="128"/>
      <c r="AA25" s="128"/>
      <c r="AB25" s="128"/>
      <c r="AC25" s="128"/>
      <c r="AD25" s="128"/>
    </row>
    <row r="26" spans="2:30" s="3" customFormat="1" ht="12" hidden="1" customHeight="1" x14ac:dyDescent="0.15">
      <c r="B26" s="1"/>
      <c r="C26" s="20"/>
      <c r="D26" s="21"/>
      <c r="E26" s="37"/>
      <c r="F26" s="395" t="s">
        <v>49</v>
      </c>
      <c r="G26" s="396"/>
      <c r="H26" s="397"/>
      <c r="I26" s="53" t="s">
        <v>50</v>
      </c>
      <c r="J26" s="416" t="str">
        <f>V25</f>
        <v>-</v>
      </c>
      <c r="K26" s="416"/>
      <c r="L26" s="416"/>
      <c r="M26" s="416"/>
      <c r="N26" s="417"/>
      <c r="O26" s="37"/>
      <c r="P26" s="37"/>
      <c r="Q26" s="38"/>
      <c r="S26" s="128"/>
      <c r="T26" s="128"/>
      <c r="U26" s="170" t="s">
        <v>99</v>
      </c>
      <c r="V26" s="173" t="str">
        <f>IF(メイン!I32=0,"-",メイン!I32)</f>
        <v>-</v>
      </c>
      <c r="W26" s="173"/>
      <c r="X26" s="174" t="s">
        <v>52</v>
      </c>
      <c r="Y26" s="169"/>
      <c r="Z26" s="128"/>
      <c r="AA26" s="128"/>
      <c r="AB26" s="128"/>
      <c r="AC26" s="128"/>
      <c r="AD26" s="128"/>
    </row>
    <row r="27" spans="2:30" s="3" customFormat="1" ht="12" hidden="1" customHeight="1" x14ac:dyDescent="0.15">
      <c r="B27" s="1"/>
      <c r="C27" s="20"/>
      <c r="D27" s="21"/>
      <c r="E27" s="37"/>
      <c r="F27" s="378" t="s">
        <v>48</v>
      </c>
      <c r="G27" s="379"/>
      <c r="H27" s="379"/>
      <c r="I27" s="53" t="s">
        <v>51</v>
      </c>
      <c r="J27" s="416" t="str">
        <f>V26</f>
        <v>-</v>
      </c>
      <c r="K27" s="416"/>
      <c r="L27" s="416"/>
      <c r="M27" s="416"/>
      <c r="N27" s="417"/>
      <c r="O27" s="37"/>
      <c r="P27" s="37"/>
      <c r="Q27" s="38"/>
      <c r="S27" s="128"/>
      <c r="T27" s="128"/>
      <c r="U27" s="170" t="s">
        <v>100</v>
      </c>
      <c r="V27" s="173" t="e">
        <f>IF(X27&gt;=1.03,1,IF(X27&gt;=1,0.8,IF(X27&gt;=0.97,0.6,IF(X27&gt;=0.9,0.4,IF(X27&gt;=0.8,0.2,0)))))</f>
        <v>#DIV/0!</v>
      </c>
      <c r="W27" s="173"/>
      <c r="X27" s="169" t="e">
        <f>AVERAGE(V25:V26)</f>
        <v>#DIV/0!</v>
      </c>
      <c r="Y27" s="169"/>
      <c r="Z27" s="128"/>
      <c r="AA27" s="128"/>
      <c r="AB27" s="128"/>
      <c r="AC27" s="128"/>
      <c r="AD27" s="128"/>
    </row>
    <row r="28" spans="2:30" s="3" customFormat="1" ht="12" hidden="1" customHeight="1" thickBot="1" x14ac:dyDescent="0.2">
      <c r="B28" s="1"/>
      <c r="C28" s="20"/>
      <c r="D28" s="21"/>
      <c r="E28" s="37"/>
      <c r="F28" s="380" t="s">
        <v>47</v>
      </c>
      <c r="G28" s="381"/>
      <c r="H28" s="381"/>
      <c r="I28" s="388"/>
      <c r="J28" s="388"/>
      <c r="K28" s="388"/>
      <c r="L28" s="388"/>
      <c r="M28" s="384"/>
      <c r="N28" s="79"/>
      <c r="O28" s="37"/>
      <c r="P28" s="37"/>
      <c r="Q28" s="38"/>
      <c r="S28" s="128"/>
      <c r="T28" s="128"/>
      <c r="U28" s="173"/>
      <c r="V28" s="173" t="e">
        <f>IF(V25=0,0,1-V27)</f>
        <v>#DIV/0!</v>
      </c>
      <c r="W28" s="173"/>
      <c r="X28" s="169"/>
      <c r="Y28" s="169"/>
      <c r="Z28" s="128"/>
      <c r="AA28" s="128"/>
      <c r="AB28" s="128"/>
      <c r="AC28" s="128"/>
      <c r="AD28" s="128"/>
    </row>
    <row r="29" spans="2:30" s="3" customFormat="1" ht="15" customHeight="1" thickBot="1" x14ac:dyDescent="0.2">
      <c r="B29" s="21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4"/>
      <c r="S29" s="128"/>
      <c r="T29" s="128"/>
      <c r="U29" s="173"/>
      <c r="V29" s="173"/>
      <c r="W29" s="173"/>
      <c r="X29" s="169"/>
      <c r="Y29" s="169"/>
      <c r="Z29" s="128"/>
      <c r="AA29" s="128"/>
      <c r="AB29" s="128"/>
      <c r="AC29" s="128"/>
      <c r="AD29" s="128"/>
    </row>
    <row r="30" spans="2:30" s="3" customFormat="1" ht="30" customHeight="1" thickBot="1" x14ac:dyDescent="0.2">
      <c r="B30" s="1"/>
      <c r="C30" s="353"/>
      <c r="D30" s="354" t="s">
        <v>222</v>
      </c>
      <c r="E30" s="355"/>
      <c r="F30" s="355"/>
      <c r="G30" s="355"/>
      <c r="H30" s="355"/>
      <c r="I30" s="355"/>
      <c r="J30" s="355"/>
      <c r="K30" s="354" t="s">
        <v>236</v>
      </c>
      <c r="L30" s="355"/>
      <c r="M30" s="355"/>
      <c r="N30" s="355"/>
      <c r="O30" s="355"/>
      <c r="P30" s="355"/>
      <c r="Q30" s="356"/>
      <c r="R30" s="1"/>
      <c r="S30" s="128"/>
      <c r="T30" s="128"/>
      <c r="U30" s="173"/>
      <c r="V30" s="173"/>
      <c r="W30" s="173"/>
      <c r="X30" s="169"/>
      <c r="Y30" s="169"/>
      <c r="Z30" s="128"/>
      <c r="AA30" s="128"/>
      <c r="AB30" s="128"/>
      <c r="AC30" s="128"/>
      <c r="AD30" s="128"/>
    </row>
    <row r="31" spans="2:30" s="3" customFormat="1" ht="15" customHeight="1" x14ac:dyDescent="0.15">
      <c r="B31" s="1"/>
      <c r="C31" s="20"/>
      <c r="D31" s="21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8"/>
      <c r="S31" s="1"/>
      <c r="T31" s="128"/>
      <c r="U31" s="173"/>
      <c r="V31" s="173"/>
      <c r="W31" s="173">
        <f>メイン!C37</f>
        <v>0.5</v>
      </c>
      <c r="X31" s="169"/>
      <c r="Y31" s="169"/>
      <c r="Z31" s="128"/>
      <c r="AA31" s="128"/>
      <c r="AB31" s="128"/>
      <c r="AC31" s="128"/>
      <c r="AD31" s="128"/>
    </row>
    <row r="32" spans="2:30" s="3" customFormat="1" ht="15" customHeight="1" thickBot="1" x14ac:dyDescent="0.2">
      <c r="B32" s="1"/>
      <c r="C32" s="20"/>
      <c r="D32" s="21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8"/>
      <c r="S32" s="1"/>
      <c r="T32" s="128"/>
      <c r="U32" s="170"/>
      <c r="V32" s="173"/>
      <c r="W32" s="173"/>
      <c r="X32" s="169"/>
      <c r="Y32" s="169"/>
      <c r="Z32" s="128"/>
      <c r="AA32" s="128"/>
      <c r="AB32" s="128"/>
      <c r="AC32" s="128"/>
      <c r="AD32" s="128"/>
    </row>
    <row r="33" spans="2:30" s="3" customFormat="1" ht="30" customHeight="1" x14ac:dyDescent="0.15">
      <c r="B33" s="1"/>
      <c r="C33" s="20"/>
      <c r="D33" s="21"/>
      <c r="E33" s="326"/>
      <c r="F33" s="389"/>
      <c r="G33" s="390"/>
      <c r="H33" s="391"/>
      <c r="I33" s="418" t="s">
        <v>171</v>
      </c>
      <c r="J33" s="418"/>
      <c r="K33" s="418"/>
      <c r="L33" s="418"/>
      <c r="M33" s="418"/>
      <c r="N33" s="418"/>
      <c r="O33" s="419"/>
      <c r="P33" s="37"/>
      <c r="Q33" s="38"/>
      <c r="S33" s="1"/>
      <c r="T33" s="128"/>
      <c r="U33" s="173" t="s">
        <v>231</v>
      </c>
      <c r="V33" s="173">
        <f>W34</f>
        <v>0.5</v>
      </c>
      <c r="W33" s="173" t="str">
        <f>メイン!C40</f>
        <v>―</v>
      </c>
      <c r="X33" s="169"/>
      <c r="Y33" s="169"/>
      <c r="Z33" s="128"/>
      <c r="AA33" s="128"/>
      <c r="AB33" s="128"/>
      <c r="AC33" s="128"/>
      <c r="AD33" s="128"/>
    </row>
    <row r="34" spans="2:30" s="3" customFormat="1" ht="30" customHeight="1" x14ac:dyDescent="0.15">
      <c r="B34" s="1"/>
      <c r="C34" s="20"/>
      <c r="D34" s="21"/>
      <c r="E34" s="326"/>
      <c r="F34" s="392" t="s">
        <v>188</v>
      </c>
      <c r="G34" s="393"/>
      <c r="H34" s="394"/>
      <c r="I34" s="427">
        <f>IF(メイン!C37=0,"-",メイン!C37)</f>
        <v>0.5</v>
      </c>
      <c r="J34" s="427"/>
      <c r="K34" s="427"/>
      <c r="L34" s="427"/>
      <c r="M34" s="427"/>
      <c r="N34" s="427"/>
      <c r="O34" s="428"/>
      <c r="P34" s="37"/>
      <c r="Q34" s="38"/>
      <c r="S34" s="1"/>
      <c r="T34" s="128"/>
      <c r="U34" s="175">
        <f>IF(V33&gt;メイン!J35,1,IF(V33&gt;メイン!K35,0.8,IF(V33&gt;メイン!L35,0.6,IF(V33&gt;メイン!M35,0.4,IF(V33&gt;メイン!N35,0.2,0)))))</f>
        <v>0</v>
      </c>
      <c r="V34" s="173">
        <f>IF('🅟評価結果'!V33&gt;1.1,1,'🅟評価結果'!V33)</f>
        <v>0.5</v>
      </c>
      <c r="W34" s="173">
        <f>メイン!C43</f>
        <v>0.5</v>
      </c>
      <c r="X34" s="169"/>
      <c r="Y34" s="169"/>
      <c r="Z34" s="128"/>
      <c r="AA34" s="128"/>
      <c r="AB34" s="128"/>
      <c r="AC34" s="128"/>
      <c r="AD34" s="128"/>
    </row>
    <row r="35" spans="2:30" s="3" customFormat="1" ht="30" customHeight="1" thickBot="1" x14ac:dyDescent="0.2">
      <c r="B35" s="1"/>
      <c r="C35" s="20"/>
      <c r="D35" s="21"/>
      <c r="E35" s="326"/>
      <c r="F35" s="425" t="s">
        <v>189</v>
      </c>
      <c r="G35" s="426"/>
      <c r="H35" s="426"/>
      <c r="I35" s="429" t="str">
        <f>IF(メイン!C40=0,"-",W33)</f>
        <v>―</v>
      </c>
      <c r="J35" s="429"/>
      <c r="K35" s="429"/>
      <c r="L35" s="429"/>
      <c r="M35" s="429"/>
      <c r="N35" s="429"/>
      <c r="O35" s="430"/>
      <c r="P35" s="37"/>
      <c r="Q35" s="38"/>
      <c r="S35" s="1"/>
      <c r="T35" s="128"/>
      <c r="U35" s="175">
        <f>1-U34</f>
        <v>1</v>
      </c>
      <c r="V35" s="173"/>
      <c r="W35" s="173"/>
      <c r="X35" s="169"/>
      <c r="Y35" s="169"/>
      <c r="Z35" s="128"/>
      <c r="AA35" s="128"/>
      <c r="AB35" s="128"/>
      <c r="AC35" s="128"/>
      <c r="AD35" s="128"/>
    </row>
    <row r="36" spans="2:30" s="3" customFormat="1" ht="12" customHeight="1" thickBot="1" x14ac:dyDescent="0.2">
      <c r="B36" s="1"/>
      <c r="C36" s="20"/>
      <c r="D36" s="21"/>
      <c r="E36" s="326"/>
      <c r="F36" s="404"/>
      <c r="G36" s="405"/>
      <c r="H36" s="406"/>
      <c r="I36" s="40"/>
      <c r="J36" s="40"/>
      <c r="K36" s="40"/>
      <c r="L36" s="40"/>
      <c r="M36" s="407"/>
      <c r="N36" s="407"/>
      <c r="O36" s="38"/>
      <c r="P36" s="37"/>
      <c r="Q36" s="38"/>
      <c r="S36" s="1"/>
      <c r="T36" s="128"/>
      <c r="U36" s="173"/>
      <c r="V36" s="173"/>
      <c r="W36" s="173"/>
      <c r="X36" s="169"/>
      <c r="Y36" s="169"/>
      <c r="Z36" s="128"/>
      <c r="AA36" s="128"/>
      <c r="AB36" s="128"/>
      <c r="AC36" s="128"/>
      <c r="AD36" s="128"/>
    </row>
    <row r="37" spans="2:30" s="3" customFormat="1" ht="30" customHeight="1" x14ac:dyDescent="0.15">
      <c r="B37" s="1"/>
      <c r="C37" s="20"/>
      <c r="D37" s="21"/>
      <c r="E37" s="326"/>
      <c r="F37" s="400" t="s">
        <v>190</v>
      </c>
      <c r="G37" s="401"/>
      <c r="H37" s="401"/>
      <c r="I37" s="431">
        <f>IF(メイン!C43=0,"-",メイン!C43)</f>
        <v>0.5</v>
      </c>
      <c r="J37" s="432"/>
      <c r="K37" s="432"/>
      <c r="L37" s="432"/>
      <c r="M37" s="432"/>
      <c r="N37" s="432"/>
      <c r="O37" s="433"/>
      <c r="P37" s="37"/>
      <c r="Q37" s="38"/>
      <c r="S37" s="1"/>
      <c r="T37" s="128"/>
      <c r="U37" s="173">
        <f>U35/0.2</f>
        <v>5</v>
      </c>
      <c r="V37" s="173"/>
      <c r="W37" s="173"/>
      <c r="X37" s="169"/>
      <c r="Y37" s="169"/>
      <c r="Z37" s="128"/>
      <c r="AA37" s="128"/>
      <c r="AB37" s="128"/>
      <c r="AC37" s="128"/>
      <c r="AD37" s="128"/>
    </row>
    <row r="38" spans="2:30" s="3" customFormat="1" ht="71.25" customHeight="1" thickBot="1" x14ac:dyDescent="0.2">
      <c r="B38" s="1"/>
      <c r="C38" s="20"/>
      <c r="D38" s="21"/>
      <c r="E38" s="326"/>
      <c r="F38" s="380" t="s">
        <v>12</v>
      </c>
      <c r="G38" s="381"/>
      <c r="H38" s="381"/>
      <c r="I38" s="398"/>
      <c r="J38" s="399"/>
      <c r="K38" s="399"/>
      <c r="L38" s="399"/>
      <c r="M38" s="399"/>
      <c r="N38" s="137"/>
      <c r="O38" s="140"/>
      <c r="P38" s="37"/>
      <c r="Q38" s="38"/>
      <c r="S38" s="1"/>
      <c r="T38" s="128"/>
      <c r="U38" s="173"/>
      <c r="V38" s="173"/>
      <c r="W38" s="210"/>
      <c r="X38" s="169"/>
      <c r="Y38" s="169"/>
      <c r="Z38" s="128"/>
      <c r="AA38" s="128"/>
      <c r="AB38" s="128"/>
      <c r="AC38" s="128"/>
      <c r="AD38" s="128"/>
    </row>
    <row r="39" spans="2:30" s="3" customFormat="1" ht="15" customHeight="1" x14ac:dyDescent="0.15">
      <c r="B39" s="1"/>
      <c r="C39" s="20"/>
      <c r="D39" s="21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8"/>
      <c r="S39" s="1"/>
      <c r="T39" s="128"/>
      <c r="U39" s="173"/>
      <c r="V39" s="173"/>
      <c r="W39" s="173"/>
      <c r="X39" s="169"/>
      <c r="Y39" s="169"/>
      <c r="Z39" s="128"/>
      <c r="AA39" s="128"/>
      <c r="AB39" s="128"/>
      <c r="AC39" s="128"/>
      <c r="AD39" s="128"/>
    </row>
    <row r="40" spans="2:30" s="3" customFormat="1" ht="15" customHeight="1" thickBot="1" x14ac:dyDescent="0.2">
      <c r="B40" s="21"/>
      <c r="C40" s="2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4"/>
      <c r="R40" s="21"/>
      <c r="S40" s="1"/>
      <c r="T40" s="128"/>
      <c r="U40" s="173"/>
      <c r="V40" s="173"/>
      <c r="W40" s="173"/>
      <c r="X40" s="169"/>
      <c r="Y40" s="169"/>
      <c r="Z40" s="128"/>
      <c r="AA40" s="128"/>
      <c r="AB40" s="128"/>
      <c r="AC40" s="128"/>
      <c r="AD40" s="128"/>
    </row>
    <row r="41" spans="2:30" s="3" customFormat="1" ht="30" customHeight="1" thickBot="1" x14ac:dyDescent="0.2">
      <c r="B41" s="1"/>
      <c r="C41" s="339"/>
      <c r="D41" s="340" t="s">
        <v>192</v>
      </c>
      <c r="E41" s="341"/>
      <c r="F41" s="341"/>
      <c r="G41" s="341"/>
      <c r="H41" s="341"/>
      <c r="I41" s="341"/>
      <c r="J41" s="341"/>
      <c r="K41" s="342" t="str">
        <f>IF(W42&gt;=2,"⇒２項目以上を達成","・・・未達成")</f>
        <v>⇒２項目以上を達成</v>
      </c>
      <c r="L41" s="341"/>
      <c r="M41" s="341"/>
      <c r="N41" s="341"/>
      <c r="O41" s="341"/>
      <c r="P41" s="341"/>
      <c r="Q41" s="343"/>
      <c r="R41" s="1"/>
      <c r="S41" s="128"/>
      <c r="T41" s="128"/>
      <c r="U41" s="173"/>
      <c r="V41" s="173"/>
      <c r="W41" s="173"/>
      <c r="X41" s="169"/>
      <c r="Y41" s="169"/>
      <c r="Z41" s="128"/>
      <c r="AA41" s="128"/>
      <c r="AB41" s="128"/>
      <c r="AC41" s="128"/>
      <c r="AD41" s="128"/>
    </row>
    <row r="42" spans="2:30" s="3" customFormat="1" ht="27" customHeight="1" thickBot="1" x14ac:dyDescent="0.2">
      <c r="B42" s="1"/>
      <c r="C42" s="33"/>
      <c r="D42" s="244" t="str">
        <f t="shared" ref="D42:D49" si="0">IF(V42=TRUE,"◎","-")</f>
        <v>◎</v>
      </c>
      <c r="E42" s="260" t="s">
        <v>177</v>
      </c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376"/>
      <c r="Q42" s="377"/>
      <c r="S42" s="1"/>
      <c r="T42" s="128"/>
      <c r="U42" s="176"/>
      <c r="V42" s="173" t="b">
        <f>メイン!I47</f>
        <v>1</v>
      </c>
      <c r="W42" s="173">
        <f>COUNTIF(D42:D49,"◎")</f>
        <v>4</v>
      </c>
      <c r="X42" s="169"/>
      <c r="Y42" s="169"/>
      <c r="Z42" s="128"/>
      <c r="AA42" s="128"/>
      <c r="AB42" s="128"/>
      <c r="AC42" s="128"/>
      <c r="AD42" s="128"/>
    </row>
    <row r="43" spans="2:30" s="3" customFormat="1" ht="27" customHeight="1" x14ac:dyDescent="0.15">
      <c r="B43" s="1"/>
      <c r="C43" s="245"/>
      <c r="D43" s="246" t="str">
        <f t="shared" si="0"/>
        <v>-</v>
      </c>
      <c r="E43" s="250" t="s">
        <v>178</v>
      </c>
      <c r="F43" s="250"/>
      <c r="G43" s="250"/>
      <c r="H43" s="250"/>
      <c r="I43" s="261"/>
      <c r="J43" s="262"/>
      <c r="K43" s="250"/>
      <c r="L43" s="261"/>
      <c r="M43" s="250"/>
      <c r="N43" s="250"/>
      <c r="O43" s="250"/>
      <c r="P43" s="263"/>
      <c r="Q43" s="264"/>
      <c r="S43" s="1"/>
      <c r="T43" s="128"/>
      <c r="U43" s="176"/>
      <c r="V43" s="173" t="b">
        <f>メイン!I49</f>
        <v>0</v>
      </c>
      <c r="W43" s="173"/>
      <c r="X43" s="169"/>
      <c r="Y43" s="169"/>
      <c r="Z43" s="128"/>
      <c r="AA43" s="128"/>
      <c r="AB43" s="128"/>
      <c r="AC43" s="128"/>
      <c r="AD43" s="128"/>
    </row>
    <row r="44" spans="2:30" s="3" customFormat="1" ht="27" customHeight="1" thickBot="1" x14ac:dyDescent="0.2">
      <c r="B44" s="1"/>
      <c r="C44" s="247"/>
      <c r="D44" s="248" t="str">
        <f t="shared" si="0"/>
        <v>◎</v>
      </c>
      <c r="E44" s="249" t="s">
        <v>197</v>
      </c>
      <c r="F44" s="249"/>
      <c r="G44" s="249"/>
      <c r="H44" s="249"/>
      <c r="I44" s="265"/>
      <c r="J44" s="266"/>
      <c r="K44" s="249"/>
      <c r="L44" s="265"/>
      <c r="M44" s="249"/>
      <c r="N44" s="249"/>
      <c r="O44" s="249"/>
      <c r="P44" s="267"/>
      <c r="Q44" s="268"/>
      <c r="S44" s="1"/>
      <c r="T44" s="128"/>
      <c r="U44" s="176"/>
      <c r="V44" s="173" t="b">
        <f>メイン!I51</f>
        <v>1</v>
      </c>
      <c r="W44" s="173"/>
      <c r="X44" s="169"/>
      <c r="Y44" s="169"/>
      <c r="Z44" s="128"/>
      <c r="AA44" s="128"/>
      <c r="AB44" s="128"/>
      <c r="AC44" s="128"/>
      <c r="AD44" s="128"/>
    </row>
    <row r="45" spans="2:30" s="3" customFormat="1" ht="27" customHeight="1" x14ac:dyDescent="0.15">
      <c r="B45" s="1"/>
      <c r="C45" s="245"/>
      <c r="D45" s="246" t="str">
        <f t="shared" si="0"/>
        <v>◎</v>
      </c>
      <c r="E45" s="250" t="s">
        <v>198</v>
      </c>
      <c r="F45" s="250"/>
      <c r="G45" s="250"/>
      <c r="H45" s="250"/>
      <c r="I45" s="261"/>
      <c r="J45" s="262"/>
      <c r="K45" s="250"/>
      <c r="L45" s="261"/>
      <c r="M45" s="250"/>
      <c r="N45" s="250"/>
      <c r="O45" s="250"/>
      <c r="P45" s="263"/>
      <c r="Q45" s="264"/>
      <c r="S45" s="1"/>
      <c r="T45" s="128"/>
      <c r="U45" s="176"/>
      <c r="V45" s="173" t="b">
        <f>メイン!I53</f>
        <v>1</v>
      </c>
      <c r="W45" s="173"/>
      <c r="X45" s="169"/>
      <c r="Y45" s="169"/>
      <c r="Z45" s="128"/>
      <c r="AA45" s="128"/>
      <c r="AB45" s="128"/>
      <c r="AC45" s="128"/>
      <c r="AD45" s="128"/>
    </row>
    <row r="46" spans="2:30" s="3" customFormat="1" ht="27" customHeight="1" x14ac:dyDescent="0.15">
      <c r="B46" s="1"/>
      <c r="C46" s="256"/>
      <c r="D46" s="257" t="str">
        <f t="shared" si="0"/>
        <v>◎</v>
      </c>
      <c r="E46" s="258" t="s">
        <v>179</v>
      </c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9"/>
      <c r="S46" s="1"/>
      <c r="T46" s="128"/>
      <c r="U46" s="176"/>
      <c r="V46" s="173" t="b">
        <f>メイン!I55</f>
        <v>1</v>
      </c>
      <c r="W46" s="173"/>
      <c r="X46" s="169"/>
      <c r="Y46" s="169"/>
      <c r="Z46" s="128"/>
      <c r="AA46" s="128"/>
      <c r="AB46" s="128"/>
      <c r="AC46" s="128"/>
      <c r="AD46" s="128"/>
    </row>
    <row r="47" spans="2:30" s="3" customFormat="1" ht="27" customHeight="1" x14ac:dyDescent="0.15">
      <c r="B47" s="1"/>
      <c r="C47" s="30"/>
      <c r="D47" s="65" t="str">
        <f t="shared" si="0"/>
        <v>-</v>
      </c>
      <c r="E47" s="204" t="s">
        <v>180</v>
      </c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5"/>
      <c r="S47" s="1"/>
      <c r="T47" s="128"/>
      <c r="U47" s="176"/>
      <c r="V47" s="173" t="b">
        <f>メイン!I57</f>
        <v>0</v>
      </c>
      <c r="W47" s="173"/>
      <c r="X47" s="169"/>
      <c r="Y47" s="169"/>
      <c r="Z47" s="128"/>
      <c r="AA47" s="128"/>
      <c r="AB47" s="128"/>
      <c r="AC47" s="128"/>
      <c r="AD47" s="128"/>
    </row>
    <row r="48" spans="2:30" s="3" customFormat="1" ht="27" customHeight="1" thickBot="1" x14ac:dyDescent="0.2">
      <c r="B48" s="1"/>
      <c r="C48" s="30"/>
      <c r="D48" s="65" t="str">
        <f t="shared" si="0"/>
        <v>-</v>
      </c>
      <c r="E48" s="207" t="s">
        <v>199</v>
      </c>
      <c r="F48" s="207"/>
      <c r="G48" s="207"/>
      <c r="H48" s="207"/>
      <c r="I48" s="207"/>
      <c r="J48" s="207"/>
      <c r="K48" s="207"/>
      <c r="L48" s="207"/>
      <c r="M48" s="207"/>
      <c r="N48" s="408"/>
      <c r="O48" s="210"/>
      <c r="P48" s="251"/>
      <c r="Q48" s="252"/>
      <c r="S48" s="1"/>
      <c r="T48" s="128"/>
      <c r="U48" s="176"/>
      <c r="V48" s="173" t="b">
        <f>メイン!I59</f>
        <v>0</v>
      </c>
      <c r="W48" s="173"/>
      <c r="X48" s="169"/>
      <c r="Y48" s="169"/>
      <c r="Z48" s="128"/>
      <c r="AA48" s="128"/>
      <c r="AB48" s="128"/>
      <c r="AC48" s="128"/>
      <c r="AD48" s="128"/>
    </row>
    <row r="49" spans="2:30" s="3" customFormat="1" ht="27" customHeight="1" thickBot="1" x14ac:dyDescent="0.2">
      <c r="B49" s="1"/>
      <c r="C49" s="32"/>
      <c r="D49" s="72" t="str">
        <f t="shared" si="0"/>
        <v>-</v>
      </c>
      <c r="E49" s="206" t="s">
        <v>200</v>
      </c>
      <c r="F49" s="206"/>
      <c r="G49" s="206"/>
      <c r="H49" s="206"/>
      <c r="I49" s="206"/>
      <c r="J49" s="206"/>
      <c r="K49" s="206"/>
      <c r="L49" s="206"/>
      <c r="M49" s="206"/>
      <c r="N49" s="409"/>
      <c r="O49" s="253"/>
      <c r="P49" s="254"/>
      <c r="Q49" s="255"/>
      <c r="S49" s="1"/>
      <c r="T49" s="128"/>
      <c r="U49" s="176"/>
      <c r="V49" s="173" t="b">
        <f>メイン!I61</f>
        <v>0</v>
      </c>
      <c r="W49" s="173"/>
      <c r="X49" s="169"/>
      <c r="Y49" s="169"/>
      <c r="Z49" s="128"/>
      <c r="AA49" s="128"/>
      <c r="AB49" s="128"/>
      <c r="AC49" s="128"/>
      <c r="AD49" s="128"/>
    </row>
    <row r="50" spans="2:30" ht="14.25" customHeight="1" x14ac:dyDescent="0.15">
      <c r="G50" s="6"/>
      <c r="H50" s="7"/>
      <c r="I50" s="7"/>
      <c r="J50" s="7"/>
      <c r="K50" s="8"/>
      <c r="L50" s="8"/>
      <c r="M50" s="7"/>
      <c r="N50" s="7"/>
      <c r="O50" s="9"/>
      <c r="P50" s="9"/>
      <c r="Q50" s="9"/>
      <c r="U50" s="177"/>
      <c r="V50" s="177"/>
      <c r="W50" s="177"/>
      <c r="X50" s="177"/>
      <c r="Y50" s="177"/>
    </row>
    <row r="51" spans="2:30" x14ac:dyDescent="0.15">
      <c r="G51" s="6"/>
      <c r="H51" s="7"/>
      <c r="I51" s="7"/>
      <c r="J51" s="7"/>
      <c r="K51" s="8"/>
      <c r="L51" s="8"/>
      <c r="M51" s="7"/>
      <c r="N51" s="7"/>
      <c r="O51" s="9"/>
      <c r="P51" s="9"/>
      <c r="Q51" s="9"/>
      <c r="U51" s="177"/>
      <c r="V51" s="177"/>
      <c r="W51" s="177"/>
      <c r="X51" s="177"/>
      <c r="Y51" s="177"/>
    </row>
    <row r="52" spans="2:30" x14ac:dyDescent="0.15">
      <c r="G52" s="6"/>
      <c r="H52" s="7"/>
      <c r="I52" s="7"/>
      <c r="J52" s="7"/>
      <c r="K52" s="8"/>
      <c r="L52" s="8"/>
      <c r="M52" s="7"/>
      <c r="N52" s="7"/>
      <c r="O52" s="9"/>
      <c r="P52" s="9"/>
      <c r="Q52" s="9"/>
    </row>
    <row r="53" spans="2:30" x14ac:dyDescent="0.15">
      <c r="G53" s="6"/>
      <c r="H53" s="7"/>
      <c r="I53" s="7"/>
      <c r="J53" s="7"/>
      <c r="K53" s="8"/>
      <c r="L53" s="8"/>
      <c r="M53" s="7"/>
      <c r="N53" s="7"/>
      <c r="O53" s="9"/>
      <c r="P53" s="9"/>
      <c r="Q53" s="9"/>
    </row>
    <row r="54" spans="2:30" x14ac:dyDescent="0.15">
      <c r="G54" s="6"/>
      <c r="H54" s="7"/>
      <c r="I54" s="7"/>
      <c r="J54" s="7"/>
      <c r="K54" s="8"/>
      <c r="L54" s="8"/>
      <c r="M54" s="7"/>
    </row>
    <row r="55" spans="2:30" x14ac:dyDescent="0.15">
      <c r="G55" s="6"/>
      <c r="H55" s="7"/>
      <c r="I55" s="7"/>
      <c r="J55" s="7"/>
      <c r="K55" s="8"/>
      <c r="L55" s="8"/>
      <c r="M55" s="7"/>
    </row>
    <row r="56" spans="2:30" x14ac:dyDescent="0.15">
      <c r="G56" s="6"/>
      <c r="H56" s="7"/>
      <c r="I56" s="7"/>
      <c r="J56" s="7"/>
      <c r="K56" s="8"/>
      <c r="L56" s="8"/>
      <c r="M56" s="7"/>
      <c r="N56" s="7"/>
      <c r="O56" s="9"/>
      <c r="P56" s="9"/>
      <c r="Q56" s="9"/>
    </row>
    <row r="57" spans="2:30" x14ac:dyDescent="0.15">
      <c r="G57" s="6"/>
      <c r="H57" s="7"/>
      <c r="I57" s="7"/>
      <c r="J57" s="7"/>
      <c r="K57" s="8"/>
      <c r="L57" s="8"/>
      <c r="M57" s="7"/>
      <c r="N57" s="7"/>
      <c r="O57" s="9"/>
      <c r="P57" s="9"/>
      <c r="Q57" s="9"/>
    </row>
    <row r="58" spans="2:30" x14ac:dyDescent="0.15">
      <c r="G58" s="6"/>
      <c r="H58" s="7"/>
      <c r="I58" s="7"/>
      <c r="J58" s="7"/>
      <c r="K58" s="8"/>
      <c r="L58" s="8"/>
      <c r="M58" s="7"/>
      <c r="N58" s="7"/>
      <c r="O58" s="9"/>
      <c r="P58" s="9"/>
      <c r="Q58" s="9"/>
    </row>
    <row r="59" spans="2:30" x14ac:dyDescent="0.15">
      <c r="G59" s="6"/>
      <c r="H59" s="7"/>
      <c r="I59" s="7"/>
      <c r="J59" s="7"/>
      <c r="K59" s="8"/>
      <c r="L59" s="8"/>
      <c r="M59" s="7"/>
      <c r="N59" s="7"/>
      <c r="O59" s="9"/>
      <c r="P59" s="9"/>
      <c r="Q59" s="9"/>
    </row>
    <row r="60" spans="2:30" x14ac:dyDescent="0.15">
      <c r="G60" s="6"/>
      <c r="H60" s="7"/>
      <c r="I60" s="7"/>
      <c r="J60" s="7"/>
      <c r="K60" s="8"/>
      <c r="L60" s="8"/>
      <c r="M60" s="7"/>
      <c r="N60" s="7"/>
      <c r="O60" s="9"/>
      <c r="P60" s="9"/>
      <c r="Q60" s="9"/>
    </row>
    <row r="61" spans="2:30" hidden="1" x14ac:dyDescent="0.15"/>
    <row r="62" spans="2:30" hidden="1" x14ac:dyDescent="0.15"/>
    <row r="63" spans="2:30" hidden="1" x14ac:dyDescent="0.15"/>
    <row r="64" spans="2:30" hidden="1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x14ac:dyDescent="0.15"/>
    <row r="76" x14ac:dyDescent="0.15"/>
    <row r="77" x14ac:dyDescent="0.15"/>
    <row r="78" x14ac:dyDescent="0.15"/>
    <row r="79" x14ac:dyDescent="0.15"/>
    <row r="80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  <row r="91" x14ac:dyDescent="0.15"/>
    <row r="92" x14ac:dyDescent="0.15"/>
    <row r="93" x14ac:dyDescent="0.15"/>
    <row r="94" x14ac:dyDescent="0.15"/>
    <row r="95" x14ac:dyDescent="0.15"/>
    <row r="96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  <row r="109" x14ac:dyDescent="0.15"/>
    <row r="110" x14ac:dyDescent="0.15"/>
    <row r="111" x14ac:dyDescent="0.15"/>
    <row r="112" x14ac:dyDescent="0.15"/>
    <row r="113" x14ac:dyDescent="0.15"/>
    <row r="114" x14ac:dyDescent="0.15"/>
    <row r="115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  <row r="153" x14ac:dyDescent="0.15"/>
    <row r="154" x14ac:dyDescent="0.15"/>
    <row r="155" x14ac:dyDescent="0.15"/>
    <row r="156" x14ac:dyDescent="0.15"/>
    <row r="157" x14ac:dyDescent="0.15"/>
    <row r="158" x14ac:dyDescent="0.15"/>
    <row r="159" x14ac:dyDescent="0.15"/>
    <row r="160" x14ac:dyDescent="0.15"/>
    <row r="161" x14ac:dyDescent="0.15"/>
    <row r="162" x14ac:dyDescent="0.15"/>
    <row r="163" x14ac:dyDescent="0.15"/>
    <row r="164" x14ac:dyDescent="0.15"/>
    <row r="165" x14ac:dyDescent="0.15"/>
    <row r="166" x14ac:dyDescent="0.15"/>
    <row r="167" x14ac:dyDescent="0.15"/>
    <row r="168" x14ac:dyDescent="0.15"/>
    <row r="169" x14ac:dyDescent="0.15"/>
    <row r="170" x14ac:dyDescent="0.15"/>
    <row r="171" x14ac:dyDescent="0.15"/>
    <row r="172" x14ac:dyDescent="0.15"/>
    <row r="173" x14ac:dyDescent="0.15"/>
    <row r="174" x14ac:dyDescent="0.15"/>
    <row r="175" x14ac:dyDescent="0.15"/>
  </sheetData>
  <sheetProtection algorithmName="SHA-512" hashValue="wJgQyuMEHykYrKpeU7FwELnlh6Lszz02IK2XNShuSuqK7n0J9KBFnC+//Uy1FG37V4mufMuYVCPY6N3uibRG+g==" saltValue="4ry6J7buLC66ztA4N70nMg==" spinCount="100000" sheet="1" objects="1" scenarios="1"/>
  <mergeCells count="31">
    <mergeCell ref="F36:H36"/>
    <mergeCell ref="M36:N36"/>
    <mergeCell ref="N48:N49"/>
    <mergeCell ref="P14:Q17"/>
    <mergeCell ref="J27:N27"/>
    <mergeCell ref="I20:O20"/>
    <mergeCell ref="I21:O21"/>
    <mergeCell ref="I25:N25"/>
    <mergeCell ref="J26:N26"/>
    <mergeCell ref="F35:H35"/>
    <mergeCell ref="F27:H27"/>
    <mergeCell ref="I34:O34"/>
    <mergeCell ref="I35:O35"/>
    <mergeCell ref="I37:O37"/>
    <mergeCell ref="I33:O33"/>
    <mergeCell ref="F9:G9"/>
    <mergeCell ref="P42:Q42"/>
    <mergeCell ref="F21:H21"/>
    <mergeCell ref="F22:H22"/>
    <mergeCell ref="I22:M22"/>
    <mergeCell ref="F20:H20"/>
    <mergeCell ref="F28:H28"/>
    <mergeCell ref="I28:M28"/>
    <mergeCell ref="F25:H25"/>
    <mergeCell ref="F33:H33"/>
    <mergeCell ref="F34:H34"/>
    <mergeCell ref="F26:H26"/>
    <mergeCell ref="F38:H38"/>
    <mergeCell ref="I38:M38"/>
    <mergeCell ref="F37:H37"/>
    <mergeCell ref="P13:Q13"/>
  </mergeCells>
  <phoneticPr fontId="3"/>
  <conditionalFormatting sqref="J40:Q40 J29:Q29">
    <cfRule type="expression" dxfId="0" priority="1" stopIfTrue="1">
      <formula>#REF!=#REF!</formula>
    </cfRule>
  </conditionalFormatting>
  <dataValidations count="1">
    <dataValidation type="list" allowBlank="1" showInputMessage="1" showErrorMessage="1" sqref="U42:U49">
      <formula1>"□,■"</formula1>
    </dataValidation>
  </dataValidations>
  <pageMargins left="0.59055118110236227" right="0" top="0" bottom="0" header="0.31496062992125984" footer="0.31496062992125984"/>
  <pageSetup paperSize="9" scale="70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I18"/>
  <sheetViews>
    <sheetView view="pageBreakPreview" zoomScale="80" zoomScaleNormal="80" zoomScaleSheetLayoutView="80" workbookViewId="0">
      <selection activeCell="F2" sqref="F2"/>
    </sheetView>
  </sheetViews>
  <sheetFormatPr defaultRowHeight="13.5" x14ac:dyDescent="0.15"/>
  <cols>
    <col min="1" max="1" width="1.625" customWidth="1"/>
    <col min="2" max="2" width="35.625" customWidth="1"/>
    <col min="3" max="3" width="10.625" customWidth="1"/>
    <col min="4" max="5" width="18.25" customWidth="1"/>
    <col min="6" max="6" width="30.125" customWidth="1"/>
    <col min="7" max="7" width="2.75" customWidth="1"/>
    <col min="9" max="9" width="7.625" customWidth="1"/>
  </cols>
  <sheetData>
    <row r="1" spans="1:9" ht="15" customHeight="1" x14ac:dyDescent="0.15"/>
    <row r="2" spans="1:9" ht="30" customHeight="1" x14ac:dyDescent="0.15">
      <c r="B2" s="242" t="s">
        <v>228</v>
      </c>
    </row>
    <row r="3" spans="1:9" ht="30" customHeight="1" x14ac:dyDescent="0.15">
      <c r="A3" s="68"/>
      <c r="B3" s="241" t="s">
        <v>227</v>
      </c>
      <c r="C3" s="66"/>
      <c r="D3" s="67"/>
      <c r="E3" s="217"/>
      <c r="F3" s="243" t="str">
        <f>メイン!C10</f>
        <v>熊本県庁（行政棟）本館庁舎</v>
      </c>
    </row>
    <row r="4" spans="1:9" ht="15" customHeight="1" x14ac:dyDescent="0.15">
      <c r="A4" s="69"/>
      <c r="B4" s="220"/>
      <c r="C4" s="220"/>
      <c r="D4" s="221"/>
      <c r="E4" s="221"/>
      <c r="F4" s="221"/>
    </row>
    <row r="5" spans="1:9" ht="21" customHeight="1" x14ac:dyDescent="0.15">
      <c r="A5" s="69"/>
      <c r="B5" s="437" t="s">
        <v>172</v>
      </c>
      <c r="C5" s="223" t="s">
        <v>173</v>
      </c>
      <c r="D5" s="219"/>
      <c r="E5" s="219"/>
      <c r="F5" s="219"/>
    </row>
    <row r="6" spans="1:9" ht="21" customHeight="1" x14ac:dyDescent="0.15">
      <c r="A6" s="69"/>
      <c r="B6" s="438"/>
      <c r="C6" s="224" t="s">
        <v>174</v>
      </c>
      <c r="D6" s="219"/>
      <c r="E6" s="219"/>
      <c r="F6" s="219"/>
    </row>
    <row r="7" spans="1:9" ht="15" customHeight="1" thickBot="1" x14ac:dyDescent="0.2">
      <c r="A7" s="69"/>
      <c r="B7" s="218"/>
      <c r="C7" s="218"/>
      <c r="D7" s="219"/>
      <c r="E7" s="219"/>
      <c r="F7" s="219"/>
    </row>
    <row r="8" spans="1:9" ht="27.75" customHeight="1" thickBot="1" x14ac:dyDescent="0.2">
      <c r="A8" s="68"/>
      <c r="B8" s="208" t="s">
        <v>158</v>
      </c>
      <c r="C8" s="209" t="s">
        <v>226</v>
      </c>
      <c r="D8" s="451" t="s">
        <v>91</v>
      </c>
      <c r="E8" s="451"/>
      <c r="F8" s="452"/>
    </row>
    <row r="9" spans="1:9" ht="90" customHeight="1" thickTop="1" x14ac:dyDescent="0.15">
      <c r="A9" s="70"/>
      <c r="B9" s="225" t="s">
        <v>181</v>
      </c>
      <c r="C9" s="227" t="str">
        <f t="shared" ref="C9:C16" si="0">IF(I9=TRUE,"⇒⇒","")</f>
        <v>⇒⇒</v>
      </c>
      <c r="D9" s="453" t="s">
        <v>207</v>
      </c>
      <c r="E9" s="454"/>
      <c r="F9" s="455"/>
      <c r="I9" t="b">
        <f>メイン!I47</f>
        <v>1</v>
      </c>
    </row>
    <row r="10" spans="1:9" ht="90" customHeight="1" thickBot="1" x14ac:dyDescent="0.2">
      <c r="A10" s="68"/>
      <c r="B10" s="75" t="s">
        <v>182</v>
      </c>
      <c r="C10" s="228" t="str">
        <f t="shared" si="0"/>
        <v/>
      </c>
      <c r="D10" s="445" t="s">
        <v>193</v>
      </c>
      <c r="E10" s="446"/>
      <c r="F10" s="447"/>
      <c r="I10" t="b">
        <f>メイン!I49</f>
        <v>0</v>
      </c>
    </row>
    <row r="11" spans="1:9" ht="90" customHeight="1" thickTop="1" x14ac:dyDescent="0.15">
      <c r="A11" s="68"/>
      <c r="B11" s="225" t="s">
        <v>183</v>
      </c>
      <c r="C11" s="227" t="str">
        <f t="shared" si="0"/>
        <v>⇒⇒</v>
      </c>
      <c r="D11" s="453" t="s">
        <v>206</v>
      </c>
      <c r="E11" s="454"/>
      <c r="F11" s="455"/>
      <c r="I11" t="b">
        <f>メイン!I51</f>
        <v>1</v>
      </c>
    </row>
    <row r="12" spans="1:9" ht="90" customHeight="1" thickBot="1" x14ac:dyDescent="0.2">
      <c r="A12" s="68"/>
      <c r="B12" s="75" t="s">
        <v>184</v>
      </c>
      <c r="C12" s="228" t="str">
        <f t="shared" si="0"/>
        <v>⇒⇒</v>
      </c>
      <c r="D12" s="445" t="s">
        <v>225</v>
      </c>
      <c r="E12" s="446"/>
      <c r="F12" s="447"/>
      <c r="I12" t="b">
        <f>メイン!I53</f>
        <v>1</v>
      </c>
    </row>
    <row r="13" spans="1:9" ht="90" customHeight="1" thickTop="1" thickBot="1" x14ac:dyDescent="0.2">
      <c r="A13" s="68"/>
      <c r="B13" s="226" t="s">
        <v>203</v>
      </c>
      <c r="C13" s="229" t="str">
        <f t="shared" si="0"/>
        <v>⇒⇒</v>
      </c>
      <c r="D13" s="448" t="s">
        <v>224</v>
      </c>
      <c r="E13" s="449"/>
      <c r="F13" s="450"/>
      <c r="I13" t="b">
        <f>メイン!I55</f>
        <v>1</v>
      </c>
    </row>
    <row r="14" spans="1:9" ht="90" customHeight="1" thickTop="1" x14ac:dyDescent="0.15">
      <c r="A14" s="68"/>
      <c r="B14" s="73" t="s">
        <v>185</v>
      </c>
      <c r="C14" s="230" t="str">
        <f t="shared" si="0"/>
        <v/>
      </c>
      <c r="D14" s="439" t="s">
        <v>193</v>
      </c>
      <c r="E14" s="440"/>
      <c r="F14" s="441"/>
      <c r="I14" t="b">
        <f>メイン!I57</f>
        <v>0</v>
      </c>
    </row>
    <row r="15" spans="1:9" ht="90" customHeight="1" x14ac:dyDescent="0.15">
      <c r="A15" s="68"/>
      <c r="B15" s="74" t="s">
        <v>186</v>
      </c>
      <c r="C15" s="230" t="str">
        <f t="shared" si="0"/>
        <v/>
      </c>
      <c r="D15" s="442" t="s">
        <v>193</v>
      </c>
      <c r="E15" s="443"/>
      <c r="F15" s="444"/>
      <c r="I15" t="b">
        <f>メイン!I59</f>
        <v>0</v>
      </c>
    </row>
    <row r="16" spans="1:9" ht="90" customHeight="1" thickBot="1" x14ac:dyDescent="0.2">
      <c r="A16" s="68"/>
      <c r="B16" s="75" t="s">
        <v>187</v>
      </c>
      <c r="C16" s="230" t="str">
        <f t="shared" si="0"/>
        <v/>
      </c>
      <c r="D16" s="445" t="s">
        <v>193</v>
      </c>
      <c r="E16" s="446"/>
      <c r="F16" s="447"/>
      <c r="I16" t="b">
        <f>メイン!I61</f>
        <v>0</v>
      </c>
    </row>
    <row r="17" spans="1:6" ht="120" customHeight="1" thickTop="1" thickBot="1" x14ac:dyDescent="0.2">
      <c r="A17" s="68"/>
      <c r="B17" s="222" t="s">
        <v>202</v>
      </c>
      <c r="C17" s="434" t="s">
        <v>240</v>
      </c>
      <c r="D17" s="435"/>
      <c r="E17" s="435"/>
      <c r="F17" s="436"/>
    </row>
    <row r="18" spans="1:6" x14ac:dyDescent="0.15">
      <c r="A18" s="68"/>
      <c r="B18" s="68"/>
      <c r="C18" s="68"/>
      <c r="D18" s="71"/>
      <c r="E18" s="68"/>
      <c r="F18" s="68"/>
    </row>
  </sheetData>
  <sheetProtection algorithmName="SHA-512" hashValue="A87naI2QxFz+931UzGx+mSTvCOyY/ojZaDovqocrEWiP1bMEyxwmWvCM0uzKiINzZXrWsVrVXause8jA4KU9eA==" saltValue="5Ch+F+L67Fnyo6SQ1osBoA==" spinCount="100000" sheet="1" objects="1" scenarios="1"/>
  <mergeCells count="11">
    <mergeCell ref="C17:F17"/>
    <mergeCell ref="B5:B6"/>
    <mergeCell ref="D14:F14"/>
    <mergeCell ref="D15:F15"/>
    <mergeCell ref="D16:F16"/>
    <mergeCell ref="D13:F13"/>
    <mergeCell ref="D8:F8"/>
    <mergeCell ref="D9:F9"/>
    <mergeCell ref="D10:F10"/>
    <mergeCell ref="D11:F11"/>
    <mergeCell ref="D12:F12"/>
  </mergeCells>
  <phoneticPr fontId="3"/>
  <pageMargins left="0.39370078740157483" right="0" top="0" bottom="0" header="0.31496062992125984" footer="0.31496062992125984"/>
  <pageSetup paperSize="9" scale="85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メイン</vt:lpstr>
      <vt:lpstr>外観</vt:lpstr>
      <vt:lpstr>🅟評価結果</vt:lpstr>
      <vt:lpstr>🅟低炭素化に資する措置</vt:lpstr>
      <vt:lpstr>メイン!Print_Area</vt:lpstr>
      <vt:lpstr>'🅟低炭素化に資する措置'!Print_Area</vt:lpstr>
      <vt:lpstr>'🅟評価結果'!Print_Area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4810123</cp:lastModifiedBy>
  <cp:lastPrinted>2022-06-28T02:49:59Z</cp:lastPrinted>
  <dcterms:created xsi:type="dcterms:W3CDTF">2015-09-29T04:16:37Z</dcterms:created>
  <dcterms:modified xsi:type="dcterms:W3CDTF">2022-09-30T08:00:03Z</dcterms:modified>
</cp:coreProperties>
</file>