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25 経営比較分析表（R2年度決算）★\04 県→国\公表資料\経営比較分析表\【ここへ格納】法非適用事業\010 簡水\"/>
    </mc:Choice>
  </mc:AlternateContent>
  <workbookProtection workbookAlgorithmName="SHA-512" workbookHashValue="v0jmxSmkjjaGZXifsuZlVaIuomBDs8GWooADHfJNJj9AKDlEaz/N/Lw4wFFxfTNv6rvLDn3QQ6PrdMFE5mxqxA==" workbookSaltValue="LQ4ii/uTZ54ucXc0oU7DAA==" workbookSpinCount="100000" lockStructure="1"/>
  <bookViews>
    <workbookView xWindow="0" yWindow="0" windowWidth="20490" windowHeight="7050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<sst xmlns="http://schemas.openxmlformats.org/spreadsheetml/2006/main" count="233" uniqueCount="119">
  <si>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</si>
  <si>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</si>
  <si>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</si>
  <si>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</si>
  <si>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</si>
  <si>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</si>
  <si>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</si>
  <si>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</si>
  <si>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</si>
  <si>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</si>
  <si>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</si>
  <si>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</si>
  <si>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</si>
  <si>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</si>
  <si>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</si>
  <si>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</si>
  <si>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</si>
  <si>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</si>
  <si>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</si>
  <si>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</si>
  <si>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</si>
  <si>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</si>
  <si>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</si>
  <si>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</si>
  <si>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</si>
  <si>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</si>
  <si>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</si>
  <si>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</si>
  <si>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</si>
  <si>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</si>
  <si>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</si>
  <si>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</si>
  <si>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</si>
  <si>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</si>
  <si>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</si>
  <si>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</si>
  <si>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</si>
  <si>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</si>
  <si>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</si>
  <si>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</si>
  <si>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</si>
  <si>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</si>
  <si>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</si>
  <si>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</si>
  <si>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</si>
  <si>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</si>
  <si>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</si>
  <si>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</si>
  <si>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</si>
  <si>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</si>
  <si>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</si>
  <si>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</si>
  <si>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</si>
  <si>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</si>
  <si>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</si>
  <si>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</si>
  <si>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</si>
  <si>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</si>
  <si>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</si>
  <si>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</si>
  <si>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</si>
  <si>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</si>
  <si>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</si>
  <si>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</si>
  <si>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</si>
  <si>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</si>
  <si>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</si>
  <si>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</si>
  <si>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</si>
  <si>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</si>
  <si>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</si>
  <si>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</si>
  <si>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</si>
  <si>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</si>
  <si>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</si>
  <si>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</si>
  <si>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</si>
  <si>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</si>
  <si>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</si>
  <si>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</si>
  <si>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</si>
  <si>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</si>
  <si>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</si>
  <si>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</si>
  <si>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</si>
  <si>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</si>
  <si>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</si>
  <si>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</si>
  <si>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</si>
  <si>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</si>
  <si>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</si>
  <si>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</si>
  <si>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</si>
  <si>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</si>
  <si>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</si>
  <si>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</si>
  <si>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</si>
  <si>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産山村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</si>
  <si>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</si>
  <si>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</si>
  <si>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</si>
  <si>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</si>
  <si>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</si>
  <si>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</si>
  <si>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</si>
  <si>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</si>
  <si>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</si>
  <si>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</si>
  <si>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</si>
  <si>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</si>
  <si>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</si>
  <si>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</si>
  <si>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</si>
  <si>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</si>
  <si>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</si>
  <si>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</si>
  <si>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現在の経営状況として、平成27年度に敷設後30年を超える水道管の破損が相次ぎ、収益的収支比率が低下した。そのため、平成28年度以降から水道管の更新を行っている。
　また、料金回収率は平成29年度の料金改定及び徴収率の向上に伴い、平成28年度以前の料金改定前に比べると、上昇傾向にある。施設利用率はほぼ横ばいで高い利用率になっている。
　今後は、老朽化した施設等を更新していくことで、有収率の向上、修繕費等の削減など財政への負担軽減を図り、適切な維持管理をしていく必要がある。</t>
    <phoneticPr fontId="4"/>
  </si>
  <si>
    <t>　本村では近年、漏水事故も増え、安定した水の供給が厳しい状況となっている。数年後には多数の施設や管路が耐用年数を超えてしまうことから、計画的な更新が必要になる。
　今後は、水道整備事業基本計画に基づき、計画的に更新を行う。</t>
    <rPh sb="105" eb="107">
      <t>コウシン</t>
    </rPh>
    <rPh sb="108" eb="109">
      <t>オコナ</t>
    </rPh>
    <phoneticPr fontId="4"/>
  </si>
  <si>
    <t>　今後も、給水人口の減少に伴い、料金収入も減少し、適切な維持管理が困難になると予想される。
　また、水道施設・管路の更新時期も近づいているため、令和４年度に料金改定を行い、早期に改良及び更新を実施する。</t>
    <rPh sb="72" eb="74">
      <t>レイワ</t>
    </rPh>
    <rPh sb="75" eb="77">
      <t>ネンド</t>
    </rPh>
    <rPh sb="86" eb="88">
      <t>ソウキ</t>
    </rPh>
    <rPh sb="89" eb="91">
      <t>カイリョウ</t>
    </rPh>
    <rPh sb="91" eb="92">
      <t>オヨ</t>
    </rPh>
    <rPh sb="93" eb="95">
      <t>コウシン</t>
    </rPh>
    <rPh sb="96" eb="98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</si>
</sst>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0.72</c:v>
                </c:pt>
                <c:pt idx="1">
                  <c:v>0.72</c:v>
                </c:pt>
                <c:pt idx="2">
                  <c:v>0.72</c:v>
                </c:pt>
                <c:pt idx="3" formatCode="#,##0.00;&quot;△&quot;#,##0.00">
                  <c:v>0</c:v>
                </c:pt>
                <c:pt idx="4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F-47A8-95D1-22F5754CF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0.56999999999999995</c:v>
                </c:pt>
                <c:pt idx="2">
                  <c:v>0.62</c:v>
                </c:pt>
                <c:pt idx="3">
                  <c:v>0.39</c:v>
                </c:pt>
                <c:pt idx="4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F-47A8-95D1-22F5754CF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93.95</c:v>
                </c:pt>
                <c:pt idx="1">
                  <c:v>93.95</c:v>
                </c:pt>
                <c:pt idx="2">
                  <c:v>93.95</c:v>
                </c:pt>
                <c:pt idx="3">
                  <c:v>93.69</c:v>
                </c:pt>
                <c:pt idx="4">
                  <c:v>93.95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B-48EC-BCAA-952D39F2D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47.95</c:v>
                </c:pt>
                <c:pt idx="2">
                  <c:v>48.26</c:v>
                </c:pt>
                <c:pt idx="3">
                  <c:v>48.01</c:v>
                </c:pt>
                <c:pt idx="4">
                  <c:v>49.08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B-48EC-BCAA-952D39F2D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72.180000000000007</c:v>
                </c:pt>
                <c:pt idx="1">
                  <c:v>70.41</c:v>
                </c:pt>
                <c:pt idx="2">
                  <c:v>70.41</c:v>
                </c:pt>
                <c:pt idx="3">
                  <c:v>63.3</c:v>
                </c:pt>
                <c:pt idx="4">
                  <c:v>64.260000000000005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8-4275-95D1-CAD0612F0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74.63</c:v>
                </c:pt>
                <c:pt idx="1">
                  <c:v>74.900000000000006</c:v>
                </c:pt>
                <c:pt idx="2">
                  <c:v>72.72</c:v>
                </c:pt>
                <c:pt idx="3">
                  <c:v>72.75</c:v>
                </c:pt>
                <c:pt idx="4">
                  <c:v>71.27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8-4275-95D1-CAD0612F0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59.51</c:v>
                </c:pt>
                <c:pt idx="1">
                  <c:v>107.43</c:v>
                </c:pt>
                <c:pt idx="2">
                  <c:v>107.56</c:v>
                </c:pt>
                <c:pt idx="3">
                  <c:v>104.08</c:v>
                </c:pt>
                <c:pt idx="4">
                  <c:v>106.78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E-49F6-9FC9-A7B8A3FEF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72.11</c:v>
                </c:pt>
                <c:pt idx="1">
                  <c:v>74.05</c:v>
                </c:pt>
                <c:pt idx="2">
                  <c:v>73.25</c:v>
                </c:pt>
                <c:pt idx="3">
                  <c:v>75.06</c:v>
                </c:pt>
                <c:pt idx="4">
                  <c:v>73.22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2E-49F6-9FC9-A7B8A3FEF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C-44AE-B1D2-80BC5B5EE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EC-44AE-B1D2-80BC5B5EE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3-4AC9-8A03-AEAB590E3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3-4AC9-8A03-AEAB590E3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D-4235-88B0-50E30F12D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D-4235-88B0-50E30F12D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0-4BBF-BF60-768BA07DA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A0-4BBF-BF60-768BA07DA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871.19</c:v>
                </c:pt>
                <c:pt idx="1">
                  <c:v>647.28</c:v>
                </c:pt>
                <c:pt idx="2">
                  <c:v>698.12</c:v>
                </c:pt>
                <c:pt idx="3">
                  <c:v>669.03</c:v>
                </c:pt>
                <c:pt idx="4">
                  <c:v>668.34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5-4C1C-A9F8-CD597D906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1595.62</c:v>
                </c:pt>
                <c:pt idx="1">
                  <c:v>1302.33</c:v>
                </c:pt>
                <c:pt idx="2">
                  <c:v>1274.21</c:v>
                </c:pt>
                <c:pt idx="3">
                  <c:v>1183.92</c:v>
                </c:pt>
                <c:pt idx="4">
                  <c:v>1128.72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5-4C1C-A9F8-CD597D906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53.26</c:v>
                </c:pt>
                <c:pt idx="1">
                  <c:v>98.69</c:v>
                </c:pt>
                <c:pt idx="2">
                  <c:v>76.75</c:v>
                </c:pt>
                <c:pt idx="3">
                  <c:v>97.04</c:v>
                </c:pt>
                <c:pt idx="4">
                  <c:v>87.47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4-4A93-8DE1-79BB98AE3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40.89</c:v>
                </c:pt>
                <c:pt idx="2">
                  <c:v>41.25</c:v>
                </c:pt>
                <c:pt idx="3">
                  <c:v>42.5</c:v>
                </c:pt>
                <c:pt idx="4">
                  <c:v>41.84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4-4A93-8DE1-79BB98AE3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181.61</c:v>
                </c:pt>
                <c:pt idx="1">
                  <c:v>116.81</c:v>
                </c:pt>
                <c:pt idx="2">
                  <c:v>137.26</c:v>
                </c:pt>
                <c:pt idx="3">
                  <c:v>118.65</c:v>
                </c:pt>
                <c:pt idx="4">
                  <c:v>131.5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7-41A5-9FCC-040F7FFB9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423.18</c:v>
                </c:pt>
                <c:pt idx="1">
                  <c:v>383.2</c:v>
                </c:pt>
                <c:pt idx="2">
                  <c:v>383.25</c:v>
                </c:pt>
                <c:pt idx="3">
                  <c:v>377.72</c:v>
                </c:pt>
                <c:pt idx="4">
                  <c:v>390.47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7-41A5-9FCC-040F7FFB9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熊本県　産山村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D4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1442</v>
      </c>
      <c r="AM8" s="51"/>
      <c r="AN8" s="51"/>
      <c r="AO8" s="51"/>
      <c r="AP8" s="51"/>
      <c r="AQ8" s="51"/>
      <c r="AR8" s="51"/>
      <c r="AS8" s="51"/>
      <c r="AT8" s="47">
        <f>データ!$S$6</f>
        <v>60.81</v>
      </c>
      <c r="AU8" s="47"/>
      <c r="AV8" s="47"/>
      <c r="AW8" s="47"/>
      <c r="AX8" s="47"/>
      <c r="AY8" s="47"/>
      <c r="AZ8" s="47"/>
      <c r="BA8" s="47"/>
      <c r="BB8" s="47">
        <f>データ!$T$6</f>
        <v>23.71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92.03</v>
      </c>
      <c r="Q10" s="47"/>
      <c r="R10" s="47"/>
      <c r="S10" s="47"/>
      <c r="T10" s="47"/>
      <c r="U10" s="47"/>
      <c r="V10" s="47"/>
      <c r="W10" s="51">
        <f>データ!$Q$6</f>
        <v>1900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1316</v>
      </c>
      <c r="AM10" s="51"/>
      <c r="AN10" s="51"/>
      <c r="AO10" s="51"/>
      <c r="AP10" s="51"/>
      <c r="AQ10" s="51"/>
      <c r="AR10" s="51"/>
      <c r="AS10" s="51"/>
      <c r="AT10" s="47">
        <f>データ!$V$6</f>
        <v>0.24</v>
      </c>
      <c r="AU10" s="47"/>
      <c r="AV10" s="47"/>
      <c r="AW10" s="47"/>
      <c r="AX10" s="47"/>
      <c r="AY10" s="47"/>
      <c r="AZ10" s="47"/>
      <c r="BA10" s="47"/>
      <c r="BB10" s="47">
        <f>データ!$W$6</f>
        <v>5483.33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15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116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117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 x14ac:dyDescent="0.15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 x14ac:dyDescent="0.15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118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【78.36】</v>
      </c>
      <c r="F85" s="27" t="s">
        <v>41</v>
      </c>
      <c r="G85" s="27" t="s">
        <v>42</v>
      </c>
      <c r="H85" s="27" t="str">
        <f>データ!BO6</f>
        <v>【949.15】</v>
      </c>
      <c r="I85" s="27" t="str">
        <f>データ!BZ6</f>
        <v>【55.87】</v>
      </c>
      <c r="J85" s="27" t="str">
        <f>データ!CK6</f>
        <v>【288.19】</v>
      </c>
      <c r="K85" s="27" t="str">
        <f>データ!CV6</f>
        <v>【56.31】</v>
      </c>
      <c r="L85" s="27" t="str">
        <f>データ!DG6</f>
        <v>【71.88】</v>
      </c>
      <c r="M85" s="27" t="s">
        <v>41</v>
      </c>
      <c r="N85" s="27" t="s">
        <v>43</v>
      </c>
      <c r="O85" s="27" t="str">
        <f>データ!EN6</f>
        <v>【0.80】</v>
      </c>
    </row>
  </sheetData>
  <sheetProtection algorithmName="SHA-512" hashValue="yhdLKgirCza7+7//h16yFk7q/T/O+/zZ0mz2WNJuJg8w9iA57XzFKTkomsicT4CX9r4kOC0sqT04C8PawyxxKA==" saltValue="fWfeMtUpmqLt1u08zwkhw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46</v>
      </c>
      <c r="B3" s="30" t="s">
        <v>47</v>
      </c>
      <c r="C3" s="30" t="s">
        <v>48</v>
      </c>
      <c r="D3" s="30" t="s">
        <v>49</v>
      </c>
      <c r="E3" s="30" t="s">
        <v>50</v>
      </c>
      <c r="F3" s="30" t="s">
        <v>51</v>
      </c>
      <c r="G3" s="30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54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55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56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57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58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59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60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61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62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63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64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65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66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67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68</v>
      </c>
      <c r="B5" s="32"/>
      <c r="C5" s="32"/>
      <c r="D5" s="32"/>
      <c r="E5" s="32"/>
      <c r="F5" s="32"/>
      <c r="G5" s="32"/>
      <c r="H5" s="33" t="s">
        <v>69</v>
      </c>
      <c r="I5" s="33" t="s">
        <v>70</v>
      </c>
      <c r="J5" s="33" t="s">
        <v>71</v>
      </c>
      <c r="K5" s="33" t="s">
        <v>72</v>
      </c>
      <c r="L5" s="33" t="s">
        <v>73</v>
      </c>
      <c r="M5" s="33" t="s">
        <v>74</v>
      </c>
      <c r="N5" s="33" t="s">
        <v>75</v>
      </c>
      <c r="O5" s="33" t="s">
        <v>76</v>
      </c>
      <c r="P5" s="33" t="s">
        <v>77</v>
      </c>
      <c r="Q5" s="33" t="s">
        <v>78</v>
      </c>
      <c r="R5" s="33" t="s">
        <v>79</v>
      </c>
      <c r="S5" s="33" t="s">
        <v>80</v>
      </c>
      <c r="T5" s="33" t="s">
        <v>81</v>
      </c>
      <c r="U5" s="33" t="s">
        <v>82</v>
      </c>
      <c r="V5" s="33" t="s">
        <v>83</v>
      </c>
      <c r="W5" s="33" t="s">
        <v>84</v>
      </c>
      <c r="X5" s="33" t="s">
        <v>85</v>
      </c>
      <c r="Y5" s="33" t="s">
        <v>86</v>
      </c>
      <c r="Z5" s="33" t="s">
        <v>87</v>
      </c>
      <c r="AA5" s="33" t="s">
        <v>88</v>
      </c>
      <c r="AB5" s="33" t="s">
        <v>89</v>
      </c>
      <c r="AC5" s="33" t="s">
        <v>90</v>
      </c>
      <c r="AD5" s="33" t="s">
        <v>91</v>
      </c>
      <c r="AE5" s="33" t="s">
        <v>92</v>
      </c>
      <c r="AF5" s="33" t="s">
        <v>93</v>
      </c>
      <c r="AG5" s="33" t="s">
        <v>94</v>
      </c>
      <c r="AH5" s="33" t="s">
        <v>29</v>
      </c>
      <c r="AI5" s="33" t="s">
        <v>85</v>
      </c>
      <c r="AJ5" s="33" t="s">
        <v>86</v>
      </c>
      <c r="AK5" s="33" t="s">
        <v>87</v>
      </c>
      <c r="AL5" s="33" t="s">
        <v>88</v>
      </c>
      <c r="AM5" s="33" t="s">
        <v>89</v>
      </c>
      <c r="AN5" s="33" t="s">
        <v>90</v>
      </c>
      <c r="AO5" s="33" t="s">
        <v>91</v>
      </c>
      <c r="AP5" s="33" t="s">
        <v>92</v>
      </c>
      <c r="AQ5" s="33" t="s">
        <v>93</v>
      </c>
      <c r="AR5" s="33" t="s">
        <v>94</v>
      </c>
      <c r="AS5" s="33" t="s">
        <v>95</v>
      </c>
      <c r="AT5" s="33" t="s">
        <v>85</v>
      </c>
      <c r="AU5" s="33" t="s">
        <v>86</v>
      </c>
      <c r="AV5" s="33" t="s">
        <v>87</v>
      </c>
      <c r="AW5" s="33" t="s">
        <v>88</v>
      </c>
      <c r="AX5" s="33" t="s">
        <v>89</v>
      </c>
      <c r="AY5" s="33" t="s">
        <v>90</v>
      </c>
      <c r="AZ5" s="33" t="s">
        <v>91</v>
      </c>
      <c r="BA5" s="33" t="s">
        <v>92</v>
      </c>
      <c r="BB5" s="33" t="s">
        <v>93</v>
      </c>
      <c r="BC5" s="33" t="s">
        <v>94</v>
      </c>
      <c r="BD5" s="33" t="s">
        <v>95</v>
      </c>
      <c r="BE5" s="33" t="s">
        <v>85</v>
      </c>
      <c r="BF5" s="33" t="s">
        <v>86</v>
      </c>
      <c r="BG5" s="33" t="s">
        <v>87</v>
      </c>
      <c r="BH5" s="33" t="s">
        <v>88</v>
      </c>
      <c r="BI5" s="33" t="s">
        <v>89</v>
      </c>
      <c r="BJ5" s="33" t="s">
        <v>90</v>
      </c>
      <c r="BK5" s="33" t="s">
        <v>91</v>
      </c>
      <c r="BL5" s="33" t="s">
        <v>92</v>
      </c>
      <c r="BM5" s="33" t="s">
        <v>93</v>
      </c>
      <c r="BN5" s="33" t="s">
        <v>94</v>
      </c>
      <c r="BO5" s="33" t="s">
        <v>95</v>
      </c>
      <c r="BP5" s="33" t="s">
        <v>85</v>
      </c>
      <c r="BQ5" s="33" t="s">
        <v>86</v>
      </c>
      <c r="BR5" s="33" t="s">
        <v>87</v>
      </c>
      <c r="BS5" s="33" t="s">
        <v>88</v>
      </c>
      <c r="BT5" s="33" t="s">
        <v>89</v>
      </c>
      <c r="BU5" s="33" t="s">
        <v>90</v>
      </c>
      <c r="BV5" s="33" t="s">
        <v>91</v>
      </c>
      <c r="BW5" s="33" t="s">
        <v>92</v>
      </c>
      <c r="BX5" s="33" t="s">
        <v>93</v>
      </c>
      <c r="BY5" s="33" t="s">
        <v>94</v>
      </c>
      <c r="BZ5" s="33" t="s">
        <v>95</v>
      </c>
      <c r="CA5" s="33" t="s">
        <v>85</v>
      </c>
      <c r="CB5" s="33" t="s">
        <v>86</v>
      </c>
      <c r="CC5" s="33" t="s">
        <v>87</v>
      </c>
      <c r="CD5" s="33" t="s">
        <v>88</v>
      </c>
      <c r="CE5" s="33" t="s">
        <v>89</v>
      </c>
      <c r="CF5" s="33" t="s">
        <v>90</v>
      </c>
      <c r="CG5" s="33" t="s">
        <v>91</v>
      </c>
      <c r="CH5" s="33" t="s">
        <v>92</v>
      </c>
      <c r="CI5" s="33" t="s">
        <v>93</v>
      </c>
      <c r="CJ5" s="33" t="s">
        <v>94</v>
      </c>
      <c r="CK5" s="33" t="s">
        <v>95</v>
      </c>
      <c r="CL5" s="33" t="s">
        <v>85</v>
      </c>
      <c r="CM5" s="33" t="s">
        <v>86</v>
      </c>
      <c r="CN5" s="33" t="s">
        <v>87</v>
      </c>
      <c r="CO5" s="33" t="s">
        <v>88</v>
      </c>
      <c r="CP5" s="33" t="s">
        <v>89</v>
      </c>
      <c r="CQ5" s="33" t="s">
        <v>90</v>
      </c>
      <c r="CR5" s="33" t="s">
        <v>91</v>
      </c>
      <c r="CS5" s="33" t="s">
        <v>92</v>
      </c>
      <c r="CT5" s="33" t="s">
        <v>93</v>
      </c>
      <c r="CU5" s="33" t="s">
        <v>94</v>
      </c>
      <c r="CV5" s="33" t="s">
        <v>95</v>
      </c>
      <c r="CW5" s="33" t="s">
        <v>85</v>
      </c>
      <c r="CX5" s="33" t="s">
        <v>86</v>
      </c>
      <c r="CY5" s="33" t="s">
        <v>87</v>
      </c>
      <c r="CZ5" s="33" t="s">
        <v>88</v>
      </c>
      <c r="DA5" s="33" t="s">
        <v>89</v>
      </c>
      <c r="DB5" s="33" t="s">
        <v>90</v>
      </c>
      <c r="DC5" s="33" t="s">
        <v>91</v>
      </c>
      <c r="DD5" s="33" t="s">
        <v>92</v>
      </c>
      <c r="DE5" s="33" t="s">
        <v>93</v>
      </c>
      <c r="DF5" s="33" t="s">
        <v>94</v>
      </c>
      <c r="DG5" s="33" t="s">
        <v>95</v>
      </c>
      <c r="DH5" s="33" t="s">
        <v>85</v>
      </c>
      <c r="DI5" s="33" t="s">
        <v>86</v>
      </c>
      <c r="DJ5" s="33" t="s">
        <v>87</v>
      </c>
      <c r="DK5" s="33" t="s">
        <v>88</v>
      </c>
      <c r="DL5" s="33" t="s">
        <v>89</v>
      </c>
      <c r="DM5" s="33" t="s">
        <v>90</v>
      </c>
      <c r="DN5" s="33" t="s">
        <v>91</v>
      </c>
      <c r="DO5" s="33" t="s">
        <v>92</v>
      </c>
      <c r="DP5" s="33" t="s">
        <v>93</v>
      </c>
      <c r="DQ5" s="33" t="s">
        <v>94</v>
      </c>
      <c r="DR5" s="33" t="s">
        <v>95</v>
      </c>
      <c r="DS5" s="33" t="s">
        <v>85</v>
      </c>
      <c r="DT5" s="33" t="s">
        <v>86</v>
      </c>
      <c r="DU5" s="33" t="s">
        <v>87</v>
      </c>
      <c r="DV5" s="33" t="s">
        <v>88</v>
      </c>
      <c r="DW5" s="33" t="s">
        <v>89</v>
      </c>
      <c r="DX5" s="33" t="s">
        <v>90</v>
      </c>
      <c r="DY5" s="33" t="s">
        <v>91</v>
      </c>
      <c r="DZ5" s="33" t="s">
        <v>92</v>
      </c>
      <c r="EA5" s="33" t="s">
        <v>93</v>
      </c>
      <c r="EB5" s="33" t="s">
        <v>94</v>
      </c>
      <c r="EC5" s="33" t="s">
        <v>95</v>
      </c>
      <c r="ED5" s="33" t="s">
        <v>85</v>
      </c>
      <c r="EE5" s="33" t="s">
        <v>86</v>
      </c>
      <c r="EF5" s="33" t="s">
        <v>87</v>
      </c>
      <c r="EG5" s="33" t="s">
        <v>88</v>
      </c>
      <c r="EH5" s="33" t="s">
        <v>89</v>
      </c>
      <c r="EI5" s="33" t="s">
        <v>90</v>
      </c>
      <c r="EJ5" s="33" t="s">
        <v>91</v>
      </c>
      <c r="EK5" s="33" t="s">
        <v>92</v>
      </c>
      <c r="EL5" s="33" t="s">
        <v>93</v>
      </c>
      <c r="EM5" s="33" t="s">
        <v>94</v>
      </c>
      <c r="EN5" s="33" t="s">
        <v>95</v>
      </c>
    </row>
    <row r="6" spans="1:144" s="37" customFormat="1" x14ac:dyDescent="0.15">
      <c r="A6" s="29" t="s">
        <v>96</v>
      </c>
      <c r="B6" s="34">
        <f>B7</f>
        <v>2020</v>
      </c>
      <c r="C6" s="34">
        <f t="shared" ref="C6:W6" si="3">C7</f>
        <v>434256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熊本県　産山村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92.03</v>
      </c>
      <c r="Q6" s="35">
        <f t="shared" si="3"/>
        <v>1900</v>
      </c>
      <c r="R6" s="35">
        <f t="shared" si="3"/>
        <v>1442</v>
      </c>
      <c r="S6" s="35">
        <f t="shared" si="3"/>
        <v>60.81</v>
      </c>
      <c r="T6" s="35">
        <f t="shared" si="3"/>
        <v>23.71</v>
      </c>
      <c r="U6" s="35">
        <f t="shared" si="3"/>
        <v>1316</v>
      </c>
      <c r="V6" s="35">
        <f t="shared" si="3"/>
        <v>0.24</v>
      </c>
      <c r="W6" s="35">
        <f t="shared" si="3"/>
        <v>5483.33</v>
      </c>
      <c r="X6" s="36">
        <f>IF(X7="",NA(),X7)</f>
        <v>59.51</v>
      </c>
      <c r="Y6" s="36">
        <f t="shared" ref="Y6:AG6" si="4">IF(Y7="",NA(),Y7)</f>
        <v>107.43</v>
      </c>
      <c r="Z6" s="36">
        <f t="shared" si="4"/>
        <v>107.56</v>
      </c>
      <c r="AA6" s="36">
        <f t="shared" si="4"/>
        <v>104.08</v>
      </c>
      <c r="AB6" s="36">
        <f t="shared" si="4"/>
        <v>106.78</v>
      </c>
      <c r="AC6" s="36">
        <f t="shared" si="4"/>
        <v>72.11</v>
      </c>
      <c r="AD6" s="36">
        <f t="shared" si="4"/>
        <v>74.05</v>
      </c>
      <c r="AE6" s="36">
        <f t="shared" si="4"/>
        <v>73.25</v>
      </c>
      <c r="AF6" s="36">
        <f t="shared" si="4"/>
        <v>75.06</v>
      </c>
      <c r="AG6" s="36">
        <f t="shared" si="4"/>
        <v>73.22</v>
      </c>
      <c r="AH6" s="35" t="str">
        <f>IF(AH7="","",IF(AH7="-","【-】","【"&amp;SUBSTITUTE(TEXT(AH7,"#,##0.00"),"-","△")&amp;"】"))</f>
        <v>【78.36】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871.19</v>
      </c>
      <c r="BF6" s="36">
        <f t="shared" ref="BF6:BN6" si="7">IF(BF7="",NA(),BF7)</f>
        <v>647.28</v>
      </c>
      <c r="BG6" s="36">
        <f t="shared" si="7"/>
        <v>698.12</v>
      </c>
      <c r="BH6" s="36">
        <f t="shared" si="7"/>
        <v>669.03</v>
      </c>
      <c r="BI6" s="36">
        <f t="shared" si="7"/>
        <v>668.34</v>
      </c>
      <c r="BJ6" s="36">
        <f t="shared" si="7"/>
        <v>1595.62</v>
      </c>
      <c r="BK6" s="36">
        <f t="shared" si="7"/>
        <v>1302.33</v>
      </c>
      <c r="BL6" s="36">
        <f t="shared" si="7"/>
        <v>1274.21</v>
      </c>
      <c r="BM6" s="36">
        <f t="shared" si="7"/>
        <v>1183.92</v>
      </c>
      <c r="BN6" s="36">
        <f t="shared" si="7"/>
        <v>1128.72</v>
      </c>
      <c r="BO6" s="35" t="str">
        <f>IF(BO7="","",IF(BO7="-","【-】","【"&amp;SUBSTITUTE(TEXT(BO7,"#,##0.00"),"-","△")&amp;"】"))</f>
        <v>【949.15】</v>
      </c>
      <c r="BP6" s="36">
        <f>IF(BP7="",NA(),BP7)</f>
        <v>53.26</v>
      </c>
      <c r="BQ6" s="36">
        <f t="shared" ref="BQ6:BY6" si="8">IF(BQ7="",NA(),BQ7)</f>
        <v>98.69</v>
      </c>
      <c r="BR6" s="36">
        <f t="shared" si="8"/>
        <v>76.75</v>
      </c>
      <c r="BS6" s="36">
        <f t="shared" si="8"/>
        <v>97.04</v>
      </c>
      <c r="BT6" s="36">
        <f t="shared" si="8"/>
        <v>87.47</v>
      </c>
      <c r="BU6" s="36">
        <f t="shared" si="8"/>
        <v>37.92</v>
      </c>
      <c r="BV6" s="36">
        <f t="shared" si="8"/>
        <v>40.89</v>
      </c>
      <c r="BW6" s="36">
        <f t="shared" si="8"/>
        <v>41.25</v>
      </c>
      <c r="BX6" s="36">
        <f t="shared" si="8"/>
        <v>42.5</v>
      </c>
      <c r="BY6" s="36">
        <f t="shared" si="8"/>
        <v>41.84</v>
      </c>
      <c r="BZ6" s="35" t="str">
        <f>IF(BZ7="","",IF(BZ7="-","【-】","【"&amp;SUBSTITUTE(TEXT(BZ7,"#,##0.00"),"-","△")&amp;"】"))</f>
        <v>【55.87】</v>
      </c>
      <c r="CA6" s="36">
        <f>IF(CA7="",NA(),CA7)</f>
        <v>181.61</v>
      </c>
      <c r="CB6" s="36">
        <f t="shared" ref="CB6:CJ6" si="9">IF(CB7="",NA(),CB7)</f>
        <v>116.81</v>
      </c>
      <c r="CC6" s="36">
        <f t="shared" si="9"/>
        <v>137.26</v>
      </c>
      <c r="CD6" s="36">
        <f t="shared" si="9"/>
        <v>118.65</v>
      </c>
      <c r="CE6" s="36">
        <f t="shared" si="9"/>
        <v>131.5</v>
      </c>
      <c r="CF6" s="36">
        <f t="shared" si="9"/>
        <v>423.18</v>
      </c>
      <c r="CG6" s="36">
        <f t="shared" si="9"/>
        <v>383.2</v>
      </c>
      <c r="CH6" s="36">
        <f t="shared" si="9"/>
        <v>383.25</v>
      </c>
      <c r="CI6" s="36">
        <f t="shared" si="9"/>
        <v>377.72</v>
      </c>
      <c r="CJ6" s="36">
        <f t="shared" si="9"/>
        <v>390.47</v>
      </c>
      <c r="CK6" s="35" t="str">
        <f>IF(CK7="","",IF(CK7="-","【-】","【"&amp;SUBSTITUTE(TEXT(CK7,"#,##0.00"),"-","△")&amp;"】"))</f>
        <v>【288.19】</v>
      </c>
      <c r="CL6" s="36">
        <f>IF(CL7="",NA(),CL7)</f>
        <v>93.95</v>
      </c>
      <c r="CM6" s="36">
        <f t="shared" ref="CM6:CU6" si="10">IF(CM7="",NA(),CM7)</f>
        <v>93.95</v>
      </c>
      <c r="CN6" s="36">
        <f t="shared" si="10"/>
        <v>93.95</v>
      </c>
      <c r="CO6" s="36">
        <f t="shared" si="10"/>
        <v>93.69</v>
      </c>
      <c r="CP6" s="36">
        <f t="shared" si="10"/>
        <v>93.95</v>
      </c>
      <c r="CQ6" s="36">
        <f t="shared" si="10"/>
        <v>46.9</v>
      </c>
      <c r="CR6" s="36">
        <f t="shared" si="10"/>
        <v>47.95</v>
      </c>
      <c r="CS6" s="36">
        <f t="shared" si="10"/>
        <v>48.26</v>
      </c>
      <c r="CT6" s="36">
        <f t="shared" si="10"/>
        <v>48.01</v>
      </c>
      <c r="CU6" s="36">
        <f t="shared" si="10"/>
        <v>49.08</v>
      </c>
      <c r="CV6" s="35" t="str">
        <f>IF(CV7="","",IF(CV7="-","【-】","【"&amp;SUBSTITUTE(TEXT(CV7,"#,##0.00"),"-","△")&amp;"】"))</f>
        <v>【56.31】</v>
      </c>
      <c r="CW6" s="36">
        <f>IF(CW7="",NA(),CW7)</f>
        <v>72.180000000000007</v>
      </c>
      <c r="CX6" s="36">
        <f t="shared" ref="CX6:DF6" si="11">IF(CX7="",NA(),CX7)</f>
        <v>70.41</v>
      </c>
      <c r="CY6" s="36">
        <f t="shared" si="11"/>
        <v>70.41</v>
      </c>
      <c r="CZ6" s="36">
        <f t="shared" si="11"/>
        <v>63.3</v>
      </c>
      <c r="DA6" s="36">
        <f t="shared" si="11"/>
        <v>64.260000000000005</v>
      </c>
      <c r="DB6" s="36">
        <f t="shared" si="11"/>
        <v>74.63</v>
      </c>
      <c r="DC6" s="36">
        <f t="shared" si="11"/>
        <v>74.900000000000006</v>
      </c>
      <c r="DD6" s="36">
        <f t="shared" si="11"/>
        <v>72.72</v>
      </c>
      <c r="DE6" s="36">
        <f t="shared" si="11"/>
        <v>72.75</v>
      </c>
      <c r="DF6" s="36">
        <f t="shared" si="11"/>
        <v>71.27</v>
      </c>
      <c r="DG6" s="35" t="str">
        <f>IF(DG7="","",IF(DG7="-","【-】","【"&amp;SUBSTITUTE(TEXT(DG7,"#,##0.00"),"-","△")&amp;"】"))</f>
        <v>【71.88】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0.72</v>
      </c>
      <c r="EE6" s="36">
        <f t="shared" ref="EE6:EM6" si="14">IF(EE7="",NA(),EE7)</f>
        <v>0.72</v>
      </c>
      <c r="EF6" s="36">
        <f t="shared" si="14"/>
        <v>0.72</v>
      </c>
      <c r="EG6" s="35">
        <f t="shared" si="14"/>
        <v>0</v>
      </c>
      <c r="EH6" s="36">
        <f t="shared" si="14"/>
        <v>0.53</v>
      </c>
      <c r="EI6" s="36">
        <f t="shared" si="14"/>
        <v>0.78</v>
      </c>
      <c r="EJ6" s="36">
        <f t="shared" si="14"/>
        <v>0.56999999999999995</v>
      </c>
      <c r="EK6" s="36">
        <f t="shared" si="14"/>
        <v>0.62</v>
      </c>
      <c r="EL6" s="36">
        <f t="shared" si="14"/>
        <v>0.39</v>
      </c>
      <c r="EM6" s="36">
        <f t="shared" si="14"/>
        <v>0.61</v>
      </c>
      <c r="EN6" s="35" t="str">
        <f>IF(EN7="","",IF(EN7="-","【-】","【"&amp;SUBSTITUTE(TEXT(EN7,"#,##0.00"),"-","△")&amp;"】"))</f>
        <v>【0.80】</v>
      </c>
    </row>
    <row r="7" spans="1:144" s="37" customFormat="1" x14ac:dyDescent="0.15">
      <c r="A7" s="29"/>
      <c r="B7" s="38">
        <v>2020</v>
      </c>
      <c r="C7" s="38">
        <v>434256</v>
      </c>
      <c r="D7" s="38">
        <v>47</v>
      </c>
      <c r="E7" s="38">
        <v>1</v>
      </c>
      <c r="F7" s="38">
        <v>0</v>
      </c>
      <c r="G7" s="38">
        <v>0</v>
      </c>
      <c r="H7" s="38" t="s">
        <v>97</v>
      </c>
      <c r="I7" s="38" t="s">
        <v>98</v>
      </c>
      <c r="J7" s="38" t="s">
        <v>99</v>
      </c>
      <c r="K7" s="38" t="s">
        <v>100</v>
      </c>
      <c r="L7" s="38" t="s">
        <v>101</v>
      </c>
      <c r="M7" s="38" t="s">
        <v>102</v>
      </c>
      <c r="N7" s="39" t="s">
        <v>103</v>
      </c>
      <c r="O7" s="39" t="s">
        <v>104</v>
      </c>
      <c r="P7" s="39">
        <v>92.03</v>
      </c>
      <c r="Q7" s="39">
        <v>1900</v>
      </c>
      <c r="R7" s="39">
        <v>1442</v>
      </c>
      <c r="S7" s="39">
        <v>60.81</v>
      </c>
      <c r="T7" s="39">
        <v>23.71</v>
      </c>
      <c r="U7" s="39">
        <v>1316</v>
      </c>
      <c r="V7" s="39">
        <v>0.24</v>
      </c>
      <c r="W7" s="39">
        <v>5483.33</v>
      </c>
      <c r="X7" s="39">
        <v>59.51</v>
      </c>
      <c r="Y7" s="39">
        <v>107.43</v>
      </c>
      <c r="Z7" s="39">
        <v>107.56</v>
      </c>
      <c r="AA7" s="39">
        <v>104.08</v>
      </c>
      <c r="AB7" s="39">
        <v>106.78</v>
      </c>
      <c r="AC7" s="39">
        <v>72.11</v>
      </c>
      <c r="AD7" s="39">
        <v>74.05</v>
      </c>
      <c r="AE7" s="39">
        <v>73.25</v>
      </c>
      <c r="AF7" s="39">
        <v>75.06</v>
      </c>
      <c r="AG7" s="39">
        <v>73.22</v>
      </c>
      <c r="AH7" s="39">
        <v>78.36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871.19</v>
      </c>
      <c r="BF7" s="39">
        <v>647.28</v>
      </c>
      <c r="BG7" s="39">
        <v>698.12</v>
      </c>
      <c r="BH7" s="39">
        <v>669.03</v>
      </c>
      <c r="BI7" s="39">
        <v>668.34</v>
      </c>
      <c r="BJ7" s="39">
        <v>1595.62</v>
      </c>
      <c r="BK7" s="39">
        <v>1302.33</v>
      </c>
      <c r="BL7" s="39">
        <v>1274.21</v>
      </c>
      <c r="BM7" s="39">
        <v>1183.92</v>
      </c>
      <c r="BN7" s="39">
        <v>1128.72</v>
      </c>
      <c r="BO7" s="39">
        <v>949.15</v>
      </c>
      <c r="BP7" s="39">
        <v>53.26</v>
      </c>
      <c r="BQ7" s="39">
        <v>98.69</v>
      </c>
      <c r="BR7" s="39">
        <v>76.75</v>
      </c>
      <c r="BS7" s="39">
        <v>97.04</v>
      </c>
      <c r="BT7" s="39">
        <v>87.47</v>
      </c>
      <c r="BU7" s="39">
        <v>37.92</v>
      </c>
      <c r="BV7" s="39">
        <v>40.89</v>
      </c>
      <c r="BW7" s="39">
        <v>41.25</v>
      </c>
      <c r="BX7" s="39">
        <v>42.5</v>
      </c>
      <c r="BY7" s="39">
        <v>41.84</v>
      </c>
      <c r="BZ7" s="39">
        <v>55.87</v>
      </c>
      <c r="CA7" s="39">
        <v>181.61</v>
      </c>
      <c r="CB7" s="39">
        <v>116.81</v>
      </c>
      <c r="CC7" s="39">
        <v>137.26</v>
      </c>
      <c r="CD7" s="39">
        <v>118.65</v>
      </c>
      <c r="CE7" s="39">
        <v>131.5</v>
      </c>
      <c r="CF7" s="39">
        <v>423.18</v>
      </c>
      <c r="CG7" s="39">
        <v>383.2</v>
      </c>
      <c r="CH7" s="39">
        <v>383.25</v>
      </c>
      <c r="CI7" s="39">
        <v>377.72</v>
      </c>
      <c r="CJ7" s="39">
        <v>390.47</v>
      </c>
      <c r="CK7" s="39">
        <v>288.19</v>
      </c>
      <c r="CL7" s="39">
        <v>93.95</v>
      </c>
      <c r="CM7" s="39">
        <v>93.95</v>
      </c>
      <c r="CN7" s="39">
        <v>93.95</v>
      </c>
      <c r="CO7" s="39">
        <v>93.69</v>
      </c>
      <c r="CP7" s="39">
        <v>93.95</v>
      </c>
      <c r="CQ7" s="39">
        <v>46.9</v>
      </c>
      <c r="CR7" s="39">
        <v>47.95</v>
      </c>
      <c r="CS7" s="39">
        <v>48.26</v>
      </c>
      <c r="CT7" s="39">
        <v>48.01</v>
      </c>
      <c r="CU7" s="39">
        <v>49.08</v>
      </c>
      <c r="CV7" s="39">
        <v>56.31</v>
      </c>
      <c r="CW7" s="39">
        <v>72.180000000000007</v>
      </c>
      <c r="CX7" s="39">
        <v>70.41</v>
      </c>
      <c r="CY7" s="39">
        <v>70.41</v>
      </c>
      <c r="CZ7" s="39">
        <v>63.3</v>
      </c>
      <c r="DA7" s="39">
        <v>64.260000000000005</v>
      </c>
      <c r="DB7" s="39">
        <v>74.63</v>
      </c>
      <c r="DC7" s="39">
        <v>74.900000000000006</v>
      </c>
      <c r="DD7" s="39">
        <v>72.72</v>
      </c>
      <c r="DE7" s="39">
        <v>72.75</v>
      </c>
      <c r="DF7" s="39">
        <v>71.27</v>
      </c>
      <c r="DG7" s="39">
        <v>71.88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0.72</v>
      </c>
      <c r="EE7" s="39">
        <v>0.72</v>
      </c>
      <c r="EF7" s="39">
        <v>0.72</v>
      </c>
      <c r="EG7" s="39">
        <v>0</v>
      </c>
      <c r="EH7" s="39">
        <v>0.53</v>
      </c>
      <c r="EI7" s="39">
        <v>0.78</v>
      </c>
      <c r="EJ7" s="39">
        <v>0.56999999999999995</v>
      </c>
      <c r="EK7" s="39">
        <v>0.62</v>
      </c>
      <c r="EL7" s="39">
        <v>0.39</v>
      </c>
      <c r="EM7" s="39">
        <v>0.61</v>
      </c>
      <c r="EN7" s="39">
        <v>0.8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105</v>
      </c>
      <c r="C9" s="41" t="s">
        <v>106</v>
      </c>
      <c r="D9" s="41" t="s">
        <v>107</v>
      </c>
      <c r="E9" s="41" t="s">
        <v>108</v>
      </c>
      <c r="F9" s="41" t="s">
        <v>109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47</v>
      </c>
      <c r="B10" s="42">
        <f t="shared" ref="B10:D10" si="15">DATEVALUE($B7+12-B11&amp;"/1/"&amp;B12)</f>
        <v>46753</v>
      </c>
      <c r="C10" s="42">
        <f t="shared" si="15"/>
        <v>47119</v>
      </c>
      <c r="D10" s="42">
        <f t="shared" si="15"/>
        <v>47484</v>
      </c>
      <c r="E10" s="43">
        <f>DATEVALUE($B7+12-E11&amp;"/1/"&amp;E12)</f>
        <v>47849</v>
      </c>
      <c r="F10" s="43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4" x14ac:dyDescent="0.15">
      <c r="B13" t="s">
        <v>112</v>
      </c>
      <c r="C13" t="s">
        <v>113</v>
      </c>
      <c r="D13" t="s">
        <v>112</v>
      </c>
      <c r="E13" t="s">
        <v>114</v>
      </c>
      <c r="F13" t="s">
        <v>114</v>
      </c>
      <c r="G13" t="s">
        <v>115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2021-12-03T07:05:15Z</dcterms:created>
  <dcterms:modified xsi:type="dcterms:W3CDTF">2022-02-16T07:17:04Z</dcterms:modified>
  <cp:category/>
</cp:coreProperties>
</file>