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FILE-SERVER\scan1\★企業団共通ファイル基準\02 総務係\02照会・通知・回答\01熊本県\04市町村課・財政班\経営比較分析表\R1経営比較分析表\"/>
    </mc:Choice>
  </mc:AlternateContent>
  <xr:revisionPtr revIDLastSave="0" documentId="13_ncr:1_{C8872380-7140-4613-ABB3-AAA769D6951E}" xr6:coauthVersionLast="46" xr6:coauthVersionMax="46" xr10:uidLastSave="{00000000-0000-0000-0000-000000000000}"/>
  <workbookProtection workbookAlgorithmName="SHA-512" workbookHashValue="6+XoEJsEfMzTOJhaNvsr7Qja5d5/Belltma8pIqtQfLTmAV3123sM38xa5K4PUgjGYw18NT1V70vog75Fl5HCg==" workbookSaltValue="TJa2/lPdmTWI2o5BuHY21w==" workbookSpinCount="100000" lockStructure="1"/>
  <bookViews>
    <workbookView xWindow="-120" yWindow="-120" windowWidth="29040" windowHeight="1599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W10" i="4" s="1"/>
  <c r="P6" i="5"/>
  <c r="P10" i="4" s="1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G85" i="4"/>
  <c r="F85" i="4"/>
  <c r="E85" i="4"/>
  <c r="AT10" i="4"/>
  <c r="AL10" i="4"/>
  <c r="I10" i="4"/>
  <c r="B10" i="4"/>
  <c r="BB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<sst xmlns="http://schemas.openxmlformats.org/spreadsheetml/2006/main" count="231" uniqueCount="113">
  <si>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</si>
  <si>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</si>
  <si>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</si>
  <si>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</si>
  <si>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</si>
  <si>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</si>
  <si>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</si>
  <si>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</si>
  <si>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</si>
  <si>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</si>
  <si>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</si>
  <si>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</si>
  <si>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</si>
  <si>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</si>
  <si>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</si>
  <si>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</si>
  <si>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</si>
  <si>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</si>
  <si>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</si>
  <si>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</si>
  <si>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</si>
  <si>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</si>
  <si>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</si>
  <si>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</si>
  <si>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</si>
  <si>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</si>
  <si>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</si>
  <si>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</si>
  <si>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</si>
  <si>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</si>
  <si>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</si>
  <si>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</si>
  <si>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</si>
  <si>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</si>
  <si>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</si>
  <si>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</si>
  <si>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</si>
  <si>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</si>
  <si>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</si>
  <si>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</si>
  <si>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</si>
  <si>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</si>
  <si>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</si>
  <si>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</si>
  <si>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</si>
  <si>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</si>
  <si>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</si>
  <si>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</si>
  <si>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</si>
  <si>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</si>
  <si>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</si>
  <si>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</si>
  <si>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</si>
  <si>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</si>
  <si>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</si>
  <si>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</si>
  <si>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</si>
  <si>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</si>
  <si>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</si>
  <si>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</si>
  <si>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</si>
  <si>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</si>
  <si>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</si>
  <si>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</si>
  <si>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</si>
  <si>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</si>
  <si>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</si>
  <si>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</si>
  <si>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</si>
  <si>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</si>
  <si>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</si>
  <si>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</si>
  <si>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</si>
  <si>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</si>
  <si>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</si>
  <si>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</si>
  <si>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</si>
  <si>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</si>
  <si>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</si>
  <si>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</si>
  <si>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</si>
  <si>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</si>
  <si>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</si>
  <si>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</si>
  <si>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</si>
  <si>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</si>
  <si>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</si>
  <si>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</si>
  <si>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</si>
  <si>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</si>
  <si>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</si>
  <si>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</si>
  <si>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</si>
  <si>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上天草・宇城水道企業団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</si>
  <si>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</si>
  <si>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</si>
  <si>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</si>
  <si>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</si>
  <si>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</si>
  <si>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</si>
  <si>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</si>
  <si>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</si>
  <si>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</si>
  <si>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</si>
  <si>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</si>
  <si>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</si>
  <si>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</si>
  <si>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</si>
  <si>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</si>
  <si>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</si>
  <si>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令和元年度の経営状況としては、経常収支比率が99.47％と昨年に引き続き赤字経営となったが、累積欠損金比率は0.00％と改善傾向となった。
　流動比率については、845.81％と100％以上であることから、短期的な支払いについては対応可能と考える。
　料金回収率は92.52％と昨年よりは上昇しているが、毎年ながら100％を下回っており、料金で費用を賄えず赤字となっているといえる。
　給水原価については、類似団体の平均を大きく上回っているが、事業環境が異なることから、単純な数値の比較だけでは測れないと考える。
　施設利用率については90.69％と平均を大きく上回っているが、熊本地震の影響があった平成２８年度をピークに減少傾向のままといえる。</t>
    <rPh sb="1" eb="3">
      <t>レイワ</t>
    </rPh>
    <rPh sb="3" eb="4">
      <t>ガン</t>
    </rPh>
    <rPh sb="61" eb="63">
      <t>カイゼン</t>
    </rPh>
    <rPh sb="63" eb="65">
      <t>ケイコウ</t>
    </rPh>
    <rPh sb="140" eb="142">
      <t>サクネン</t>
    </rPh>
    <rPh sb="145" eb="147">
      <t>ジョウショウ</t>
    </rPh>
    <phoneticPr fontId="4"/>
  </si>
  <si>
    <t>　供用開始から１６年経過したところであり、管路については法定耐用年数を超えるものはないが、機械・電気設備の一部は更新期を迎えている。</t>
    <phoneticPr fontId="4"/>
  </si>
  <si>
    <t>　「経常収支比率」及び「料金回収率」の数値が示すように、３条予算による利益を生むことができず、資金確保が不十分であるといえる。
　今後は、平成２９年度に策定した「経営戦略」に基づき、令和２年度より料金改定を行う予定である。</t>
    <rPh sb="91" eb="93">
      <t>レイワ</t>
    </rPh>
    <rPh sb="94" eb="9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</si>
</sst>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0.94</c:v>
                </c:pt>
                <c:pt idx="1">
                  <c:v>1.05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B-4807-A484-A3CAFF33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0.24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B-4807-A484-A3CAFF33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91.4</c:v>
                </c:pt>
                <c:pt idx="1">
                  <c:v>92.96</c:v>
                </c:pt>
                <c:pt idx="2">
                  <c:v>91.58</c:v>
                </c:pt>
                <c:pt idx="3">
                  <c:v>90.63</c:v>
                </c:pt>
                <c:pt idx="4">
                  <c:v>90.69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9-4F0A-B978-54A910DD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61.66</c:v>
                </c:pt>
                <c:pt idx="2">
                  <c:v>62.19</c:v>
                </c:pt>
                <c:pt idx="3">
                  <c:v>61.77</c:v>
                </c:pt>
                <c:pt idx="4">
                  <c:v>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9-4F0A-B978-54A910DD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98.34</c:v>
                </c:pt>
                <c:pt idx="1">
                  <c:v>98.22</c:v>
                </c:pt>
                <c:pt idx="2">
                  <c:v>98.41</c:v>
                </c:pt>
                <c:pt idx="3">
                  <c:v>98.23</c:v>
                </c:pt>
                <c:pt idx="4">
                  <c:v>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B-4B95-BCB6-3AD0BEB8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B-4B95-BCB6-3AD0BEB8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100.7</c:v>
                </c:pt>
                <c:pt idx="1">
                  <c:v>101.43</c:v>
                </c:pt>
                <c:pt idx="2">
                  <c:v>97.52</c:v>
                </c:pt>
                <c:pt idx="3">
                  <c:v>98.52</c:v>
                </c:pt>
                <c:pt idx="4">
                  <c:v>99.47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0-4571-A663-1588B01C0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113.33</c:v>
                </c:pt>
                <c:pt idx="1">
                  <c:v>114.05</c:v>
                </c:pt>
                <c:pt idx="2">
                  <c:v>114.26</c:v>
                </c:pt>
                <c:pt idx="3">
                  <c:v>112.98</c:v>
                </c:pt>
                <c:pt idx="4">
                  <c:v>112.91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0-4571-A663-1588B01C0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34.04</c:v>
                </c:pt>
                <c:pt idx="1">
                  <c:v>36.409999999999997</c:v>
                </c:pt>
                <c:pt idx="2">
                  <c:v>39.020000000000003</c:v>
                </c:pt>
                <c:pt idx="3">
                  <c:v>40.799999999999997</c:v>
                </c:pt>
                <c:pt idx="4">
                  <c:v>42.73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4-4D8B-A350-D4372A79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53.56</c:v>
                </c:pt>
                <c:pt idx="2">
                  <c:v>54.73</c:v>
                </c:pt>
                <c:pt idx="3">
                  <c:v>55.77</c:v>
                </c:pt>
                <c:pt idx="4">
                  <c:v>56.48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4-4D8B-A350-D4372A79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9-4C56-B703-7BAE0FFF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19.440000000000001</c:v>
                </c:pt>
                <c:pt idx="2">
                  <c:v>22.46</c:v>
                </c:pt>
                <c:pt idx="3">
                  <c:v>25.84</c:v>
                </c:pt>
                <c:pt idx="4">
                  <c:v>27.61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9-4C56-B703-7BAE0FFF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9-4B2F-AA33-F02C189F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17.39</c:v>
                </c:pt>
                <c:pt idx="1">
                  <c:v>12.65</c:v>
                </c:pt>
                <c:pt idx="2">
                  <c:v>10.58</c:v>
                </c:pt>
                <c:pt idx="3">
                  <c:v>10.49</c:v>
                </c:pt>
                <c:pt idx="4">
                  <c:v>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9-4B2F-AA33-F02C189F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792.8</c:v>
                </c:pt>
                <c:pt idx="1">
                  <c:v>589.72</c:v>
                </c:pt>
                <c:pt idx="2">
                  <c:v>734.73</c:v>
                </c:pt>
                <c:pt idx="3">
                  <c:v>806.11</c:v>
                </c:pt>
                <c:pt idx="4">
                  <c:v>845.81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5-4BEA-821D-4FB62956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212.95</c:v>
                </c:pt>
                <c:pt idx="1">
                  <c:v>224.41</c:v>
                </c:pt>
                <c:pt idx="2">
                  <c:v>243.44</c:v>
                </c:pt>
                <c:pt idx="3">
                  <c:v>258.49</c:v>
                </c:pt>
                <c:pt idx="4">
                  <c:v>271.10000000000002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5-4BEA-821D-4FB62956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470.82</c:v>
                </c:pt>
                <c:pt idx="1">
                  <c:v>444.08</c:v>
                </c:pt>
                <c:pt idx="2">
                  <c:v>415.57</c:v>
                </c:pt>
                <c:pt idx="3">
                  <c:v>386.57</c:v>
                </c:pt>
                <c:pt idx="4">
                  <c:v>356.1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8-44BF-A51D-F352523E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333.48</c:v>
                </c:pt>
                <c:pt idx="1">
                  <c:v>320.31</c:v>
                </c:pt>
                <c:pt idx="2">
                  <c:v>303.26</c:v>
                </c:pt>
                <c:pt idx="3">
                  <c:v>290.31</c:v>
                </c:pt>
                <c:pt idx="4">
                  <c:v>272.95999999999998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8-44BF-A51D-F352523E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96.15</c:v>
                </c:pt>
                <c:pt idx="1">
                  <c:v>96.98</c:v>
                </c:pt>
                <c:pt idx="2">
                  <c:v>92</c:v>
                </c:pt>
                <c:pt idx="3">
                  <c:v>92.14</c:v>
                </c:pt>
                <c:pt idx="4">
                  <c:v>92.52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A-4D72-AB17-2FD8ABB25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112.81</c:v>
                </c:pt>
                <c:pt idx="1">
                  <c:v>113.88</c:v>
                </c:pt>
                <c:pt idx="2">
                  <c:v>114.14</c:v>
                </c:pt>
                <c:pt idx="3">
                  <c:v>112.83</c:v>
                </c:pt>
                <c:pt idx="4">
                  <c:v>112.84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A-4D72-AB17-2FD8ABB25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106.91</c:v>
                </c:pt>
                <c:pt idx="1">
                  <c:v>104.34</c:v>
                </c:pt>
                <c:pt idx="2">
                  <c:v>111.43</c:v>
                </c:pt>
                <c:pt idx="3">
                  <c:v>112.63</c:v>
                </c:pt>
                <c:pt idx="4">
                  <c:v>111.96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F46-84E1-E458BBF14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74.02</c:v>
                </c:pt>
                <c:pt idx="2">
                  <c:v>73.03</c:v>
                </c:pt>
                <c:pt idx="3">
                  <c:v>73.86</c:v>
                </c:pt>
                <c:pt idx="4">
                  <c:v>73.849999999999994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B-4F46-84E1-E458BBF14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熊本県　上天草・宇城水道企業団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85.67</v>
      </c>
      <c r="J10" s="53"/>
      <c r="K10" s="53"/>
      <c r="L10" s="53"/>
      <c r="M10" s="53"/>
      <c r="N10" s="53"/>
      <c r="O10" s="64"/>
      <c r="P10" s="54">
        <f>データ!$P$6</f>
        <v>34.020000000000003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68304</v>
      </c>
      <c r="AM10" s="61"/>
      <c r="AN10" s="61"/>
      <c r="AO10" s="61"/>
      <c r="AP10" s="61"/>
      <c r="AQ10" s="61"/>
      <c r="AR10" s="61"/>
      <c r="AS10" s="61"/>
      <c r="AT10" s="52">
        <f>データ!$V$6</f>
        <v>285.92</v>
      </c>
      <c r="AU10" s="53"/>
      <c r="AV10" s="53"/>
      <c r="AW10" s="53"/>
      <c r="AX10" s="53"/>
      <c r="AY10" s="53"/>
      <c r="AZ10" s="53"/>
      <c r="BA10" s="53"/>
      <c r="BB10" s="54">
        <f>データ!$W$6</f>
        <v>238.89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【112.91】</v>
      </c>
      <c r="F85" s="27" t="str">
        <f>データ!AS6</f>
        <v>【9.92】</v>
      </c>
      <c r="G85" s="27" t="str">
        <f>データ!BD6</f>
        <v>【271.10】</v>
      </c>
      <c r="H85" s="27" t="str">
        <f>データ!BO6</f>
        <v>【272.96】</v>
      </c>
      <c r="I85" s="27" t="str">
        <f>データ!BZ6</f>
        <v>【112.84】</v>
      </c>
      <c r="J85" s="27" t="str">
        <f>データ!CK6</f>
        <v>【73.85】</v>
      </c>
      <c r="K85" s="27" t="str">
        <f>データ!CV6</f>
        <v>【61.69】</v>
      </c>
      <c r="L85" s="27" t="str">
        <f>データ!DG6</f>
        <v>【100.00】</v>
      </c>
      <c r="M85" s="27" t="str">
        <f>データ!DR6</f>
        <v>【56.48】</v>
      </c>
      <c r="N85" s="27" t="str">
        <f>データ!EC6</f>
        <v>【27.61】</v>
      </c>
      <c r="O85" s="27" t="str">
        <f>データ!EN6</f>
        <v>【0.20】</v>
      </c>
    </row>
  </sheetData>
  <sheetProtection algorithmName="SHA-512" hashValue="nVe5P5yZmAGW0wj++BArJvyFAOAtbU+vzefFlOQ4hbKYGkEg1V5LGmoUBfTKFS0dAN5S4f9he3PdQXAu7/mXZA==" saltValue="bMr7pf7Vv4a1m1FiU7+gn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439941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熊本県　上天草・宇城水道企業団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自治体職員</v>
      </c>
      <c r="N6" s="35" t="str">
        <f t="shared" si="3"/>
        <v>-</v>
      </c>
      <c r="O6" s="35">
        <f t="shared" si="3"/>
        <v>85.67</v>
      </c>
      <c r="P6" s="35">
        <f t="shared" si="3"/>
        <v>34.020000000000003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68304</v>
      </c>
      <c r="V6" s="35">
        <f t="shared" si="3"/>
        <v>285.92</v>
      </c>
      <c r="W6" s="35">
        <f t="shared" si="3"/>
        <v>238.89</v>
      </c>
      <c r="X6" s="36">
        <f>IF(X7="",NA(),X7)</f>
        <v>100.7</v>
      </c>
      <c r="Y6" s="36">
        <f t="shared" ref="Y6:AG6" si="4">IF(Y7="",NA(),Y7)</f>
        <v>101.43</v>
      </c>
      <c r="Z6" s="36">
        <f t="shared" si="4"/>
        <v>97.52</v>
      </c>
      <c r="AA6" s="36">
        <f t="shared" si="4"/>
        <v>98.52</v>
      </c>
      <c r="AB6" s="36">
        <f t="shared" si="4"/>
        <v>99.47</v>
      </c>
      <c r="AC6" s="36">
        <f t="shared" si="4"/>
        <v>113.33</v>
      </c>
      <c r="AD6" s="36">
        <f t="shared" si="4"/>
        <v>114.05</v>
      </c>
      <c r="AE6" s="36">
        <f t="shared" si="4"/>
        <v>114.26</v>
      </c>
      <c r="AF6" s="36">
        <f t="shared" si="4"/>
        <v>112.98</v>
      </c>
      <c r="AG6" s="36">
        <f t="shared" si="4"/>
        <v>112.91</v>
      </c>
      <c r="AH6" s="35" t="str">
        <f>IF(AH7="","",IF(AH7="-","【-】","【"&amp;SUBSTITUTE(TEXT(AH7,"#,##0.00"),"-","△")&amp;"】"))</f>
        <v>【112.91】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6">
        <f t="shared" si="5"/>
        <v>1.56</v>
      </c>
      <c r="AM6" s="35">
        <f t="shared" si="5"/>
        <v>0</v>
      </c>
      <c r="AN6" s="36">
        <f t="shared" si="5"/>
        <v>17.39</v>
      </c>
      <c r="AO6" s="36">
        <f t="shared" si="5"/>
        <v>12.65</v>
      </c>
      <c r="AP6" s="36">
        <f t="shared" si="5"/>
        <v>10.58</v>
      </c>
      <c r="AQ6" s="36">
        <f t="shared" si="5"/>
        <v>10.49</v>
      </c>
      <c r="AR6" s="36">
        <f t="shared" si="5"/>
        <v>9.92</v>
      </c>
      <c r="AS6" s="35" t="str">
        <f>IF(AS7="","",IF(AS7="-","【-】","【"&amp;SUBSTITUTE(TEXT(AS7,"#,##0.00"),"-","△")&amp;"】"))</f>
        <v>【9.92】</v>
      </c>
      <c r="AT6" s="36">
        <f>IF(AT7="",NA(),AT7)</f>
        <v>792.8</v>
      </c>
      <c r="AU6" s="36">
        <f t="shared" ref="AU6:BC6" si="6">IF(AU7="",NA(),AU7)</f>
        <v>589.72</v>
      </c>
      <c r="AV6" s="36">
        <f t="shared" si="6"/>
        <v>734.73</v>
      </c>
      <c r="AW6" s="36">
        <f t="shared" si="6"/>
        <v>806.11</v>
      </c>
      <c r="AX6" s="36">
        <f t="shared" si="6"/>
        <v>845.81</v>
      </c>
      <c r="AY6" s="36">
        <f t="shared" si="6"/>
        <v>212.95</v>
      </c>
      <c r="AZ6" s="36">
        <f t="shared" si="6"/>
        <v>224.41</v>
      </c>
      <c r="BA6" s="36">
        <f t="shared" si="6"/>
        <v>243.44</v>
      </c>
      <c r="BB6" s="36">
        <f t="shared" si="6"/>
        <v>258.49</v>
      </c>
      <c r="BC6" s="36">
        <f t="shared" si="6"/>
        <v>271.10000000000002</v>
      </c>
      <c r="BD6" s="35" t="str">
        <f>IF(BD7="","",IF(BD7="-","【-】","【"&amp;SUBSTITUTE(TEXT(BD7,"#,##0.00"),"-","△")&amp;"】"))</f>
        <v>【271.10】</v>
      </c>
      <c r="BE6" s="36">
        <f>IF(BE7="",NA(),BE7)</f>
        <v>470.82</v>
      </c>
      <c r="BF6" s="36">
        <f t="shared" ref="BF6:BN6" si="7">IF(BF7="",NA(),BF7)</f>
        <v>444.08</v>
      </c>
      <c r="BG6" s="36">
        <f t="shared" si="7"/>
        <v>415.57</v>
      </c>
      <c r="BH6" s="36">
        <f t="shared" si="7"/>
        <v>386.57</v>
      </c>
      <c r="BI6" s="36">
        <f t="shared" si="7"/>
        <v>356.1</v>
      </c>
      <c r="BJ6" s="36">
        <f t="shared" si="7"/>
        <v>333.48</v>
      </c>
      <c r="BK6" s="36">
        <f t="shared" si="7"/>
        <v>320.31</v>
      </c>
      <c r="BL6" s="36">
        <f t="shared" si="7"/>
        <v>303.26</v>
      </c>
      <c r="BM6" s="36">
        <f t="shared" si="7"/>
        <v>290.31</v>
      </c>
      <c r="BN6" s="36">
        <f t="shared" si="7"/>
        <v>272.95999999999998</v>
      </c>
      <c r="BO6" s="35" t="str">
        <f>IF(BO7="","",IF(BO7="-","【-】","【"&amp;SUBSTITUTE(TEXT(BO7,"#,##0.00"),"-","△")&amp;"】"))</f>
        <v>【272.96】</v>
      </c>
      <c r="BP6" s="36">
        <f>IF(BP7="",NA(),BP7)</f>
        <v>96.15</v>
      </c>
      <c r="BQ6" s="36">
        <f t="shared" ref="BQ6:BY6" si="8">IF(BQ7="",NA(),BQ7)</f>
        <v>96.98</v>
      </c>
      <c r="BR6" s="36">
        <f t="shared" si="8"/>
        <v>92</v>
      </c>
      <c r="BS6" s="36">
        <f t="shared" si="8"/>
        <v>92.14</v>
      </c>
      <c r="BT6" s="36">
        <f t="shared" si="8"/>
        <v>92.52</v>
      </c>
      <c r="BU6" s="36">
        <f t="shared" si="8"/>
        <v>112.81</v>
      </c>
      <c r="BV6" s="36">
        <f t="shared" si="8"/>
        <v>113.88</v>
      </c>
      <c r="BW6" s="36">
        <f t="shared" si="8"/>
        <v>114.14</v>
      </c>
      <c r="BX6" s="36">
        <f t="shared" si="8"/>
        <v>112.83</v>
      </c>
      <c r="BY6" s="36">
        <f t="shared" si="8"/>
        <v>112.84</v>
      </c>
      <c r="BZ6" s="35" t="str">
        <f>IF(BZ7="","",IF(BZ7="-","【-】","【"&amp;SUBSTITUTE(TEXT(BZ7,"#,##0.00"),"-","△")&amp;"】"))</f>
        <v>【112.84】</v>
      </c>
      <c r="CA6" s="36">
        <f>IF(CA7="",NA(),CA7)</f>
        <v>106.91</v>
      </c>
      <c r="CB6" s="36">
        <f t="shared" ref="CB6:CJ6" si="9">IF(CB7="",NA(),CB7)</f>
        <v>104.34</v>
      </c>
      <c r="CC6" s="36">
        <f t="shared" si="9"/>
        <v>111.43</v>
      </c>
      <c r="CD6" s="36">
        <f t="shared" si="9"/>
        <v>112.63</v>
      </c>
      <c r="CE6" s="36">
        <f t="shared" si="9"/>
        <v>111.96</v>
      </c>
      <c r="CF6" s="36">
        <f t="shared" si="9"/>
        <v>75.3</v>
      </c>
      <c r="CG6" s="36">
        <f t="shared" si="9"/>
        <v>74.02</v>
      </c>
      <c r="CH6" s="36">
        <f t="shared" si="9"/>
        <v>73.03</v>
      </c>
      <c r="CI6" s="36">
        <f t="shared" si="9"/>
        <v>73.86</v>
      </c>
      <c r="CJ6" s="36">
        <f t="shared" si="9"/>
        <v>73.849999999999994</v>
      </c>
      <c r="CK6" s="35" t="str">
        <f>IF(CK7="","",IF(CK7="-","【-】","【"&amp;SUBSTITUTE(TEXT(CK7,"#,##0.00"),"-","△")&amp;"】"))</f>
        <v>【73.85】</v>
      </c>
      <c r="CL6" s="36">
        <f>IF(CL7="",NA(),CL7)</f>
        <v>91.4</v>
      </c>
      <c r="CM6" s="36">
        <f t="shared" ref="CM6:CU6" si="10">IF(CM7="",NA(),CM7)</f>
        <v>92.96</v>
      </c>
      <c r="CN6" s="36">
        <f t="shared" si="10"/>
        <v>91.58</v>
      </c>
      <c r="CO6" s="36">
        <f t="shared" si="10"/>
        <v>90.63</v>
      </c>
      <c r="CP6" s="36">
        <f t="shared" si="10"/>
        <v>90.69</v>
      </c>
      <c r="CQ6" s="36">
        <f t="shared" si="10"/>
        <v>61.82</v>
      </c>
      <c r="CR6" s="36">
        <f t="shared" si="10"/>
        <v>61.66</v>
      </c>
      <c r="CS6" s="36">
        <f t="shared" si="10"/>
        <v>62.19</v>
      </c>
      <c r="CT6" s="36">
        <f t="shared" si="10"/>
        <v>61.77</v>
      </c>
      <c r="CU6" s="36">
        <f t="shared" si="10"/>
        <v>61.69</v>
      </c>
      <c r="CV6" s="35" t="str">
        <f>IF(CV7="","",IF(CV7="-","【-】","【"&amp;SUBSTITUTE(TEXT(CV7,"#,##0.00"),"-","△")&amp;"】"))</f>
        <v>【61.69】</v>
      </c>
      <c r="CW6" s="36">
        <f>IF(CW7="",NA(),CW7)</f>
        <v>98.34</v>
      </c>
      <c r="CX6" s="36">
        <f t="shared" ref="CX6:DF6" si="11">IF(CX7="",NA(),CX7)</f>
        <v>98.22</v>
      </c>
      <c r="CY6" s="36">
        <f t="shared" si="11"/>
        <v>98.41</v>
      </c>
      <c r="CZ6" s="36">
        <f t="shared" si="11"/>
        <v>98.23</v>
      </c>
      <c r="DA6" s="36">
        <f t="shared" si="11"/>
        <v>98.35</v>
      </c>
      <c r="DB6" s="36">
        <f t="shared" si="11"/>
        <v>100.03</v>
      </c>
      <c r="DC6" s="36">
        <f t="shared" si="11"/>
        <v>100.05</v>
      </c>
      <c r="DD6" s="36">
        <f t="shared" si="11"/>
        <v>100.05</v>
      </c>
      <c r="DE6" s="36">
        <f t="shared" si="11"/>
        <v>100.08</v>
      </c>
      <c r="DF6" s="36">
        <f t="shared" si="11"/>
        <v>100</v>
      </c>
      <c r="DG6" s="35" t="str">
        <f>IF(DG7="","",IF(DG7="-","【-】","【"&amp;SUBSTITUTE(TEXT(DG7,"#,##0.00"),"-","△")&amp;"】"))</f>
        <v>【100.00】</v>
      </c>
      <c r="DH6" s="36">
        <f>IF(DH7="",NA(),DH7)</f>
        <v>34.04</v>
      </c>
      <c r="DI6" s="36">
        <f t="shared" ref="DI6:DQ6" si="12">IF(DI7="",NA(),DI7)</f>
        <v>36.409999999999997</v>
      </c>
      <c r="DJ6" s="36">
        <f t="shared" si="12"/>
        <v>39.020000000000003</v>
      </c>
      <c r="DK6" s="36">
        <f t="shared" si="12"/>
        <v>40.799999999999997</v>
      </c>
      <c r="DL6" s="36">
        <f t="shared" si="12"/>
        <v>42.73</v>
      </c>
      <c r="DM6" s="36">
        <f t="shared" si="12"/>
        <v>52.4</v>
      </c>
      <c r="DN6" s="36">
        <f t="shared" si="12"/>
        <v>53.56</v>
      </c>
      <c r="DO6" s="36">
        <f t="shared" si="12"/>
        <v>54.73</v>
      </c>
      <c r="DP6" s="36">
        <f t="shared" si="12"/>
        <v>55.77</v>
      </c>
      <c r="DQ6" s="36">
        <f t="shared" si="12"/>
        <v>56.48</v>
      </c>
      <c r="DR6" s="35" t="str">
        <f>IF(DR7="","",IF(DR7="-","【-】","【"&amp;SUBSTITUTE(TEXT(DR7,"#,##0.00"),"-","△")&amp;"】"))</f>
        <v>【56.48】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18.05</v>
      </c>
      <c r="DY6" s="36">
        <f t="shared" si="13"/>
        <v>19.440000000000001</v>
      </c>
      <c r="DZ6" s="36">
        <f t="shared" si="13"/>
        <v>22.46</v>
      </c>
      <c r="EA6" s="36">
        <f t="shared" si="13"/>
        <v>25.84</v>
      </c>
      <c r="EB6" s="36">
        <f t="shared" si="13"/>
        <v>27.61</v>
      </c>
      <c r="EC6" s="35" t="str">
        <f>IF(EC7="","",IF(EC7="-","【-】","【"&amp;SUBSTITUTE(TEXT(EC7,"#,##0.00"),"-","△")&amp;"】"))</f>
        <v>【27.61】</v>
      </c>
      <c r="ED6" s="36">
        <f>IF(ED7="",NA(),ED7)</f>
        <v>0.94</v>
      </c>
      <c r="EE6" s="36">
        <f t="shared" ref="EE6:EM6" si="14">IF(EE7="",NA(),EE7)</f>
        <v>1.05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0.26</v>
      </c>
      <c r="EJ6" s="36">
        <f t="shared" si="14"/>
        <v>0.24</v>
      </c>
      <c r="EK6" s="36">
        <f t="shared" si="14"/>
        <v>0.27</v>
      </c>
      <c r="EL6" s="36">
        <f t="shared" si="14"/>
        <v>0.24</v>
      </c>
      <c r="EM6" s="36">
        <f t="shared" si="14"/>
        <v>0.2</v>
      </c>
      <c r="EN6" s="35" t="str">
        <f>IF(EN7="","",IF(EN7="-","【-】","【"&amp;SUBSTITUTE(TEXT(EN7,"#,##0.00"),"-","△")&amp;"】"))</f>
        <v>【0.20】</v>
      </c>
    </row>
    <row r="7" spans="1:144" s="37" customFormat="1" x14ac:dyDescent="0.15">
      <c r="A7" s="29"/>
      <c r="B7" s="38">
        <v>2019</v>
      </c>
      <c r="C7" s="38">
        <v>439941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85.67</v>
      </c>
      <c r="P7" s="39">
        <v>34.020000000000003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68304</v>
      </c>
      <c r="V7" s="39">
        <v>285.92</v>
      </c>
      <c r="W7" s="39">
        <v>238.89</v>
      </c>
      <c r="X7" s="39">
        <v>100.7</v>
      </c>
      <c r="Y7" s="39">
        <v>101.43</v>
      </c>
      <c r="Z7" s="39">
        <v>97.52</v>
      </c>
      <c r="AA7" s="39">
        <v>98.52</v>
      </c>
      <c r="AB7" s="39">
        <v>99.47</v>
      </c>
      <c r="AC7" s="39">
        <v>113.33</v>
      </c>
      <c r="AD7" s="39">
        <v>114.05</v>
      </c>
      <c r="AE7" s="39">
        <v>114.26</v>
      </c>
      <c r="AF7" s="39">
        <v>112.98</v>
      </c>
      <c r="AG7" s="39">
        <v>112.91</v>
      </c>
      <c r="AH7" s="39">
        <v>112.91</v>
      </c>
      <c r="AI7" s="39">
        <v>0</v>
      </c>
      <c r="AJ7" s="39">
        <v>0</v>
      </c>
      <c r="AK7" s="39">
        <v>0</v>
      </c>
      <c r="AL7" s="39">
        <v>1.56</v>
      </c>
      <c r="AM7" s="39">
        <v>0</v>
      </c>
      <c r="AN7" s="39">
        <v>17.39</v>
      </c>
      <c r="AO7" s="39">
        <v>12.65</v>
      </c>
      <c r="AP7" s="39">
        <v>10.58</v>
      </c>
      <c r="AQ7" s="39">
        <v>10.49</v>
      </c>
      <c r="AR7" s="39">
        <v>9.92</v>
      </c>
      <c r="AS7" s="39">
        <v>9.92</v>
      </c>
      <c r="AT7" s="39">
        <v>792.8</v>
      </c>
      <c r="AU7" s="39">
        <v>589.72</v>
      </c>
      <c r="AV7" s="39">
        <v>734.73</v>
      </c>
      <c r="AW7" s="39">
        <v>806.11</v>
      </c>
      <c r="AX7" s="39">
        <v>845.81</v>
      </c>
      <c r="AY7" s="39">
        <v>212.95</v>
      </c>
      <c r="AZ7" s="39">
        <v>224.41</v>
      </c>
      <c r="BA7" s="39">
        <v>243.44</v>
      </c>
      <c r="BB7" s="39">
        <v>258.49</v>
      </c>
      <c r="BC7" s="39">
        <v>271.10000000000002</v>
      </c>
      <c r="BD7" s="39">
        <v>271.10000000000002</v>
      </c>
      <c r="BE7" s="39">
        <v>470.82</v>
      </c>
      <c r="BF7" s="39">
        <v>444.08</v>
      </c>
      <c r="BG7" s="39">
        <v>415.57</v>
      </c>
      <c r="BH7" s="39">
        <v>386.57</v>
      </c>
      <c r="BI7" s="39">
        <v>356.1</v>
      </c>
      <c r="BJ7" s="39">
        <v>333.48</v>
      </c>
      <c r="BK7" s="39">
        <v>320.31</v>
      </c>
      <c r="BL7" s="39">
        <v>303.26</v>
      </c>
      <c r="BM7" s="39">
        <v>290.31</v>
      </c>
      <c r="BN7" s="39">
        <v>272.95999999999998</v>
      </c>
      <c r="BO7" s="39">
        <v>272.95999999999998</v>
      </c>
      <c r="BP7" s="39">
        <v>96.15</v>
      </c>
      <c r="BQ7" s="39">
        <v>96.98</v>
      </c>
      <c r="BR7" s="39">
        <v>92</v>
      </c>
      <c r="BS7" s="39">
        <v>92.14</v>
      </c>
      <c r="BT7" s="39">
        <v>92.52</v>
      </c>
      <c r="BU7" s="39">
        <v>112.81</v>
      </c>
      <c r="BV7" s="39">
        <v>113.88</v>
      </c>
      <c r="BW7" s="39">
        <v>114.14</v>
      </c>
      <c r="BX7" s="39">
        <v>112.83</v>
      </c>
      <c r="BY7" s="39">
        <v>112.84</v>
      </c>
      <c r="BZ7" s="39">
        <v>112.84</v>
      </c>
      <c r="CA7" s="39">
        <v>106.91</v>
      </c>
      <c r="CB7" s="39">
        <v>104.34</v>
      </c>
      <c r="CC7" s="39">
        <v>111.43</v>
      </c>
      <c r="CD7" s="39">
        <v>112.63</v>
      </c>
      <c r="CE7" s="39">
        <v>111.96</v>
      </c>
      <c r="CF7" s="39">
        <v>75.3</v>
      </c>
      <c r="CG7" s="39">
        <v>74.02</v>
      </c>
      <c r="CH7" s="39">
        <v>73.03</v>
      </c>
      <c r="CI7" s="39">
        <v>73.86</v>
      </c>
      <c r="CJ7" s="39">
        <v>73.849999999999994</v>
      </c>
      <c r="CK7" s="39">
        <v>73.849999999999994</v>
      </c>
      <c r="CL7" s="39">
        <v>91.4</v>
      </c>
      <c r="CM7" s="39">
        <v>92.96</v>
      </c>
      <c r="CN7" s="39">
        <v>91.58</v>
      </c>
      <c r="CO7" s="39">
        <v>90.63</v>
      </c>
      <c r="CP7" s="39">
        <v>90.69</v>
      </c>
      <c r="CQ7" s="39">
        <v>61.82</v>
      </c>
      <c r="CR7" s="39">
        <v>61.66</v>
      </c>
      <c r="CS7" s="39">
        <v>62.19</v>
      </c>
      <c r="CT7" s="39">
        <v>61.77</v>
      </c>
      <c r="CU7" s="39">
        <v>61.69</v>
      </c>
      <c r="CV7" s="39">
        <v>61.69</v>
      </c>
      <c r="CW7" s="39">
        <v>98.34</v>
      </c>
      <c r="CX7" s="39">
        <v>98.22</v>
      </c>
      <c r="CY7" s="39">
        <v>98.41</v>
      </c>
      <c r="CZ7" s="39">
        <v>98.23</v>
      </c>
      <c r="DA7" s="39">
        <v>98.35</v>
      </c>
      <c r="DB7" s="39">
        <v>100.03</v>
      </c>
      <c r="DC7" s="39">
        <v>100.05</v>
      </c>
      <c r="DD7" s="39">
        <v>100.05</v>
      </c>
      <c r="DE7" s="39">
        <v>100.08</v>
      </c>
      <c r="DF7" s="39">
        <v>100</v>
      </c>
      <c r="DG7" s="39">
        <v>100</v>
      </c>
      <c r="DH7" s="39">
        <v>34.04</v>
      </c>
      <c r="DI7" s="39">
        <v>36.409999999999997</v>
      </c>
      <c r="DJ7" s="39">
        <v>39.020000000000003</v>
      </c>
      <c r="DK7" s="39">
        <v>40.799999999999997</v>
      </c>
      <c r="DL7" s="39">
        <v>42.73</v>
      </c>
      <c r="DM7" s="39">
        <v>52.4</v>
      </c>
      <c r="DN7" s="39">
        <v>53.56</v>
      </c>
      <c r="DO7" s="39">
        <v>54.73</v>
      </c>
      <c r="DP7" s="39">
        <v>55.77</v>
      </c>
      <c r="DQ7" s="39">
        <v>56.48</v>
      </c>
      <c r="DR7" s="39">
        <v>56.48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18.05</v>
      </c>
      <c r="DY7" s="39">
        <v>19.440000000000001</v>
      </c>
      <c r="DZ7" s="39">
        <v>22.46</v>
      </c>
      <c r="EA7" s="39">
        <v>25.84</v>
      </c>
      <c r="EB7" s="39">
        <v>27.61</v>
      </c>
      <c r="EC7" s="39">
        <v>27.61</v>
      </c>
      <c r="ED7" s="39">
        <v>0.94</v>
      </c>
      <c r="EE7" s="39">
        <v>1.05</v>
      </c>
      <c r="EF7" s="39">
        <v>0</v>
      </c>
      <c r="EG7" s="39">
        <v>0</v>
      </c>
      <c r="EH7" s="39">
        <v>0</v>
      </c>
      <c r="EI7" s="39">
        <v>0.26</v>
      </c>
      <c r="EJ7" s="39">
        <v>0.24</v>
      </c>
      <c r="EK7" s="39">
        <v>0.27</v>
      </c>
      <c r="EL7" s="39">
        <v>0.24</v>
      </c>
      <c r="EM7" s="39">
        <v>0.2</v>
      </c>
      <c r="EN7" s="39">
        <v>0.2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