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2\5030114_公営企業に係る経営比較分析表（令和元年度決算） の分析等について（依頼）\回答\"/>
    </mc:Choice>
  </mc:AlternateContent>
  <xr:revisionPtr revIDLastSave="0" documentId="13_ncr:1_{51F24E9A-A066-4E2D-8BD2-7C0D0BD59348}" xr6:coauthVersionLast="45" xr6:coauthVersionMax="45" xr10:uidLastSave="{00000000-0000-0000-0000-000000000000}"/>
  <workbookProtection workbookAlgorithmName="SHA-512" workbookHashValue="aA8ctDj4lP4S1tqCCHb9TCHqjFhfYOy6uBgXhNhxMceSZp2yf4AsLd3bMb4v1b3k7xlshn7MMZGsicAQob/XgA==" workbookSaltValue="fuDgs0WY6lbyINMqlYHrN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AL10" i="4"/>
  <c r="W10" i="4"/>
  <c r="P10" i="4"/>
  <c r="BB8" i="4"/>
  <c r="AT8" i="4"/>
  <c r="AL8" i="4"/>
  <c r="I8" i="4"/>
  <c r="B6"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<sst xmlns="http://schemas.openxmlformats.org/spreadsheetml/2006/main" count="247" uniqueCount="121">
  <si>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</si>
  <si>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</si>
  <si>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</si>
  <si>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</si>
  <si>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</si>
  <si>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</si>
  <si>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</si>
  <si>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</si>
  <si>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</si>
  <si>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</si>
  <si>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</si>
  <si>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</si>
  <si>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</si>
  <si>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</si>
  <si>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</si>
  <si>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</si>
  <si>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</si>
  <si>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</si>
  <si>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</si>
  <si>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</si>
  <si>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</si>
  <si>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</si>
  <si>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</si>
  <si>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</si>
  <si>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</si>
  <si>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</si>
  <si>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</si>
  <si>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</si>
  <si>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</si>
  <si>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</si>
  <si>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</si>
  <si>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</si>
  <si>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</si>
  <si>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</si>
  <si>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</si>
  <si>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</si>
  <si>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</si>
  <si>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</si>
  <si>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</si>
  <si>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</si>
  <si>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</si>
  <si>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</si>
  <si>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</si>
  <si>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</si>
  <si>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</si>
  <si>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</si>
  <si>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</si>
  <si>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</si>
  <si>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</si>
  <si>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</si>
  <si>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</si>
  <si>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</si>
  <si>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</si>
  <si>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</si>
  <si>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</si>
  <si>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</si>
  <si>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</si>
  <si>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</si>
  <si>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</si>
  <si>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</si>
  <si>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</si>
  <si>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</si>
  <si>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</si>
  <si>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</si>
  <si>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</si>
  <si>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</si>
  <si>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</si>
  <si>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</si>
  <si>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</si>
  <si>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</si>
  <si>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</si>
  <si>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</si>
  <si>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</si>
  <si>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</si>
  <si>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</si>
  <si>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</si>
  <si>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</si>
  <si>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</si>
  <si>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</si>
  <si>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</si>
  <si>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</si>
  <si>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</si>
  <si>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</si>
  <si>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</si>
  <si>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</si>
  <si>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</si>
  <si>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</si>
  <si>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</si>
  <si>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</si>
  <si>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</si>
  <si>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</si>
  <si>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</si>
  <si>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</si>
  <si>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</si>
  <si>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</si>
  <si>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</si>
  <si>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</si>
  <si>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</si>
  <si>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</si>
  <si>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</si>
  <si>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</si>
  <si>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</si>
  <si>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</si>
  <si>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</si>
  <si>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</si>
  <si>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</si>
  <si>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</si>
  <si>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</si>
  <si>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</si>
  <si>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</si>
  <si>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</si>
  <si>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</si>
  <si>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</si>
  <si>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</si>
  <si>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</si>
  <si>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</si>
  <si>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</si>
  <si>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</si>
  <si>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全体的に類似団体より悪い数値となっています。
　事業地域が山間部の農村地域であり、維持管理費が多額になることが主な要因と思われます。
　今後も人口減少に伴い収入減となることが予想されることから、更なる歳出削減に努めるとともに、安定的な事業運営を目指して事業の見直しを行っていきます。
　経営戦略策定状況につきましては令和2年度までに策定予定です。</t>
    <rPh sb="159" eb="161">
      <t>レイワ</t>
    </rPh>
    <phoneticPr fontId="4"/>
  </si>
  <si>
    <t>　本事業は、市が区域内のご家庭に合併処理浄化槽を設置し、維持管理するものであり、管渠自体が存在しませんので、「該当数値なし」となっています。
　本市における合併処理浄化槽の設置は、平成13年度から開始しておりますので、環境省のマニュアルにおける耐用年数（※30年以上）と比較しても、老朽化の度合いは低いと考えられます。
　しかしながら、設置年度が集中しているため、今後は計画的な更新が必要となります。</t>
    <phoneticPr fontId="4"/>
  </si>
  <si>
    <t xml:space="preserve">①収益的収支比率・⑤経費回収率
　事業の運営に必要な費用を収益で賄えていない状況にあることから、今後も歳出の削減と収入の確保に努め、経営改善を図っていきます。
④企業債残高対事業規模比率
　平均値より低い水準にあります。今後も計画的に企業債の減額に努めます。
⑥汚水処理原価
　平均値より高い水準にあります。事業地域が山間部であり、維持管理費が高額であることが高い数値の要因です。
⑦施設利用率
　平均値より低い水準にあります。今後、人口減少に伴い空き家も増えると予想され、改善は難しい状況です。
</t>
    <rPh sb="81" eb="83">
      <t>キギョウ</t>
    </rPh>
    <rPh sb="83" eb="84">
      <t>サイ</t>
    </rPh>
    <rPh sb="84" eb="86">
      <t>ザンダカ</t>
    </rPh>
    <rPh sb="86" eb="87">
      <t>タイ</t>
    </rPh>
    <rPh sb="87" eb="89">
      <t>ジギョウ</t>
    </rPh>
    <rPh sb="89" eb="91">
      <t>キボ</t>
    </rPh>
    <rPh sb="91" eb="93">
      <t>ヒリツ</t>
    </rPh>
    <rPh sb="95" eb="98">
      <t>ヘイキンチ</t>
    </rPh>
    <rPh sb="100" eb="101">
      <t>ヒク</t>
    </rPh>
    <rPh sb="102" eb="104">
      <t>スイジュン</t>
    </rPh>
    <rPh sb="110" eb="112">
      <t>コンゴ</t>
    </rPh>
    <rPh sb="113" eb="116">
      <t>ケイカクテキ</t>
    </rPh>
    <rPh sb="117" eb="119">
      <t>キギョウ</t>
    </rPh>
    <rPh sb="119" eb="120">
      <t>サイ</t>
    </rPh>
    <rPh sb="121" eb="123">
      <t>ゲンガク</t>
    </rPh>
    <rPh sb="124" eb="1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</si>
</sst>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85-4B79-A83C-0EEA86584C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85-4B79-A83C-0EEA86584C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40.57</c:v>
                </c:pt>
                <c:pt idx="1">
                  <c:v>39.47</c:v>
                </c:pt>
                <c:pt idx="2">
                  <c:v>38.380000000000003</c:v>
                </c:pt>
                <c:pt idx="3">
                  <c:v>36.19</c:v>
                </c:pt>
                <c:pt idx="4">
                  <c:v>36.25</c:v>
                </c:pt>
              </c:numCache>
            </c:numRef>
          </c:val>
          <c:extLst>
            <c:ext xmlns:c16="http://schemas.microsoft.com/office/drawing/2014/chart" uri="{C3380CC4-5D6E-409C-BE32-E72D297353CC}">
              <c16:uniqueId val="{00000000-EC2A-43C4-972A-3730BFDCA6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EC2A-43C4-972A-3730BFDCA6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BC-4441-987A-DF677FB66F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5DBC-4441-987A-DF677FB66F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92.22</c:v>
                </c:pt>
                <c:pt idx="1">
                  <c:v>93.54</c:v>
                </c:pt>
                <c:pt idx="2">
                  <c:v>95.74</c:v>
                </c:pt>
                <c:pt idx="3">
                  <c:v>95.24</c:v>
                </c:pt>
                <c:pt idx="4">
                  <c:v>96.94</c:v>
                </c:pt>
              </c:numCache>
            </c:numRef>
          </c:val>
          <c:extLst>
            <c:ext xmlns:c16="http://schemas.microsoft.com/office/drawing/2014/chart" uri="{C3380CC4-5D6E-409C-BE32-E72D297353CC}">
              <c16:uniqueId val="{00000000-B195-42C5-BBA3-DB19E0F6E3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5-42C5-BBA3-DB19E0F6E3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0-4C6F-A06D-C740A7E349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0-4C6F-A06D-C740A7E349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1-4CD2-91BE-4CA70D2C49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1-4CD2-91BE-4CA70D2C49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9F-45AB-B50F-61BA5385FE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9F-45AB-B50F-61BA5385FE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C8-4BD2-8C68-3E9443B9D7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C8-4BD2-8C68-3E9443B9D7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134.41999999999999</c:v>
                </c:pt>
                <c:pt idx="1">
                  <c:v>121.13</c:v>
                </c:pt>
                <c:pt idx="2">
                  <c:v>108.65</c:v>
                </c:pt>
                <c:pt idx="3">
                  <c:v>114.84</c:v>
                </c:pt>
                <c:pt idx="4">
                  <c:v>70.06</c:v>
                </c:pt>
              </c:numCache>
            </c:numRef>
          </c:val>
          <c:extLst>
            <c:ext xmlns:c16="http://schemas.microsoft.com/office/drawing/2014/chart" uri="{C3380CC4-5D6E-409C-BE32-E72D297353CC}">
              <c16:uniqueId val="{00000000-B771-4B4E-8E4C-6334CBF435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B771-4B4E-8E4C-6334CBF435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54.16</c:v>
                </c:pt>
                <c:pt idx="1">
                  <c:v>60.46</c:v>
                </c:pt>
                <c:pt idx="2">
                  <c:v>55.65</c:v>
                </c:pt>
                <c:pt idx="3">
                  <c:v>60.35</c:v>
                </c:pt>
                <c:pt idx="4">
                  <c:v>71.83</c:v>
                </c:pt>
              </c:numCache>
            </c:numRef>
          </c:val>
          <c:extLst>
            <c:ext xmlns:c16="http://schemas.microsoft.com/office/drawing/2014/chart" uri="{C3380CC4-5D6E-409C-BE32-E72D297353CC}">
              <c16:uniqueId val="{00000000-89E6-41CE-9429-FB5FD92124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89E6-41CE-9429-FB5FD92124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556.4</c:v>
                </c:pt>
                <c:pt idx="1">
                  <c:v>523</c:v>
                </c:pt>
                <c:pt idx="2">
                  <c:v>575.52</c:v>
                </c:pt>
                <c:pt idx="3">
                  <c:v>561.1</c:v>
                </c:pt>
                <c:pt idx="4">
                  <c:v>525.65</c:v>
                </c:pt>
              </c:numCache>
            </c:numRef>
          </c:val>
          <c:extLst>
            <c:ext xmlns:c16="http://schemas.microsoft.com/office/drawing/2014/chart" uri="{C3380CC4-5D6E-409C-BE32-E72D297353CC}">
              <c16:uniqueId val="{00000000-8658-483A-9E22-4C7BAF0ECC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8658-483A-9E22-4C7BAF0ECC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6" zoomScale="80" zoomScaleNormal="80" workbookViewId="0">
      <selection activeCell="BD36" sqref="B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八代市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126667</v>
      </c>
      <c r="AM8" s="51"/>
      <c r="AN8" s="51"/>
      <c r="AO8" s="51"/>
      <c r="AP8" s="51"/>
      <c r="AQ8" s="51"/>
      <c r="AR8" s="51"/>
      <c r="AS8" s="51"/>
      <c r="AT8" s="46">
        <f>データ!T6</f>
        <v>681.36</v>
      </c>
      <c r="AU8" s="46"/>
      <c r="AV8" s="46"/>
      <c r="AW8" s="46"/>
      <c r="AX8" s="46"/>
      <c r="AY8" s="46"/>
      <c r="AZ8" s="46"/>
      <c r="BA8" s="46"/>
      <c r="BB8" s="46">
        <f>データ!U6</f>
        <v>185.9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0.79</v>
      </c>
      <c r="Q10" s="46"/>
      <c r="R10" s="46"/>
      <c r="S10" s="46"/>
      <c r="T10" s="46"/>
      <c r="U10" s="46"/>
      <c r="V10" s="46"/>
      <c r="W10" s="46">
        <f>データ!Q6</f>
        <v>100</v>
      </c>
      <c r="X10" s="46"/>
      <c r="Y10" s="46"/>
      <c r="Z10" s="46"/>
      <c r="AA10" s="46"/>
      <c r="AB10" s="46"/>
      <c r="AC10" s="46"/>
      <c r="AD10" s="51">
        <f>データ!R6</f>
        <v>5460</v>
      </c>
      <c r="AE10" s="51"/>
      <c r="AF10" s="51"/>
      <c r="AG10" s="51"/>
      <c r="AH10" s="51"/>
      <c r="AI10" s="51"/>
      <c r="AJ10" s="51"/>
      <c r="AK10" s="2"/>
      <c r="AL10" s="51">
        <f>データ!V6</f>
        <v>994</v>
      </c>
      <c r="AM10" s="51"/>
      <c r="AN10" s="51"/>
      <c r="AO10" s="51"/>
      <c r="AP10" s="51"/>
      <c r="AQ10" s="51"/>
      <c r="AR10" s="51"/>
      <c r="AS10" s="51"/>
      <c r="AT10" s="46">
        <f>データ!W6</f>
        <v>324.55</v>
      </c>
      <c r="AU10" s="46"/>
      <c r="AV10" s="46"/>
      <c r="AW10" s="46"/>
      <c r="AX10" s="46"/>
      <c r="AY10" s="46"/>
      <c r="AZ10" s="46"/>
      <c r="BA10" s="46"/>
      <c r="BB10" s="46">
        <f>データ!X6</f>
        <v>3.06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Z7LSWoccjcK+c7XY+sdlqH18TWzQjkHuKrCLdyPEsbnb1/m023V+F9cVlVjiiBLg6tEb5XHr1ai+9u03n+mMKg==" saltValue="Dzgh+O5LWQN65d0/LsS5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432024</v>
      </c>
      <c r="D6" s="33">
        <f t="shared" si="3"/>
        <v>47</v>
      </c>
      <c r="E6" s="33">
        <f t="shared" si="3"/>
        <v>18</v>
      </c>
      <c r="F6" s="33">
        <f t="shared" si="3"/>
        <v>0</v>
      </c>
      <c r="G6" s="33">
        <f t="shared" si="3"/>
        <v>0</v>
      </c>
      <c r="H6" s="33" t="str">
        <f t="shared" si="3"/>
        <v>熊本県　八代市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0.79</v>
      </c>
      <c r="Q6" s="34">
        <f t="shared" si="3"/>
        <v>100</v>
      </c>
      <c r="R6" s="34">
        <f t="shared" si="3"/>
        <v>5460</v>
      </c>
      <c r="S6" s="34">
        <f t="shared" si="3"/>
        <v>126667</v>
      </c>
      <c r="T6" s="34">
        <f t="shared" si="3"/>
        <v>681.36</v>
      </c>
      <c r="U6" s="34">
        <f t="shared" si="3"/>
        <v>185.9</v>
      </c>
      <c r="V6" s="34">
        <f t="shared" si="3"/>
        <v>994</v>
      </c>
      <c r="W6" s="34">
        <f t="shared" si="3"/>
        <v>324.55</v>
      </c>
      <c r="X6" s="34">
        <f t="shared" si="3"/>
        <v>3.06</v>
      </c>
      <c r="Y6" s="35">
        <f>IF(Y7="",NA(),Y7)</f>
        <v>92.22</v>
      </c>
      <c r="Z6" s="35">
        <f t="shared" ref="Z6:AH6" si="4">IF(Z7="",NA(),Z7)</f>
        <v>93.54</v>
      </c>
      <c r="AA6" s="35">
        <f t="shared" si="4"/>
        <v>95.74</v>
      </c>
      <c r="AB6" s="35">
        <f t="shared" si="4"/>
        <v>95.24</v>
      </c>
      <c r="AC6" s="35">
        <f t="shared" si="4"/>
        <v>96.94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134.41999999999999</v>
      </c>
      <c r="BG6" s="35">
        <f t="shared" ref="BG6:BO6" si="7">IF(BG7="",NA(),BG7)</f>
        <v>121.13</v>
      </c>
      <c r="BH6" s="35">
        <f t="shared" si="7"/>
        <v>108.65</v>
      </c>
      <c r="BI6" s="35">
        <f t="shared" si="7"/>
        <v>114.84</v>
      </c>
      <c r="BJ6" s="35">
        <f t="shared" si="7"/>
        <v>70.06</v>
      </c>
      <c r="BK6" s="35">
        <f t="shared" si="7"/>
        <v>392.19</v>
      </c>
      <c r="BL6" s="35">
        <f t="shared" si="7"/>
        <v>248.44</v>
      </c>
      <c r="BM6" s="35">
        <f t="shared" si="7"/>
        <v>244.85</v>
      </c>
      <c r="BN6" s="35">
        <f t="shared" si="7"/>
        <v>296.89</v>
      </c>
      <c r="BO6" s="35">
        <f t="shared" si="7"/>
        <v>270.57</v>
      </c>
      <c r="BP6" s="34" t="str">
        <f>IF(BP7="","",IF(BP7="-","【-】","【"&amp;SUBSTITUTE(TEXT(BP7,"#,##0.00"),"-","△")&amp;"】"))</f>
        <v>【307.23】</v>
      </c>
      <c r="BQ6" s="35">
        <f>IF(BQ7="",NA(),BQ7)</f>
        <v>54.16</v>
      </c>
      <c r="BR6" s="35">
        <f t="shared" ref="BR6:BZ6" si="8">IF(BR7="",NA(),BR7)</f>
        <v>60.46</v>
      </c>
      <c r="BS6" s="35">
        <f t="shared" si="8"/>
        <v>55.65</v>
      </c>
      <c r="BT6" s="35">
        <f t="shared" si="8"/>
        <v>60.35</v>
      </c>
      <c r="BU6" s="35">
        <f t="shared" si="8"/>
        <v>71.83</v>
      </c>
      <c r="BV6" s="35">
        <f t="shared" si="8"/>
        <v>57.03</v>
      </c>
      <c r="BW6" s="35">
        <f t="shared" si="8"/>
        <v>66.73</v>
      </c>
      <c r="BX6" s="35">
        <f t="shared" si="8"/>
        <v>64.78</v>
      </c>
      <c r="BY6" s="35">
        <f t="shared" si="8"/>
        <v>63.06</v>
      </c>
      <c r="BZ6" s="35">
        <f t="shared" si="8"/>
        <v>62.5</v>
      </c>
      <c r="CA6" s="34" t="str">
        <f>IF(CA7="","",IF(CA7="-","【-】","【"&amp;SUBSTITUTE(TEXT(CA7,"#,##0.00"),"-","△")&amp;"】"))</f>
        <v>【59.98】</v>
      </c>
      <c r="CB6" s="35">
        <f>IF(CB7="",NA(),CB7)</f>
        <v>556.4</v>
      </c>
      <c r="CC6" s="35">
        <f t="shared" ref="CC6:CK6" si="9">IF(CC7="",NA(),CC7)</f>
        <v>523</v>
      </c>
      <c r="CD6" s="35">
        <f t="shared" si="9"/>
        <v>575.52</v>
      </c>
      <c r="CE6" s="35">
        <f t="shared" si="9"/>
        <v>561.1</v>
      </c>
      <c r="CF6" s="35">
        <f t="shared" si="9"/>
        <v>525.65</v>
      </c>
      <c r="CG6" s="35">
        <f t="shared" si="9"/>
        <v>283.73</v>
      </c>
      <c r="CH6" s="35">
        <f t="shared" si="9"/>
        <v>241.29</v>
      </c>
      <c r="CI6" s="35">
        <f t="shared" si="9"/>
        <v>250.21</v>
      </c>
      <c r="CJ6" s="35">
        <f t="shared" si="9"/>
        <v>264.77</v>
      </c>
      <c r="CK6" s="35">
        <f t="shared" si="9"/>
        <v>269.33</v>
      </c>
      <c r="CL6" s="34" t="str">
        <f>IF(CL7="","",IF(CL7="-","【-】","【"&amp;SUBSTITUTE(TEXT(CL7,"#,##0.00"),"-","△")&amp;"】"))</f>
        <v>【272.98】</v>
      </c>
      <c r="CM6" s="35">
        <f>IF(CM7="",NA(),CM7)</f>
        <v>40.57</v>
      </c>
      <c r="CN6" s="35">
        <f t="shared" ref="CN6:CV6" si="10">IF(CN7="",NA(),CN7)</f>
        <v>39.47</v>
      </c>
      <c r="CO6" s="35">
        <f t="shared" si="10"/>
        <v>38.380000000000003</v>
      </c>
      <c r="CP6" s="35">
        <f t="shared" si="10"/>
        <v>36.19</v>
      </c>
      <c r="CQ6" s="35">
        <f t="shared" si="10"/>
        <v>36.25</v>
      </c>
      <c r="CR6" s="35">
        <f t="shared" si="10"/>
        <v>58.25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432024</v>
      </c>
      <c r="D7" s="37">
        <v>47</v>
      </c>
      <c r="E7" s="37">
        <v>18</v>
      </c>
      <c r="F7" s="37">
        <v>0</v>
      </c>
      <c r="G7" s="37">
        <v>0</v>
      </c>
      <c r="H7" s="37" t="s">
        <v>98</v>
      </c>
      <c r="I7" s="37" t="s">
        <v>99</v>
      </c>
      <c r="J7" s="37" t="s">
        <v>100</v>
      </c>
      <c r="K7" s="37" t="s">
        <v>101</v>
      </c>
      <c r="L7" s="37" t="s">
        <v>102</v>
      </c>
      <c r="M7" s="37" t="s">
        <v>103</v>
      </c>
      <c r="N7" s="38" t="s">
        <v>104</v>
      </c>
      <c r="O7" s="38" t="s">
        <v>105</v>
      </c>
      <c r="P7" s="38">
        <v>0.79</v>
      </c>
      <c r="Q7" s="38">
        <v>100</v>
      </c>
      <c r="R7" s="38">
        <v>5460</v>
      </c>
      <c r="S7" s="38">
        <v>126667</v>
      </c>
      <c r="T7" s="38">
        <v>681.36</v>
      </c>
      <c r="U7" s="38">
        <v>185.9</v>
      </c>
      <c r="V7" s="38">
        <v>994</v>
      </c>
      <c r="W7" s="38">
        <v>324.55</v>
      </c>
      <c r="X7" s="38">
        <v>3.06</v>
      </c>
      <c r="Y7" s="38">
        <v>92.22</v>
      </c>
      <c r="Z7" s="38">
        <v>93.54</v>
      </c>
      <c r="AA7" s="38">
        <v>95.74</v>
      </c>
      <c r="AB7" s="38">
        <v>95.24</v>
      </c>
      <c r="AC7" s="38">
        <v>96.94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134.41999999999999</v>
      </c>
      <c r="BG7" s="38">
        <v>121.13</v>
      </c>
      <c r="BH7" s="38">
        <v>108.65</v>
      </c>
      <c r="BI7" s="38">
        <v>114.84</v>
      </c>
      <c r="BJ7" s="38">
        <v>70.06</v>
      </c>
      <c r="BK7" s="38">
        <v>392.19</v>
      </c>
      <c r="BL7" s="38">
        <v>248.44</v>
      </c>
      <c r="BM7" s="38">
        <v>244.85</v>
      </c>
      <c r="BN7" s="38">
        <v>296.89</v>
      </c>
      <c r="BO7" s="38">
        <v>270.57</v>
      </c>
      <c r="BP7" s="38">
        <v>307.23</v>
      </c>
      <c r="BQ7" s="38">
        <v>54.16</v>
      </c>
      <c r="BR7" s="38">
        <v>60.46</v>
      </c>
      <c r="BS7" s="38">
        <v>55.65</v>
      </c>
      <c r="BT7" s="38">
        <v>60.35</v>
      </c>
      <c r="BU7" s="38">
        <v>71.83</v>
      </c>
      <c r="BV7" s="38">
        <v>57.03</v>
      </c>
      <c r="BW7" s="38">
        <v>66.73</v>
      </c>
      <c r="BX7" s="38">
        <v>64.78</v>
      </c>
      <c r="BY7" s="38">
        <v>63.06</v>
      </c>
      <c r="BZ7" s="38">
        <v>62.5</v>
      </c>
      <c r="CA7" s="38">
        <v>59.98</v>
      </c>
      <c r="CB7" s="38">
        <v>556.4</v>
      </c>
      <c r="CC7" s="38">
        <v>523</v>
      </c>
      <c r="CD7" s="38">
        <v>575.52</v>
      </c>
      <c r="CE7" s="38">
        <v>561.1</v>
      </c>
      <c r="CF7" s="38">
        <v>525.65</v>
      </c>
      <c r="CG7" s="38">
        <v>283.73</v>
      </c>
      <c r="CH7" s="38">
        <v>241.29</v>
      </c>
      <c r="CI7" s="38">
        <v>250.21</v>
      </c>
      <c r="CJ7" s="38">
        <v>264.77</v>
      </c>
      <c r="CK7" s="38">
        <v>269.33</v>
      </c>
      <c r="CL7" s="38">
        <v>272.98</v>
      </c>
      <c r="CM7" s="38">
        <v>40.57</v>
      </c>
      <c r="CN7" s="38">
        <v>39.47</v>
      </c>
      <c r="CO7" s="38">
        <v>38.380000000000003</v>
      </c>
      <c r="CP7" s="38">
        <v>36.19</v>
      </c>
      <c r="CQ7" s="38">
        <v>36.25</v>
      </c>
      <c r="CR7" s="38">
        <v>58.25</v>
      </c>
      <c r="CS7" s="38">
        <v>61.94</v>
      </c>
      <c r="CT7" s="38">
        <v>61.79</v>
      </c>
      <c r="CU7" s="38">
        <v>59.94</v>
      </c>
      <c r="CV7" s="38">
        <v>59.64</v>
      </c>
      <c r="CW7" s="38">
        <v>58.71</v>
      </c>
      <c r="CX7" s="38">
        <v>100</v>
      </c>
      <c r="CY7" s="38">
        <v>100</v>
      </c>
      <c r="CZ7" s="38">
        <v>100</v>
      </c>
      <c r="DA7" s="38">
        <v>100</v>
      </c>
      <c r="DB7" s="38">
        <v>100</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将也</cp:lastModifiedBy>
  <cp:lastPrinted>2021-02-08T03:05:48Z</cp:lastPrinted>
  <dcterms:created xsi:type="dcterms:W3CDTF">2020-12-04T03:18:56Z</dcterms:created>
  <dcterms:modified xsi:type="dcterms:W3CDTF">2021-02-08T03:05:51Z</dcterms:modified>
  <cp:category/>
</cp:coreProperties>
</file>