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v\11100600_建設課\05_上下水道係\67_経営比較分析\19 和水町\下水道（法非適）\"/>
    </mc:Choice>
  </mc:AlternateContent>
  <workbookProtection workbookAlgorithmName="SHA-512" workbookHashValue="fATY9wCd+ob2dfP7KBAtEMhD65GfluLyKH8fkoFgxdKBf7aFvPnW4fs4yfjvFJ0H0FJ9VALN5FTpff0Pm8WDWw==" workbookSaltValue="ei5zN2GlNh6AyaZ7HCYBlg==" workbookSpinCount="100000" lockStructure="1"/>
  <bookViews>
    <workbookView xWindow="0" yWindow="0" windowWidth="15360" windowHeight="7632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BB8" i="4" s="1"/>
  <c r="T6" i="5"/>
  <c r="S6" i="5"/>
  <c r="R6" i="5"/>
  <c r="AD10" i="4" s="1"/>
  <c r="Q6" i="5"/>
  <c r="W10" i="4" s="1"/>
  <c r="P6" i="5"/>
  <c r="O6" i="5"/>
  <c r="N6" i="5"/>
  <c r="B10" i="4" s="1"/>
  <c r="M6" i="5"/>
  <c r="AD8" i="4" s="1"/>
  <c r="L6" i="5"/>
  <c r="K6" i="5"/>
  <c r="J6" i="5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BB10" i="4"/>
  <c r="AT10" i="4"/>
  <c r="AL10" i="4"/>
  <c r="P10" i="4"/>
  <c r="I10" i="4"/>
  <c r="AT8" i="4"/>
  <c r="AL8" i="4"/>
  <c r="W8" i="4"/>
  <c r="P8" i="4"/>
  <c r="I8" i="4"/>
  <c r="B6" i="4"/>
</calcChain>
</file>

<file path=xl/sharedStrings.xml><?xml version="1.0" encoding="utf-8"?>
<sst xmlns="http://schemas.openxmlformats.org/spreadsheetml/2006/main" count="236" uniqueCount="120">
  <si>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</si>
  <si>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</si>
  <si>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</si>
  <si>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</si>
  <si>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</si>
  <si>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</si>
  <si>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</si>
  <si>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</si>
  <si>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</si>
  <si>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</si>
  <si>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</si>
  <si>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</si>
  <si>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</si>
  <si>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</si>
  <si>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</si>
  <si>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</si>
  <si>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</si>
  <si>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</si>
  <si>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</si>
  <si>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</si>
  <si>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</si>
  <si>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</si>
  <si>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</si>
  <si>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</si>
  <si>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</si>
  <si>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</si>
  <si>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</si>
  <si>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</si>
  <si>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</si>
  <si>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</si>
  <si>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</si>
  <si>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</si>
  <si>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</si>
  <si>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</si>
  <si>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</si>
  <si>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</si>
  <si>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</si>
  <si>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</si>
  <si>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</si>
  <si>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</si>
  <si>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</si>
  <si>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</si>
  <si>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</si>
  <si>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</si>
  <si>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</si>
  <si>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</si>
  <si>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</si>
  <si>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</si>
  <si>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</si>
  <si>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</si>
  <si>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</si>
  <si>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</si>
  <si>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</si>
  <si>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</si>
  <si>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</si>
  <si>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</si>
  <si>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</si>
  <si>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</si>
  <si>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</si>
  <si>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</si>
  <si>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</si>
  <si>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</si>
  <si>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</si>
  <si>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</si>
  <si>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</si>
  <si>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</si>
  <si>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</si>
  <si>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</si>
  <si>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</si>
  <si>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</si>
  <si>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</si>
  <si>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</si>
  <si>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</si>
  <si>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</si>
  <si>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</si>
  <si>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</si>
  <si>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</si>
  <si>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</si>
  <si>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</si>
  <si>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</si>
  <si>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</si>
  <si>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</si>
  <si>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</si>
  <si>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</si>
  <si>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</si>
  <si>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</si>
  <si>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</si>
  <si>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</si>
  <si>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</si>
  <si>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</si>
  <si>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</si>
  <si>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</si>
  <si>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</si>
  <si>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</si>
  <si>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</si>
  <si>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</si>
  <si>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</si>
  <si>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</si>
  <si>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熊本県　和水町</t>
  </si>
  <si>
    <t>法非適用</t>
  </si>
  <si>
    <t>下水道事業</t>
  </si>
  <si>
    <t>特定環境保全公共下水道</t>
  </si>
  <si>
    <t>D3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</si>
  <si>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</si>
  <si>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</si>
  <si>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</si>
  <si>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</si>
  <si>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</si>
  <si>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</si>
  <si>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</si>
  <si>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</si>
  <si>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</si>
  <si>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</si>
  <si>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</si>
  <si>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</si>
  <si>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</si>
  <si>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</si>
  <si>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 xml:space="preserve">①収益的収支比率は、H28年度までは60％代で横ばいであったが、H29年度及びH30年度は100％台に回復した。しかしながら、R1年度は70％まで減少している。
【要因】
・地方債償還金は減少し、接続戸数の増加もしているが、総費用の維持管理費の増加が要因である。
【対策】
・設備機器の状態を保つためにも必要な点検・補修等の維持管理は継続する必要があるが、状態を把握したうえで優先具合を勘案し、費用の平準化を図ることにする。具体的には維持管理費を年間26,000千円程度に抑制することを目標とする。
②下水道への接続戸数は年々増加（H30年度：443戸⇒R1年度：453戸）している、これに比例し施設利用率及び水洗化率についても微増している。
【要因】
・住宅の建設により使用人員が増加（H30年度：1,171人⇒R1年度：1,209人）したことにより、排出水量が増加したと推測される。
【対策】
・近年、10件強で推移している接続件数を、広報活動等により維持していく。
</t>
    <rPh sb="23" eb="24">
      <t>ヨコ</t>
    </rPh>
    <rPh sb="35" eb="37">
      <t>ネンド</t>
    </rPh>
    <rPh sb="37" eb="38">
      <t>オヨ</t>
    </rPh>
    <rPh sb="42" eb="44">
      <t>ネンド</t>
    </rPh>
    <rPh sb="49" eb="50">
      <t>ダイ</t>
    </rPh>
    <rPh sb="51" eb="53">
      <t>カイフク</t>
    </rPh>
    <rPh sb="65" eb="67">
      <t>ネンド</t>
    </rPh>
    <rPh sb="73" eb="75">
      <t>ゲンショウ</t>
    </rPh>
    <rPh sb="87" eb="89">
      <t>チホウ</t>
    </rPh>
    <rPh sb="89" eb="90">
      <t>サイ</t>
    </rPh>
    <rPh sb="90" eb="92">
      <t>ショウカン</t>
    </rPh>
    <rPh sb="92" eb="93">
      <t>キン</t>
    </rPh>
    <rPh sb="94" eb="96">
      <t>ゲンショウ</t>
    </rPh>
    <rPh sb="98" eb="100">
      <t>セツゾク</t>
    </rPh>
    <rPh sb="100" eb="102">
      <t>コスウ</t>
    </rPh>
    <rPh sb="103" eb="105">
      <t>ゾウカ</t>
    </rPh>
    <rPh sb="112" eb="115">
      <t>ソウヒヨウ</t>
    </rPh>
    <rPh sb="116" eb="118">
      <t>イジ</t>
    </rPh>
    <rPh sb="118" eb="121">
      <t>カンリヒ</t>
    </rPh>
    <rPh sb="122" eb="124">
      <t>ゾウカ</t>
    </rPh>
    <rPh sb="125" eb="127">
      <t>ヨウイン</t>
    </rPh>
    <rPh sb="329" eb="331">
      <t>ジュウタク</t>
    </rPh>
    <rPh sb="429" eb="431">
      <t>イジ</t>
    </rPh>
    <phoneticPr fontId="15"/>
  </si>
  <si>
    <t>・管渠の敷設からの経過期間は１７年程度であり、現時点では特に異常は発見されていない。今後も適切な点検を行い、管渠寿命の延長に資するよう努める。</t>
    <phoneticPr fontId="15"/>
  </si>
  <si>
    <t xml:space="preserve">①今後、設備の修繕・補修費用が増加していくことが予想される。そのため、計画的にメンテナンスを実施し、年度間の歳出額の差異を抑制する。
②地方債の償還額は、R1年度以降は20百万円台の見込みだが、公営企業会計への移行に伴い増加する見込みである。経営体力に対し過度にならないよう事業計画を立案する。
③処理区域内人口密度が低いこともあり、汚水処理原価は高い数値での推移となっているが、処理区域内の接続率を向上させることで、汚水処理原価を低下させたい。R2年度には水洗化率を80％を目標とする。
</t>
    <rPh sb="92" eb="94">
      <t>ミコ</t>
    </rPh>
    <rPh sb="98" eb="100">
      <t>コウエイ</t>
    </rPh>
    <rPh sb="100" eb="102">
      <t>キギョウ</t>
    </rPh>
    <rPh sb="102" eb="104">
      <t>カイケイ</t>
    </rPh>
    <rPh sb="106" eb="108">
      <t>イコウ</t>
    </rPh>
    <rPh sb="109" eb="110">
      <t>トモナ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</si>
</sst>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2" applyFont="1" applyBorder="1" applyAlignment="1" applyProtection="1">
      <alignment horizontal="left" vertical="top" wrapText="1"/>
      <protection locked="0"/>
    </xf>
    <xf numFmtId="0" fontId="5" fillId="0" borderId="0" xfId="2" applyFont="1" applyBorder="1" applyAlignment="1" applyProtection="1">
      <alignment horizontal="left" vertical="top" wrapText="1"/>
      <protection locked="0"/>
    </xf>
    <xf numFmtId="0" fontId="5" fillId="0" borderId="7" xfId="2" applyFont="1" applyBorder="1" applyAlignment="1" applyProtection="1">
      <alignment horizontal="left" vertical="top" wrapText="1"/>
      <protection locked="0"/>
    </xf>
    <xf numFmtId="0" fontId="5" fillId="0" borderId="8" xfId="2" applyFont="1" applyBorder="1" applyAlignment="1" applyProtection="1">
      <alignment horizontal="left" vertical="top" wrapText="1"/>
      <protection locked="0"/>
    </xf>
    <xf numFmtId="0" fontId="5" fillId="0" borderId="1" xfId="2" applyFont="1" applyBorder="1" applyAlignment="1" applyProtection="1">
      <alignment horizontal="left" vertical="top" wrapText="1"/>
      <protection locked="0"/>
    </xf>
    <xf numFmtId="0" fontId="5" fillId="0" borderId="9" xfId="2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15-4546-A14F-AD26EE222D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0.26</c:v>
                </c:pt>
                <c:pt idx="1">
                  <c:v>0.13</c:v>
                </c:pt>
                <c:pt idx="2">
                  <c:v>0.13</c:v>
                </c:pt>
                <c:pt idx="3">
                  <c:v>0.09</c:v>
                </c:pt>
                <c:pt idx="4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15-4546-A14F-AD26EE222D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52.13</c:v>
                </c:pt>
                <c:pt idx="1">
                  <c:v>62.25</c:v>
                </c:pt>
                <c:pt idx="2">
                  <c:v>62.25</c:v>
                </c:pt>
                <c:pt idx="3">
                  <c:v>68.25</c:v>
                </c:pt>
                <c:pt idx="4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9E-4A22-B25A-876621473D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36.65</c:v>
                </c:pt>
                <c:pt idx="1">
                  <c:v>37.72</c:v>
                </c:pt>
                <c:pt idx="2">
                  <c:v>37.08</c:v>
                </c:pt>
                <c:pt idx="3">
                  <c:v>37.46</c:v>
                </c:pt>
                <c:pt idx="4">
                  <c:v>37.65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9E-4A22-B25A-876621473D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87.29</c:v>
                </c:pt>
                <c:pt idx="1">
                  <c:v>87.75</c:v>
                </c:pt>
                <c:pt idx="2">
                  <c:v>68.27</c:v>
                </c:pt>
                <c:pt idx="3">
                  <c:v>69.790000000000006</c:v>
                </c:pt>
                <c:pt idx="4">
                  <c:v>75.37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C4-4FA4-A05E-ADE779BE9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68.83</c:v>
                </c:pt>
                <c:pt idx="1">
                  <c:v>68.459999999999994</c:v>
                </c:pt>
                <c:pt idx="2">
                  <c:v>67.22</c:v>
                </c:pt>
                <c:pt idx="3">
                  <c:v>67.459999999999994</c:v>
                </c:pt>
                <c:pt idx="4">
                  <c:v>67.37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C4-4FA4-A05E-ADE779BE9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66.03</c:v>
                </c:pt>
                <c:pt idx="1">
                  <c:v>68.31</c:v>
                </c:pt>
                <c:pt idx="2">
                  <c:v>100.32</c:v>
                </c:pt>
                <c:pt idx="3">
                  <c:v>106.2</c:v>
                </c:pt>
                <c:pt idx="4">
                  <c:v>71.67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71-4854-BB36-537ECB1E4D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71-4854-BB36-537ECB1E4D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90-4F38-A521-E7F9CB0A8C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90-4F38-A521-E7F9CB0A8C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CE-434D-8D94-E4731EA38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CE-434D-8D94-E4731EA38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A3-40A2-ACE7-F0470BDBA3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A3-40A2-ACE7-F0470BDBA3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7E-4B09-BBA7-C6CFB5DD02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7E-4B09-BBA7-C6CFB5DD02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641.01</c:v>
                </c:pt>
                <c:pt idx="1">
                  <c:v>1387.89</c:v>
                </c:pt>
                <c:pt idx="2">
                  <c:v>1228.49</c:v>
                </c:pt>
                <c:pt idx="3">
                  <c:v>1125.46</c:v>
                </c:pt>
                <c:pt idx="4">
                  <c:v>1004.19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7E-407C-BF23-B108FC2BF9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1673.47</c:v>
                </c:pt>
                <c:pt idx="1">
                  <c:v>1592.72</c:v>
                </c:pt>
                <c:pt idx="2">
                  <c:v>1223.96</c:v>
                </c:pt>
                <c:pt idx="3">
                  <c:v>1269.1500000000001</c:v>
                </c:pt>
                <c:pt idx="4">
                  <c:v>1087.96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7E-407C-BF23-B108FC2BF9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45.25</c:v>
                </c:pt>
                <c:pt idx="1">
                  <c:v>48.6</c:v>
                </c:pt>
                <c:pt idx="2">
                  <c:v>74.31</c:v>
                </c:pt>
                <c:pt idx="3">
                  <c:v>87.34</c:v>
                </c:pt>
                <c:pt idx="4">
                  <c:v>80.56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41-4E28-BDF9-4C6272F8C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49.22</c:v>
                </c:pt>
                <c:pt idx="1">
                  <c:v>53.7</c:v>
                </c:pt>
                <c:pt idx="2">
                  <c:v>61.54</c:v>
                </c:pt>
                <c:pt idx="3">
                  <c:v>63.97</c:v>
                </c:pt>
                <c:pt idx="4">
                  <c:v>59.67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1-4E28-BDF9-4C6272F8C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346.4</c:v>
                </c:pt>
                <c:pt idx="1">
                  <c:v>289.20999999999998</c:v>
                </c:pt>
                <c:pt idx="2">
                  <c:v>195.92</c:v>
                </c:pt>
                <c:pt idx="3">
                  <c:v>172.31</c:v>
                </c:pt>
                <c:pt idx="4">
                  <c:v>183.7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55-47B7-B3F8-3B190E5DB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332.02</c:v>
                </c:pt>
                <c:pt idx="1">
                  <c:v>300.35000000000002</c:v>
                </c:pt>
                <c:pt idx="2">
                  <c:v>267.86</c:v>
                </c:pt>
                <c:pt idx="3">
                  <c:v>256.82</c:v>
                </c:pt>
                <c:pt idx="4">
                  <c:v>270.60000000000002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55-47B7-B3F8-3B190E5DB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【1,218.70】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【218.56】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V4" zoomScaleNormal="100" workbookViewId="0">
      <selection activeCell="BL66" sqref="BL66:BZ82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2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2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44" t="str">
        <f>データ!H6</f>
        <v>熊本県　和水町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2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特定環境保全公共下水道</v>
      </c>
      <c r="Q8" s="49"/>
      <c r="R8" s="49"/>
      <c r="S8" s="49"/>
      <c r="T8" s="49"/>
      <c r="U8" s="49"/>
      <c r="V8" s="49"/>
      <c r="W8" s="49" t="str">
        <f>データ!L6</f>
        <v>D3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9848</v>
      </c>
      <c r="AM8" s="51"/>
      <c r="AN8" s="51"/>
      <c r="AO8" s="51"/>
      <c r="AP8" s="51"/>
      <c r="AQ8" s="51"/>
      <c r="AR8" s="51"/>
      <c r="AS8" s="51"/>
      <c r="AT8" s="46">
        <f>データ!T6</f>
        <v>98.78</v>
      </c>
      <c r="AU8" s="46"/>
      <c r="AV8" s="46"/>
      <c r="AW8" s="46"/>
      <c r="AX8" s="46"/>
      <c r="AY8" s="46"/>
      <c r="AZ8" s="46"/>
      <c r="BA8" s="46"/>
      <c r="BB8" s="46">
        <f>データ!U6</f>
        <v>99.7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2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2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16.38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51">
        <f>データ!R6</f>
        <v>4400</v>
      </c>
      <c r="AE10" s="51"/>
      <c r="AF10" s="51"/>
      <c r="AG10" s="51"/>
      <c r="AH10" s="51"/>
      <c r="AI10" s="51"/>
      <c r="AJ10" s="51"/>
      <c r="AK10" s="2"/>
      <c r="AL10" s="51">
        <f>データ!V6</f>
        <v>1604</v>
      </c>
      <c r="AM10" s="51"/>
      <c r="AN10" s="51"/>
      <c r="AO10" s="51"/>
      <c r="AP10" s="51"/>
      <c r="AQ10" s="51"/>
      <c r="AR10" s="51"/>
      <c r="AS10" s="51"/>
      <c r="AT10" s="46">
        <f>データ!W6</f>
        <v>0.62</v>
      </c>
      <c r="AU10" s="46"/>
      <c r="AV10" s="46"/>
      <c r="AW10" s="46"/>
      <c r="AX10" s="46"/>
      <c r="AY10" s="46"/>
      <c r="AZ10" s="46"/>
      <c r="BA10" s="46"/>
      <c r="BB10" s="46">
        <f>データ!X6</f>
        <v>2587.1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2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2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2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117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2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2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2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2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2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2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2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2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2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2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2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2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2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2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2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2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2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2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2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2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2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2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2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2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2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2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2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2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2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2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2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118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2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2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2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2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2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2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2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2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2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2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2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2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2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2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2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2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2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2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2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119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2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2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2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2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2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2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2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2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2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2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2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2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2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2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2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2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2">
      <c r="C83" s="2" t="s">
        <v>30</v>
      </c>
    </row>
    <row r="84" spans="1:78" x14ac:dyDescent="0.2">
      <c r="C84" s="2"/>
    </row>
    <row r="85" spans="1:78" hidden="1" x14ac:dyDescent="0.2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2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【1,218.70】</v>
      </c>
      <c r="I86" s="26" t="str">
        <f>データ!CA6</f>
        <v>【74.17】</v>
      </c>
      <c r="J86" s="26" t="str">
        <f>データ!CL6</f>
        <v>【218.56】</v>
      </c>
      <c r="K86" s="26" t="str">
        <f>データ!CW6</f>
        <v>【42.86】</v>
      </c>
      <c r="L86" s="26" t="str">
        <f>データ!DH6</f>
        <v>【84.20】</v>
      </c>
      <c r="M86" s="26" t="s">
        <v>44</v>
      </c>
      <c r="N86" s="26" t="s">
        <v>44</v>
      </c>
      <c r="O86" s="26" t="str">
        <f>データ!EO6</f>
        <v>【0.28】</v>
      </c>
    </row>
  </sheetData>
  <sheetProtection algorithmName="SHA-512" hashValue="0D72VSF3bj4ZwwHi4/iGdQcSA7mC9dQfXzR8cgMF34SmGjQDwgr6pcjSv9rd+yBFUVy2WU2YndniLJsYKJkSeQ==" saltValue="ts+pZbaWinijvnPFlA3fLQ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5" x14ac:dyDescent="0.2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2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2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2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2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2">
      <c r="A6" s="28" t="s">
        <v>97</v>
      </c>
      <c r="B6" s="33">
        <f>B7</f>
        <v>2019</v>
      </c>
      <c r="C6" s="33">
        <f t="shared" ref="C6:X6" si="3">C7</f>
        <v>433691</v>
      </c>
      <c r="D6" s="33">
        <f t="shared" si="3"/>
        <v>47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熊本県　和水町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D3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16.38</v>
      </c>
      <c r="Q6" s="34">
        <f t="shared" si="3"/>
        <v>100</v>
      </c>
      <c r="R6" s="34">
        <f t="shared" si="3"/>
        <v>4400</v>
      </c>
      <c r="S6" s="34">
        <f t="shared" si="3"/>
        <v>9848</v>
      </c>
      <c r="T6" s="34">
        <f t="shared" si="3"/>
        <v>98.78</v>
      </c>
      <c r="U6" s="34">
        <f t="shared" si="3"/>
        <v>99.7</v>
      </c>
      <c r="V6" s="34">
        <f t="shared" si="3"/>
        <v>1604</v>
      </c>
      <c r="W6" s="34">
        <f t="shared" si="3"/>
        <v>0.62</v>
      </c>
      <c r="X6" s="34">
        <f t="shared" si="3"/>
        <v>2587.1</v>
      </c>
      <c r="Y6" s="35">
        <f>IF(Y7="",NA(),Y7)</f>
        <v>66.03</v>
      </c>
      <c r="Z6" s="35">
        <f t="shared" ref="Z6:AH6" si="4">IF(Z7="",NA(),Z7)</f>
        <v>68.31</v>
      </c>
      <c r="AA6" s="35">
        <f t="shared" si="4"/>
        <v>100.32</v>
      </c>
      <c r="AB6" s="35">
        <f t="shared" si="4"/>
        <v>106.2</v>
      </c>
      <c r="AC6" s="35">
        <f t="shared" si="4"/>
        <v>71.67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641.01</v>
      </c>
      <c r="BG6" s="35">
        <f t="shared" ref="BG6:BO6" si="7">IF(BG7="",NA(),BG7)</f>
        <v>1387.89</v>
      </c>
      <c r="BH6" s="35">
        <f t="shared" si="7"/>
        <v>1228.49</v>
      </c>
      <c r="BI6" s="35">
        <f t="shared" si="7"/>
        <v>1125.46</v>
      </c>
      <c r="BJ6" s="35">
        <f t="shared" si="7"/>
        <v>1004.19</v>
      </c>
      <c r="BK6" s="35">
        <f t="shared" si="7"/>
        <v>1673.47</v>
      </c>
      <c r="BL6" s="35">
        <f t="shared" si="7"/>
        <v>1592.72</v>
      </c>
      <c r="BM6" s="35">
        <f t="shared" si="7"/>
        <v>1223.96</v>
      </c>
      <c r="BN6" s="35">
        <f t="shared" si="7"/>
        <v>1269.1500000000001</v>
      </c>
      <c r="BO6" s="35">
        <f t="shared" si="7"/>
        <v>1087.96</v>
      </c>
      <c r="BP6" s="34" t="str">
        <f>IF(BP7="","",IF(BP7="-","【-】","【"&amp;SUBSTITUTE(TEXT(BP7,"#,##0.00"),"-","△")&amp;"】"))</f>
        <v>【1,218.70】</v>
      </c>
      <c r="BQ6" s="35">
        <f>IF(BQ7="",NA(),BQ7)</f>
        <v>45.25</v>
      </c>
      <c r="BR6" s="35">
        <f t="shared" ref="BR6:BZ6" si="8">IF(BR7="",NA(),BR7)</f>
        <v>48.6</v>
      </c>
      <c r="BS6" s="35">
        <f t="shared" si="8"/>
        <v>74.31</v>
      </c>
      <c r="BT6" s="35">
        <f t="shared" si="8"/>
        <v>87.34</v>
      </c>
      <c r="BU6" s="35">
        <f t="shared" si="8"/>
        <v>80.56</v>
      </c>
      <c r="BV6" s="35">
        <f t="shared" si="8"/>
        <v>49.22</v>
      </c>
      <c r="BW6" s="35">
        <f t="shared" si="8"/>
        <v>53.7</v>
      </c>
      <c r="BX6" s="35">
        <f t="shared" si="8"/>
        <v>61.54</v>
      </c>
      <c r="BY6" s="35">
        <f t="shared" si="8"/>
        <v>63.97</v>
      </c>
      <c r="BZ6" s="35">
        <f t="shared" si="8"/>
        <v>59.67</v>
      </c>
      <c r="CA6" s="34" t="str">
        <f>IF(CA7="","",IF(CA7="-","【-】","【"&amp;SUBSTITUTE(TEXT(CA7,"#,##0.00"),"-","△")&amp;"】"))</f>
        <v>【74.17】</v>
      </c>
      <c r="CB6" s="35">
        <f>IF(CB7="",NA(),CB7)</f>
        <v>346.4</v>
      </c>
      <c r="CC6" s="35">
        <f t="shared" ref="CC6:CK6" si="9">IF(CC7="",NA(),CC7)</f>
        <v>289.20999999999998</v>
      </c>
      <c r="CD6" s="35">
        <f t="shared" si="9"/>
        <v>195.92</v>
      </c>
      <c r="CE6" s="35">
        <f t="shared" si="9"/>
        <v>172.31</v>
      </c>
      <c r="CF6" s="35">
        <f t="shared" si="9"/>
        <v>183.7</v>
      </c>
      <c r="CG6" s="35">
        <f t="shared" si="9"/>
        <v>332.02</v>
      </c>
      <c r="CH6" s="35">
        <f t="shared" si="9"/>
        <v>300.35000000000002</v>
      </c>
      <c r="CI6" s="35">
        <f t="shared" si="9"/>
        <v>267.86</v>
      </c>
      <c r="CJ6" s="35">
        <f t="shared" si="9"/>
        <v>256.82</v>
      </c>
      <c r="CK6" s="35">
        <f t="shared" si="9"/>
        <v>270.60000000000002</v>
      </c>
      <c r="CL6" s="34" t="str">
        <f>IF(CL7="","",IF(CL7="-","【-】","【"&amp;SUBSTITUTE(TEXT(CL7,"#,##0.00"),"-","△")&amp;"】"))</f>
        <v>【218.56】</v>
      </c>
      <c r="CM6" s="35">
        <f>IF(CM7="",NA(),CM7)</f>
        <v>52.13</v>
      </c>
      <c r="CN6" s="35">
        <f t="shared" ref="CN6:CV6" si="10">IF(CN7="",NA(),CN7)</f>
        <v>62.25</v>
      </c>
      <c r="CO6" s="35">
        <f t="shared" si="10"/>
        <v>62.25</v>
      </c>
      <c r="CP6" s="35">
        <f t="shared" si="10"/>
        <v>68.25</v>
      </c>
      <c r="CQ6" s="35">
        <f t="shared" si="10"/>
        <v>71</v>
      </c>
      <c r="CR6" s="35">
        <f t="shared" si="10"/>
        <v>36.65</v>
      </c>
      <c r="CS6" s="35">
        <f t="shared" si="10"/>
        <v>37.72</v>
      </c>
      <c r="CT6" s="35">
        <f t="shared" si="10"/>
        <v>37.08</v>
      </c>
      <c r="CU6" s="35">
        <f t="shared" si="10"/>
        <v>37.46</v>
      </c>
      <c r="CV6" s="35">
        <f t="shared" si="10"/>
        <v>37.65</v>
      </c>
      <c r="CW6" s="34" t="str">
        <f>IF(CW7="","",IF(CW7="-","【-】","【"&amp;SUBSTITUTE(TEXT(CW7,"#,##0.00"),"-","△")&amp;"】"))</f>
        <v>【42.86】</v>
      </c>
      <c r="CX6" s="35">
        <f>IF(CX7="",NA(),CX7)</f>
        <v>87.29</v>
      </c>
      <c r="CY6" s="35">
        <f t="shared" ref="CY6:DG6" si="11">IF(CY7="",NA(),CY7)</f>
        <v>87.75</v>
      </c>
      <c r="CZ6" s="35">
        <f t="shared" si="11"/>
        <v>68.27</v>
      </c>
      <c r="DA6" s="35">
        <f t="shared" si="11"/>
        <v>69.790000000000006</v>
      </c>
      <c r="DB6" s="35">
        <f t="shared" si="11"/>
        <v>75.37</v>
      </c>
      <c r="DC6" s="35">
        <f t="shared" si="11"/>
        <v>68.83</v>
      </c>
      <c r="DD6" s="35">
        <f t="shared" si="11"/>
        <v>68.459999999999994</v>
      </c>
      <c r="DE6" s="35">
        <f t="shared" si="11"/>
        <v>67.22</v>
      </c>
      <c r="DF6" s="35">
        <f t="shared" si="11"/>
        <v>67.459999999999994</v>
      </c>
      <c r="DG6" s="35">
        <f t="shared" si="11"/>
        <v>67.37</v>
      </c>
      <c r="DH6" s="34" t="str">
        <f>IF(DH7="","",IF(DH7="-","【-】","【"&amp;SUBSTITUTE(TEXT(DH7,"#,##0.00"),"-","△")&amp;"】"))</f>
        <v>【84.20】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0.26</v>
      </c>
      <c r="EK6" s="35">
        <f t="shared" si="14"/>
        <v>0.13</v>
      </c>
      <c r="EL6" s="35">
        <f t="shared" si="14"/>
        <v>0.13</v>
      </c>
      <c r="EM6" s="35">
        <f t="shared" si="14"/>
        <v>0.09</v>
      </c>
      <c r="EN6" s="35">
        <f t="shared" si="14"/>
        <v>0.06</v>
      </c>
      <c r="EO6" s="34" t="str">
        <f>IF(EO7="","",IF(EO7="-","【-】","【"&amp;SUBSTITUTE(TEXT(EO7,"#,##0.00"),"-","△")&amp;"】"))</f>
        <v>【0.28】</v>
      </c>
    </row>
    <row r="7" spans="1:145" s="36" customFormat="1" x14ac:dyDescent="0.2">
      <c r="A7" s="28"/>
      <c r="B7" s="37">
        <v>2019</v>
      </c>
      <c r="C7" s="37">
        <v>433691</v>
      </c>
      <c r="D7" s="37">
        <v>47</v>
      </c>
      <c r="E7" s="37">
        <v>17</v>
      </c>
      <c r="F7" s="37">
        <v>4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16.38</v>
      </c>
      <c r="Q7" s="38">
        <v>100</v>
      </c>
      <c r="R7" s="38">
        <v>4400</v>
      </c>
      <c r="S7" s="38">
        <v>9848</v>
      </c>
      <c r="T7" s="38">
        <v>98.78</v>
      </c>
      <c r="U7" s="38">
        <v>99.7</v>
      </c>
      <c r="V7" s="38">
        <v>1604</v>
      </c>
      <c r="W7" s="38">
        <v>0.62</v>
      </c>
      <c r="X7" s="38">
        <v>2587.1</v>
      </c>
      <c r="Y7" s="38">
        <v>66.03</v>
      </c>
      <c r="Z7" s="38">
        <v>68.31</v>
      </c>
      <c r="AA7" s="38">
        <v>100.32</v>
      </c>
      <c r="AB7" s="38">
        <v>106.2</v>
      </c>
      <c r="AC7" s="38">
        <v>71.67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641.01</v>
      </c>
      <c r="BG7" s="38">
        <v>1387.89</v>
      </c>
      <c r="BH7" s="38">
        <v>1228.49</v>
      </c>
      <c r="BI7" s="38">
        <v>1125.46</v>
      </c>
      <c r="BJ7" s="38">
        <v>1004.19</v>
      </c>
      <c r="BK7" s="38">
        <v>1673.47</v>
      </c>
      <c r="BL7" s="38">
        <v>1592.72</v>
      </c>
      <c r="BM7" s="38">
        <v>1223.96</v>
      </c>
      <c r="BN7" s="38">
        <v>1269.1500000000001</v>
      </c>
      <c r="BO7" s="38">
        <v>1087.96</v>
      </c>
      <c r="BP7" s="38">
        <v>1218.7</v>
      </c>
      <c r="BQ7" s="38">
        <v>45.25</v>
      </c>
      <c r="BR7" s="38">
        <v>48.6</v>
      </c>
      <c r="BS7" s="38">
        <v>74.31</v>
      </c>
      <c r="BT7" s="38">
        <v>87.34</v>
      </c>
      <c r="BU7" s="38">
        <v>80.56</v>
      </c>
      <c r="BV7" s="38">
        <v>49.22</v>
      </c>
      <c r="BW7" s="38">
        <v>53.7</v>
      </c>
      <c r="BX7" s="38">
        <v>61.54</v>
      </c>
      <c r="BY7" s="38">
        <v>63.97</v>
      </c>
      <c r="BZ7" s="38">
        <v>59.67</v>
      </c>
      <c r="CA7" s="38">
        <v>74.17</v>
      </c>
      <c r="CB7" s="38">
        <v>346.4</v>
      </c>
      <c r="CC7" s="38">
        <v>289.20999999999998</v>
      </c>
      <c r="CD7" s="38">
        <v>195.92</v>
      </c>
      <c r="CE7" s="38">
        <v>172.31</v>
      </c>
      <c r="CF7" s="38">
        <v>183.7</v>
      </c>
      <c r="CG7" s="38">
        <v>332.02</v>
      </c>
      <c r="CH7" s="38">
        <v>300.35000000000002</v>
      </c>
      <c r="CI7" s="38">
        <v>267.86</v>
      </c>
      <c r="CJ7" s="38">
        <v>256.82</v>
      </c>
      <c r="CK7" s="38">
        <v>270.60000000000002</v>
      </c>
      <c r="CL7" s="38">
        <v>218.56</v>
      </c>
      <c r="CM7" s="38">
        <v>52.13</v>
      </c>
      <c r="CN7" s="38">
        <v>62.25</v>
      </c>
      <c r="CO7" s="38">
        <v>62.25</v>
      </c>
      <c r="CP7" s="38">
        <v>68.25</v>
      </c>
      <c r="CQ7" s="38">
        <v>71</v>
      </c>
      <c r="CR7" s="38">
        <v>36.65</v>
      </c>
      <c r="CS7" s="38">
        <v>37.72</v>
      </c>
      <c r="CT7" s="38">
        <v>37.08</v>
      </c>
      <c r="CU7" s="38">
        <v>37.46</v>
      </c>
      <c r="CV7" s="38">
        <v>37.65</v>
      </c>
      <c r="CW7" s="38">
        <v>42.86</v>
      </c>
      <c r="CX7" s="38">
        <v>87.29</v>
      </c>
      <c r="CY7" s="38">
        <v>87.75</v>
      </c>
      <c r="CZ7" s="38">
        <v>68.27</v>
      </c>
      <c r="DA7" s="38">
        <v>69.790000000000006</v>
      </c>
      <c r="DB7" s="38">
        <v>75.37</v>
      </c>
      <c r="DC7" s="38">
        <v>68.83</v>
      </c>
      <c r="DD7" s="38">
        <v>68.459999999999994</v>
      </c>
      <c r="DE7" s="38">
        <v>67.22</v>
      </c>
      <c r="DF7" s="38">
        <v>67.459999999999994</v>
      </c>
      <c r="DG7" s="38">
        <v>67.37</v>
      </c>
      <c r="DH7" s="38">
        <v>84.2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0.26</v>
      </c>
      <c r="EK7" s="38">
        <v>0.13</v>
      </c>
      <c r="EL7" s="38">
        <v>0.13</v>
      </c>
      <c r="EM7" s="38">
        <v>0.09</v>
      </c>
      <c r="EN7" s="38">
        <v>0.06</v>
      </c>
      <c r="EO7" s="38">
        <v>0.28000000000000003</v>
      </c>
    </row>
    <row r="8" spans="1:145" x14ac:dyDescent="0.2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2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2">
      <c r="A10" s="40" t="s">
        <v>48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2">
      <c r="B12">
        <v>1</v>
      </c>
      <c r="C12">
        <v>1</v>
      </c>
      <c r="D12">
        <v>1</v>
      </c>
      <c r="E12">
        <v>1</v>
      </c>
      <c r="F12">
        <v>1</v>
      </c>
      <c r="G12" t="s">
        <v>112</v>
      </c>
    </row>
    <row r="13" spans="1:145" x14ac:dyDescent="0.2">
      <c r="B13" t="s">
        <v>113</v>
      </c>
      <c r="C13" t="s">
        <v>113</v>
      </c>
      <c r="D13" t="s">
        <v>114</v>
      </c>
      <c r="E13" t="s">
        <v>113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N19032</cp:lastModifiedBy>
  <dcterms:created xsi:type="dcterms:W3CDTF">2020-12-04T02:57:56Z</dcterms:created>
  <dcterms:modified xsi:type="dcterms:W3CDTF">2021-01-23T05:58:47Z</dcterms:modified>
  <cp:category/>
</cp:coreProperties>
</file>