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33 （R1年度）経営比較分析表の分析等について\03 市町村→県\12 阿蘇市\下水道（法非適）\"/>
    </mc:Choice>
  </mc:AlternateContent>
  <workbookProtection workbookAlgorithmName="SHA-512" workbookHashValue="hlXElbtygar7TMV9EfpjRtsqTsR7GtIdfcLydAoDedavLQhXSuDlCn+PLtMttodtir4ACL/5vkD32ELCh22kvg==" workbookSaltValue="A0KF1AXf8pm3hMno1TF9Xw==" workbookSpinCount="100000" lockStructure="1"/>
  <bookViews>
    <workbookView xWindow="0" yWindow="0" windowWidth="20490" windowHeight="762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AD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<sst xmlns="http://schemas.openxmlformats.org/spreadsheetml/2006/main" count="236" uniqueCount="120">
  <si>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</si>
  <si>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</si>
  <si>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</si>
  <si>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</si>
  <si>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</si>
  <si>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</si>
  <si>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</si>
  <si>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</si>
  <si>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</si>
  <si>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</si>
  <si>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</si>
  <si>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</si>
  <si>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</si>
  <si>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</si>
  <si>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</si>
  <si>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</si>
  <si>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</si>
  <si>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</si>
  <si>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</si>
  <si>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</si>
  <si>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</si>
  <si>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</si>
  <si>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</si>
  <si>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</si>
  <si>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</si>
  <si>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</si>
  <si>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</si>
  <si>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</si>
  <si>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</si>
  <si>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</si>
  <si>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</si>
  <si>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</si>
  <si>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</si>
  <si>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</si>
  <si>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</si>
  <si>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</si>
  <si>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</si>
  <si>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</si>
  <si>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</si>
  <si>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</si>
  <si>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</si>
  <si>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</si>
  <si>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</si>
  <si>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</si>
  <si>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</si>
  <si>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</si>
  <si>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</si>
  <si>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</si>
  <si>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</si>
  <si>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</si>
  <si>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</si>
  <si>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</si>
  <si>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</si>
  <si>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</si>
  <si>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</si>
  <si>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</si>
  <si>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</si>
  <si>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</si>
  <si>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</si>
  <si>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</si>
  <si>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</si>
  <si>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</si>
  <si>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</si>
  <si>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</si>
  <si>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</si>
  <si>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</si>
  <si>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</si>
  <si>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</si>
  <si>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</si>
  <si>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</si>
  <si>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</si>
  <si>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</si>
  <si>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</si>
  <si>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</si>
  <si>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</si>
  <si>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</si>
  <si>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</si>
  <si>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</si>
  <si>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</si>
  <si>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</si>
  <si>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</si>
  <si>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</si>
  <si>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</si>
  <si>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</si>
  <si>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</si>
  <si>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</si>
  <si>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</si>
  <si>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</si>
  <si>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</si>
  <si>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</si>
  <si>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</si>
  <si>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</si>
  <si>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</si>
  <si>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</si>
  <si>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</si>
  <si>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</si>
  <si>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</si>
  <si>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阿蘇市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</si>
  <si>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</si>
  <si>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</si>
  <si>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</si>
  <si>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</si>
  <si>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</si>
  <si>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</si>
  <si>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</si>
  <si>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</si>
  <si>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</si>
  <si>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</si>
  <si>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</si>
  <si>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</si>
  <si>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</si>
  <si>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</si>
  <si>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</si>
  <si>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</si>
  <si>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</si>
  <si>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</si>
  <si>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</si>
  <si>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終末処理場においては、耐震・改築更新を計画的に行っているが、供用開始から約35年を経過しており、老朽化も進む中で、財源確保に苦慮しており、当初計画より遅延している。
汚水管渠については、緊急度の高い管渠は更生し、災害復旧・修繕も完了しているが、不明水の調査状況を鑑みながら、「ストックマネジメント計画」を基に詳細調査・改築更新を随時行っていく。</t>
    <rPh sb="0" eb="5">
      <t>シュウマツショリジョウ</t>
    </rPh>
    <rPh sb="11" eb="13">
      <t>タイシン</t>
    </rPh>
    <rPh sb="14" eb="16">
      <t>カイチク</t>
    </rPh>
    <rPh sb="16" eb="18">
      <t>コウシン</t>
    </rPh>
    <rPh sb="19" eb="22">
      <t>ケイカクテキ</t>
    </rPh>
    <rPh sb="23" eb="24">
      <t>オコナ</t>
    </rPh>
    <rPh sb="30" eb="32">
      <t>キョウヨウ</t>
    </rPh>
    <rPh sb="32" eb="34">
      <t>カイシ</t>
    </rPh>
    <rPh sb="36" eb="37">
      <t>ヤク</t>
    </rPh>
    <rPh sb="39" eb="40">
      <t>ネン</t>
    </rPh>
    <rPh sb="41" eb="43">
      <t>ケイカ</t>
    </rPh>
    <rPh sb="48" eb="51">
      <t>ロウキュウカ</t>
    </rPh>
    <rPh sb="52" eb="53">
      <t>スス</t>
    </rPh>
    <rPh sb="54" eb="55">
      <t>ナカ</t>
    </rPh>
    <rPh sb="57" eb="59">
      <t>ザイゲン</t>
    </rPh>
    <rPh sb="59" eb="61">
      <t>カクホ</t>
    </rPh>
    <rPh sb="62" eb="64">
      <t>クリョ</t>
    </rPh>
    <rPh sb="69" eb="71">
      <t>トウショ</t>
    </rPh>
    <rPh sb="71" eb="73">
      <t>ケイカク</t>
    </rPh>
    <rPh sb="75" eb="77">
      <t>チエン</t>
    </rPh>
    <rPh sb="83" eb="85">
      <t>オスイ</t>
    </rPh>
    <rPh sb="85" eb="87">
      <t>カンキョ</t>
    </rPh>
    <rPh sb="93" eb="96">
      <t>キンキュウド</t>
    </rPh>
    <rPh sb="97" eb="98">
      <t>タカ</t>
    </rPh>
    <rPh sb="99" eb="101">
      <t>カンキョ</t>
    </rPh>
    <rPh sb="102" eb="104">
      <t>コウセイ</t>
    </rPh>
    <rPh sb="106" eb="108">
      <t>サイガイ</t>
    </rPh>
    <rPh sb="108" eb="110">
      <t>フッキュウ</t>
    </rPh>
    <rPh sb="111" eb="113">
      <t>シュウゼン</t>
    </rPh>
    <rPh sb="114" eb="116">
      <t>カンリョウ</t>
    </rPh>
    <rPh sb="122" eb="124">
      <t>フメイ</t>
    </rPh>
    <rPh sb="124" eb="125">
      <t>スイ</t>
    </rPh>
    <rPh sb="126" eb="128">
      <t>チョウサ</t>
    </rPh>
    <rPh sb="128" eb="130">
      <t>ジョウキョウ</t>
    </rPh>
    <rPh sb="131" eb="132">
      <t>カンガ</t>
    </rPh>
    <rPh sb="148" eb="150">
      <t>ケイカク</t>
    </rPh>
    <rPh sb="152" eb="153">
      <t>モト</t>
    </rPh>
    <rPh sb="154" eb="156">
      <t>ショウサイ</t>
    </rPh>
    <rPh sb="156" eb="158">
      <t>チョウサ</t>
    </rPh>
    <rPh sb="159" eb="161">
      <t>カイチク</t>
    </rPh>
    <rPh sb="161" eb="163">
      <t>コウシン</t>
    </rPh>
    <rPh sb="164" eb="166">
      <t>ズイジ</t>
    </rPh>
    <rPh sb="166" eb="167">
      <t>オコナ</t>
    </rPh>
    <phoneticPr fontId="4"/>
  </si>
  <si>
    <t>施設の老朽化による耐震・改築更新費用の増大や少子高齢化、人口減少に伴う利用料金の減収が懸念されることから、今後、経営状況は厳しさを増すことが予想される。
このため、「公営企業法適用」、「経営健全化計画」「経営戦略」を随時策定、移行し、老朽施設の計画的な改築更新、利用料金の見直し、下水道施設利用の啓発に積極的に取り組んでいく。</t>
    <rPh sb="0" eb="2">
      <t>シセツ</t>
    </rPh>
    <rPh sb="3" eb="6">
      <t>ロウキュウカ</t>
    </rPh>
    <rPh sb="9" eb="11">
      <t>タイシン</t>
    </rPh>
    <rPh sb="12" eb="14">
      <t>カイチク</t>
    </rPh>
    <rPh sb="14" eb="16">
      <t>コウシン</t>
    </rPh>
    <rPh sb="16" eb="18">
      <t>ヒヨウ</t>
    </rPh>
    <rPh sb="19" eb="21">
      <t>ゾウダイ</t>
    </rPh>
    <rPh sb="22" eb="24">
      <t>ショウシ</t>
    </rPh>
    <rPh sb="24" eb="27">
      <t>コウレイカ</t>
    </rPh>
    <rPh sb="28" eb="30">
      <t>ジンコウ</t>
    </rPh>
    <rPh sb="30" eb="32">
      <t>ゲンショウ</t>
    </rPh>
    <rPh sb="33" eb="34">
      <t>トモナ</t>
    </rPh>
    <rPh sb="35" eb="37">
      <t>リヨウ</t>
    </rPh>
    <rPh sb="37" eb="39">
      <t>リョウキン</t>
    </rPh>
    <rPh sb="40" eb="42">
      <t>ゲンシュウ</t>
    </rPh>
    <rPh sb="43" eb="45">
      <t>ケネン</t>
    </rPh>
    <rPh sb="53" eb="55">
      <t>コンゴ</t>
    </rPh>
    <rPh sb="56" eb="58">
      <t>ケイエイ</t>
    </rPh>
    <rPh sb="58" eb="60">
      <t>ジョウキョウ</t>
    </rPh>
    <rPh sb="61" eb="62">
      <t>キビ</t>
    </rPh>
    <rPh sb="65" eb="66">
      <t>マ</t>
    </rPh>
    <rPh sb="70" eb="72">
      <t>ヨソウ</t>
    </rPh>
    <rPh sb="83" eb="85">
      <t>コウエイ</t>
    </rPh>
    <rPh sb="85" eb="87">
      <t>キギョウ</t>
    </rPh>
    <rPh sb="87" eb="88">
      <t>ホウ</t>
    </rPh>
    <rPh sb="88" eb="90">
      <t>テキヨウ</t>
    </rPh>
    <rPh sb="93" eb="95">
      <t>ケイエイ</t>
    </rPh>
    <rPh sb="95" eb="98">
      <t>ケンゼンカ</t>
    </rPh>
    <rPh sb="98" eb="100">
      <t>ケイカク</t>
    </rPh>
    <rPh sb="102" eb="104">
      <t>ケイエイ</t>
    </rPh>
    <rPh sb="104" eb="106">
      <t>センリャク</t>
    </rPh>
    <rPh sb="108" eb="110">
      <t>ズイジ</t>
    </rPh>
    <rPh sb="110" eb="112">
      <t>サクテイ</t>
    </rPh>
    <rPh sb="113" eb="115">
      <t>イコウ</t>
    </rPh>
    <rPh sb="117" eb="119">
      <t>ロウキュウ</t>
    </rPh>
    <rPh sb="119" eb="121">
      <t>シセツ</t>
    </rPh>
    <rPh sb="122" eb="125">
      <t>ケイカクテキ</t>
    </rPh>
    <rPh sb="126" eb="128">
      <t>カイチク</t>
    </rPh>
    <rPh sb="128" eb="130">
      <t>コウシン</t>
    </rPh>
    <rPh sb="131" eb="133">
      <t>リヨウ</t>
    </rPh>
    <rPh sb="133" eb="135">
      <t>リョウキン</t>
    </rPh>
    <rPh sb="136" eb="138">
      <t>ミナオ</t>
    </rPh>
    <rPh sb="140" eb="143">
      <t>ゲスイドウ</t>
    </rPh>
    <rPh sb="143" eb="145">
      <t>シセツ</t>
    </rPh>
    <rPh sb="145" eb="147">
      <t>リヨウ</t>
    </rPh>
    <rPh sb="148" eb="150">
      <t>ケイハツ</t>
    </rPh>
    <rPh sb="151" eb="154">
      <t>セッキョクテキ</t>
    </rPh>
    <rPh sb="155" eb="156">
      <t>ト</t>
    </rPh>
    <rPh sb="157" eb="158">
      <t>ク</t>
    </rPh>
    <phoneticPr fontId="4"/>
  </si>
  <si>
    <t>有収率は、概ね横ばいとなっている。
①収益収支比率及び⑤経費回収率については、震災復興も落ち着き、震災前の状況に回復している状況である。不明水についても改修を進めているが、追い付かない状況であり、施設利用率が高い数値を維持している。
包括民間委託も導入しているため、経費の削減、人員の削減、費用の削減も行っている。
平成29年度からの終末処理施設の耐震・改築更新、汚水管渠の未普及解消により起債額が増加している状況である。
現在は、「公営企業法適用化」に着手しており、移行時期の調整に入っている状況。また、「経営健全化計画」の策定を進め、計画的な施設の改築更新、施設利用者の啓発を行い、会計の負担抑制に努めていく。</t>
    <rPh sb="0" eb="3">
      <t>ユウシュウリツ</t>
    </rPh>
    <rPh sb="5" eb="6">
      <t>オオム</t>
    </rPh>
    <rPh sb="7" eb="8">
      <t>ヨコ</t>
    </rPh>
    <rPh sb="19" eb="21">
      <t>シュウエキ</t>
    </rPh>
    <rPh sb="21" eb="23">
      <t>シュウシ</t>
    </rPh>
    <rPh sb="23" eb="25">
      <t>ヒリツ</t>
    </rPh>
    <rPh sb="25" eb="26">
      <t>オヨ</t>
    </rPh>
    <rPh sb="28" eb="30">
      <t>ケイヒ</t>
    </rPh>
    <rPh sb="30" eb="32">
      <t>カイシュウ</t>
    </rPh>
    <rPh sb="32" eb="33">
      <t>リツ</t>
    </rPh>
    <rPh sb="39" eb="41">
      <t>シンサイ</t>
    </rPh>
    <rPh sb="41" eb="43">
      <t>フッコウ</t>
    </rPh>
    <rPh sb="44" eb="45">
      <t>オ</t>
    </rPh>
    <rPh sb="46" eb="47">
      <t>ツ</t>
    </rPh>
    <rPh sb="49" eb="51">
      <t>シンサイ</t>
    </rPh>
    <rPh sb="51" eb="52">
      <t>マエ</t>
    </rPh>
    <rPh sb="53" eb="55">
      <t>ジョウキョウ</t>
    </rPh>
    <rPh sb="56" eb="58">
      <t>カイフク</t>
    </rPh>
    <rPh sb="62" eb="64">
      <t>ジョウキョウ</t>
    </rPh>
    <rPh sb="177" eb="179">
      <t>カイチク</t>
    </rPh>
    <rPh sb="179" eb="181">
      <t>コウシン</t>
    </rPh>
    <rPh sb="247" eb="249">
      <t>ジョウキョウ</t>
    </rPh>
    <rPh sb="301" eb="30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</si>
</sst>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A-4BBA-83F0-32F04076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0.16</c:v>
                </c:pt>
                <c:pt idx="2">
                  <c:v>0.15</c:v>
                </c:pt>
                <c:pt idx="3">
                  <c:v>0.16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A-4BBA-83F0-32F04076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55.51</c:v>
                </c:pt>
                <c:pt idx="1">
                  <c:v>93.11</c:v>
                </c:pt>
                <c:pt idx="2">
                  <c:v>80.349999999999994</c:v>
                </c:pt>
                <c:pt idx="3">
                  <c:v>112.1</c:v>
                </c:pt>
                <c:pt idx="4">
                  <c:v>104.35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C-4038-9D20-1DF46C01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49.39</c:v>
                </c:pt>
                <c:pt idx="1">
                  <c:v>55.58</c:v>
                </c:pt>
                <c:pt idx="2">
                  <c:v>54.05</c:v>
                </c:pt>
                <c:pt idx="3">
                  <c:v>57.54</c:v>
                </c:pt>
                <c:pt idx="4">
                  <c:v>55.55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C-4038-9D20-1DF46C01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78.67</c:v>
                </c:pt>
                <c:pt idx="1">
                  <c:v>80.22</c:v>
                </c:pt>
                <c:pt idx="2">
                  <c:v>76.41</c:v>
                </c:pt>
                <c:pt idx="3">
                  <c:v>77.510000000000005</c:v>
                </c:pt>
                <c:pt idx="4">
                  <c:v>78.16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9-4C58-8AB8-FAD1571E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83.96</c:v>
                </c:pt>
                <c:pt idx="1">
                  <c:v>93.1</c:v>
                </c:pt>
                <c:pt idx="2">
                  <c:v>92.88</c:v>
                </c:pt>
                <c:pt idx="3">
                  <c:v>92.87</c:v>
                </c:pt>
                <c:pt idx="4">
                  <c:v>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9-4C58-8AB8-FAD1571E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87.7</c:v>
                </c:pt>
                <c:pt idx="1">
                  <c:v>106.69</c:v>
                </c:pt>
                <c:pt idx="2">
                  <c:v>90.47</c:v>
                </c:pt>
                <c:pt idx="3">
                  <c:v>98.21</c:v>
                </c:pt>
                <c:pt idx="4">
                  <c:v>96.19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E-484D-A185-21073B44C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E-484D-A185-21073B44C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C-4F85-9B50-3C292F23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C-4F85-9B50-3C292F23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9-4504-8768-18A14726C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9-4504-8768-18A14726C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9-4EAC-B491-ABDB79552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9-4EAC-B491-ABDB79552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1-4E90-A416-CA063C22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1-4E90-A416-CA063C22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262.79000000000002</c:v>
                </c:pt>
                <c:pt idx="1">
                  <c:v>1342.16</c:v>
                </c:pt>
                <c:pt idx="2">
                  <c:v>1293.8800000000001</c:v>
                </c:pt>
                <c:pt idx="3">
                  <c:v>1208.3499999999999</c:v>
                </c:pt>
                <c:pt idx="4">
                  <c:v>1229.1500000000001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5-4E25-8923-99A03C203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1162.3599999999999</c:v>
                </c:pt>
                <c:pt idx="1">
                  <c:v>671.97</c:v>
                </c:pt>
                <c:pt idx="2">
                  <c:v>798.84</c:v>
                </c:pt>
                <c:pt idx="3">
                  <c:v>692.13</c:v>
                </c:pt>
                <c:pt idx="4">
                  <c:v>807.75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5-4E25-8923-99A03C203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87.06</c:v>
                </c:pt>
                <c:pt idx="1">
                  <c:v>107.26</c:v>
                </c:pt>
                <c:pt idx="2">
                  <c:v>81.02</c:v>
                </c:pt>
                <c:pt idx="3">
                  <c:v>102.08</c:v>
                </c:pt>
                <c:pt idx="4">
                  <c:v>92.56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5-4B4D-A0B0-698BE7D1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68.209999999999994</c:v>
                </c:pt>
                <c:pt idx="1">
                  <c:v>86.34</c:v>
                </c:pt>
                <c:pt idx="2">
                  <c:v>86.85</c:v>
                </c:pt>
                <c:pt idx="3">
                  <c:v>88.98</c:v>
                </c:pt>
                <c:pt idx="4">
                  <c:v>86.94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5-4B4D-A0B0-698BE7D1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159.44999999999999</c:v>
                </c:pt>
                <c:pt idx="1">
                  <c:v>121.6</c:v>
                </c:pt>
                <c:pt idx="2">
                  <c:v>165.78</c:v>
                </c:pt>
                <c:pt idx="3">
                  <c:v>141.15</c:v>
                </c:pt>
                <c:pt idx="4">
                  <c:v>151.88999999999999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F-47F9-BBB2-0E4CB156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250.84</c:v>
                </c:pt>
                <c:pt idx="1">
                  <c:v>175.12</c:v>
                </c:pt>
                <c:pt idx="2">
                  <c:v>177.15</c:v>
                </c:pt>
                <c:pt idx="3">
                  <c:v>175.05</c:v>
                </c:pt>
                <c:pt idx="4">
                  <c:v>179.63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F-47F9-BBB2-0E4CB156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3" zoomScale="85" zoomScaleNormal="85" workbookViewId="0">
      <selection activeCell="BL14" sqref="BL14:BZ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阿蘇市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25924</v>
      </c>
      <c r="AM8" s="69"/>
      <c r="AN8" s="69"/>
      <c r="AO8" s="69"/>
      <c r="AP8" s="69"/>
      <c r="AQ8" s="69"/>
      <c r="AR8" s="69"/>
      <c r="AS8" s="69"/>
      <c r="AT8" s="68">
        <f>データ!T6</f>
        <v>376.3</v>
      </c>
      <c r="AU8" s="68"/>
      <c r="AV8" s="68"/>
      <c r="AW8" s="68"/>
      <c r="AX8" s="68"/>
      <c r="AY8" s="68"/>
      <c r="AZ8" s="68"/>
      <c r="BA8" s="68"/>
      <c r="BB8" s="68">
        <f>データ!U6</f>
        <v>68.89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24.58</v>
      </c>
      <c r="Q10" s="68"/>
      <c r="R10" s="68"/>
      <c r="S10" s="68"/>
      <c r="T10" s="68"/>
      <c r="U10" s="68"/>
      <c r="V10" s="68"/>
      <c r="W10" s="68">
        <f>データ!Q6</f>
        <v>60.77</v>
      </c>
      <c r="X10" s="68"/>
      <c r="Y10" s="68"/>
      <c r="Z10" s="68"/>
      <c r="AA10" s="68"/>
      <c r="AB10" s="68"/>
      <c r="AC10" s="68"/>
      <c r="AD10" s="69">
        <f>データ!R6</f>
        <v>2467</v>
      </c>
      <c r="AE10" s="69"/>
      <c r="AF10" s="69"/>
      <c r="AG10" s="69"/>
      <c r="AH10" s="69"/>
      <c r="AI10" s="69"/>
      <c r="AJ10" s="69"/>
      <c r="AK10" s="2"/>
      <c r="AL10" s="69">
        <f>データ!V6</f>
        <v>6332</v>
      </c>
      <c r="AM10" s="69"/>
      <c r="AN10" s="69"/>
      <c r="AO10" s="69"/>
      <c r="AP10" s="69"/>
      <c r="AQ10" s="69"/>
      <c r="AR10" s="69"/>
      <c r="AS10" s="69"/>
      <c r="AT10" s="68">
        <f>データ!W6</f>
        <v>3.96</v>
      </c>
      <c r="AU10" s="68"/>
      <c r="AV10" s="68"/>
      <c r="AW10" s="68"/>
      <c r="AX10" s="68"/>
      <c r="AY10" s="68"/>
      <c r="AZ10" s="68"/>
      <c r="BA10" s="68"/>
      <c r="BB10" s="68">
        <f>データ!X6</f>
        <v>1598.99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43</v>
      </c>
      <c r="N86" s="26" t="s">
        <v>43</v>
      </c>
      <c r="O86" s="26" t="str">
        <f>データ!EO6</f>
        <v>【0.22】</v>
      </c>
    </row>
  </sheetData>
  <sheetProtection algorithmName="SHA-512" hashValue="/sIwyA6nDpiViI1v8dRVEwB67zaUeKyd2+m0BBJZZ1y9PLfFHHorsk7yrfF2+YL6YvAopeaAvn9gqH5ShDANoA==" saltValue="/XrIxqCz+nw4ObaBzp39B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432148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熊本県　阿蘇市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24.58</v>
      </c>
      <c r="Q6" s="34">
        <f t="shared" si="3"/>
        <v>60.77</v>
      </c>
      <c r="R6" s="34">
        <f t="shared" si="3"/>
        <v>2467</v>
      </c>
      <c r="S6" s="34">
        <f t="shared" si="3"/>
        <v>25924</v>
      </c>
      <c r="T6" s="34">
        <f t="shared" si="3"/>
        <v>376.3</v>
      </c>
      <c r="U6" s="34">
        <f t="shared" si="3"/>
        <v>68.89</v>
      </c>
      <c r="V6" s="34">
        <f t="shared" si="3"/>
        <v>6332</v>
      </c>
      <c r="W6" s="34">
        <f t="shared" si="3"/>
        <v>3.96</v>
      </c>
      <c r="X6" s="34">
        <f t="shared" si="3"/>
        <v>1598.99</v>
      </c>
      <c r="Y6" s="35">
        <f>IF(Y7="",NA(),Y7)</f>
        <v>87.7</v>
      </c>
      <c r="Z6" s="35">
        <f t="shared" ref="Z6:AH6" si="4">IF(Z7="",NA(),Z7)</f>
        <v>106.69</v>
      </c>
      <c r="AA6" s="35">
        <f t="shared" si="4"/>
        <v>90.47</v>
      </c>
      <c r="AB6" s="35">
        <f t="shared" si="4"/>
        <v>98.21</v>
      </c>
      <c r="AC6" s="35">
        <f t="shared" si="4"/>
        <v>96.19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262.79000000000002</v>
      </c>
      <c r="BG6" s="35">
        <f t="shared" ref="BG6:BO6" si="7">IF(BG7="",NA(),BG7)</f>
        <v>1342.16</v>
      </c>
      <c r="BH6" s="35">
        <f t="shared" si="7"/>
        <v>1293.8800000000001</v>
      </c>
      <c r="BI6" s="35">
        <f t="shared" si="7"/>
        <v>1208.3499999999999</v>
      </c>
      <c r="BJ6" s="35">
        <f t="shared" si="7"/>
        <v>1229.1500000000001</v>
      </c>
      <c r="BK6" s="35">
        <f t="shared" si="7"/>
        <v>1162.3599999999999</v>
      </c>
      <c r="BL6" s="35">
        <f t="shared" si="7"/>
        <v>671.97</v>
      </c>
      <c r="BM6" s="35">
        <f t="shared" si="7"/>
        <v>798.84</v>
      </c>
      <c r="BN6" s="35">
        <f t="shared" si="7"/>
        <v>692.13</v>
      </c>
      <c r="BO6" s="35">
        <f t="shared" si="7"/>
        <v>807.75</v>
      </c>
      <c r="BP6" s="34" t="str">
        <f>IF(BP7="","",IF(BP7="-","【-】","【"&amp;SUBSTITUTE(TEXT(BP7,"#,##0.00"),"-","△")&amp;"】"))</f>
        <v>【682.51】</v>
      </c>
      <c r="BQ6" s="35">
        <f>IF(BQ7="",NA(),BQ7)</f>
        <v>87.06</v>
      </c>
      <c r="BR6" s="35">
        <f t="shared" ref="BR6:BZ6" si="8">IF(BR7="",NA(),BR7)</f>
        <v>107.26</v>
      </c>
      <c r="BS6" s="35">
        <f t="shared" si="8"/>
        <v>81.02</v>
      </c>
      <c r="BT6" s="35">
        <f t="shared" si="8"/>
        <v>102.08</v>
      </c>
      <c r="BU6" s="35">
        <f t="shared" si="8"/>
        <v>92.56</v>
      </c>
      <c r="BV6" s="35">
        <f t="shared" si="8"/>
        <v>68.209999999999994</v>
      </c>
      <c r="BW6" s="35">
        <f t="shared" si="8"/>
        <v>86.34</v>
      </c>
      <c r="BX6" s="35">
        <f t="shared" si="8"/>
        <v>86.85</v>
      </c>
      <c r="BY6" s="35">
        <f t="shared" si="8"/>
        <v>88.98</v>
      </c>
      <c r="BZ6" s="35">
        <f t="shared" si="8"/>
        <v>86.94</v>
      </c>
      <c r="CA6" s="34" t="str">
        <f>IF(CA7="","",IF(CA7="-","【-】","【"&amp;SUBSTITUTE(TEXT(CA7,"#,##0.00"),"-","△")&amp;"】"))</f>
        <v>【100.34】</v>
      </c>
      <c r="CB6" s="35">
        <f>IF(CB7="",NA(),CB7)</f>
        <v>159.44999999999999</v>
      </c>
      <c r="CC6" s="35">
        <f t="shared" ref="CC6:CK6" si="9">IF(CC7="",NA(),CC7)</f>
        <v>121.6</v>
      </c>
      <c r="CD6" s="35">
        <f t="shared" si="9"/>
        <v>165.78</v>
      </c>
      <c r="CE6" s="35">
        <f t="shared" si="9"/>
        <v>141.15</v>
      </c>
      <c r="CF6" s="35">
        <f t="shared" si="9"/>
        <v>151.88999999999999</v>
      </c>
      <c r="CG6" s="35">
        <f t="shared" si="9"/>
        <v>250.84</v>
      </c>
      <c r="CH6" s="35">
        <f t="shared" si="9"/>
        <v>175.12</v>
      </c>
      <c r="CI6" s="35">
        <f t="shared" si="9"/>
        <v>177.15</v>
      </c>
      <c r="CJ6" s="35">
        <f t="shared" si="9"/>
        <v>175.05</v>
      </c>
      <c r="CK6" s="35">
        <f t="shared" si="9"/>
        <v>179.63</v>
      </c>
      <c r="CL6" s="34" t="str">
        <f>IF(CL7="","",IF(CL7="-","【-】","【"&amp;SUBSTITUTE(TEXT(CL7,"#,##0.00"),"-","△")&amp;"】"))</f>
        <v>【136.15】</v>
      </c>
      <c r="CM6" s="35">
        <f>IF(CM7="",NA(),CM7)</f>
        <v>55.51</v>
      </c>
      <c r="CN6" s="35">
        <f t="shared" ref="CN6:CV6" si="10">IF(CN7="",NA(),CN7)</f>
        <v>93.11</v>
      </c>
      <c r="CO6" s="35">
        <f t="shared" si="10"/>
        <v>80.349999999999994</v>
      </c>
      <c r="CP6" s="35">
        <f t="shared" si="10"/>
        <v>112.1</v>
      </c>
      <c r="CQ6" s="35">
        <f t="shared" si="10"/>
        <v>104.35</v>
      </c>
      <c r="CR6" s="35">
        <f t="shared" si="10"/>
        <v>49.39</v>
      </c>
      <c r="CS6" s="35">
        <f t="shared" si="10"/>
        <v>55.58</v>
      </c>
      <c r="CT6" s="35">
        <f t="shared" si="10"/>
        <v>54.05</v>
      </c>
      <c r="CU6" s="35">
        <f t="shared" si="10"/>
        <v>57.54</v>
      </c>
      <c r="CV6" s="35">
        <f t="shared" si="10"/>
        <v>55.55</v>
      </c>
      <c r="CW6" s="34" t="str">
        <f>IF(CW7="","",IF(CW7="-","【-】","【"&amp;SUBSTITUTE(TEXT(CW7,"#,##0.00"),"-","△")&amp;"】"))</f>
        <v>【59.64】</v>
      </c>
      <c r="CX6" s="35">
        <f>IF(CX7="",NA(),CX7)</f>
        <v>78.67</v>
      </c>
      <c r="CY6" s="35">
        <f t="shared" ref="CY6:DG6" si="11">IF(CY7="",NA(),CY7)</f>
        <v>80.22</v>
      </c>
      <c r="CZ6" s="35">
        <f t="shared" si="11"/>
        <v>76.41</v>
      </c>
      <c r="DA6" s="35">
        <f t="shared" si="11"/>
        <v>77.510000000000005</v>
      </c>
      <c r="DB6" s="35">
        <f t="shared" si="11"/>
        <v>78.16</v>
      </c>
      <c r="DC6" s="35">
        <f t="shared" si="11"/>
        <v>83.96</v>
      </c>
      <c r="DD6" s="35">
        <f t="shared" si="11"/>
        <v>93.1</v>
      </c>
      <c r="DE6" s="35">
        <f t="shared" si="11"/>
        <v>92.88</v>
      </c>
      <c r="DF6" s="35">
        <f t="shared" si="11"/>
        <v>92.87</v>
      </c>
      <c r="DG6" s="35">
        <f t="shared" si="11"/>
        <v>91.64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0.15</v>
      </c>
      <c r="EK6" s="35">
        <f t="shared" si="14"/>
        <v>0.16</v>
      </c>
      <c r="EL6" s="35">
        <f t="shared" si="14"/>
        <v>0.15</v>
      </c>
      <c r="EM6" s="35">
        <f t="shared" si="14"/>
        <v>0.16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432148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24.58</v>
      </c>
      <c r="Q7" s="38">
        <v>60.77</v>
      </c>
      <c r="R7" s="38">
        <v>2467</v>
      </c>
      <c r="S7" s="38">
        <v>25924</v>
      </c>
      <c r="T7" s="38">
        <v>376.3</v>
      </c>
      <c r="U7" s="38">
        <v>68.89</v>
      </c>
      <c r="V7" s="38">
        <v>6332</v>
      </c>
      <c r="W7" s="38">
        <v>3.96</v>
      </c>
      <c r="X7" s="38">
        <v>1598.99</v>
      </c>
      <c r="Y7" s="38">
        <v>87.7</v>
      </c>
      <c r="Z7" s="38">
        <v>106.69</v>
      </c>
      <c r="AA7" s="38">
        <v>90.47</v>
      </c>
      <c r="AB7" s="38">
        <v>98.21</v>
      </c>
      <c r="AC7" s="38">
        <v>96.19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262.79000000000002</v>
      </c>
      <c r="BG7" s="38">
        <v>1342.16</v>
      </c>
      <c r="BH7" s="38">
        <v>1293.8800000000001</v>
      </c>
      <c r="BI7" s="38">
        <v>1208.3499999999999</v>
      </c>
      <c r="BJ7" s="38">
        <v>1229.1500000000001</v>
      </c>
      <c r="BK7" s="38">
        <v>1162.3599999999999</v>
      </c>
      <c r="BL7" s="38">
        <v>671.97</v>
      </c>
      <c r="BM7" s="38">
        <v>798.84</v>
      </c>
      <c r="BN7" s="38">
        <v>692.13</v>
      </c>
      <c r="BO7" s="38">
        <v>807.75</v>
      </c>
      <c r="BP7" s="38">
        <v>682.51</v>
      </c>
      <c r="BQ7" s="38">
        <v>87.06</v>
      </c>
      <c r="BR7" s="38">
        <v>107.26</v>
      </c>
      <c r="BS7" s="38">
        <v>81.02</v>
      </c>
      <c r="BT7" s="38">
        <v>102.08</v>
      </c>
      <c r="BU7" s="38">
        <v>92.56</v>
      </c>
      <c r="BV7" s="38">
        <v>68.209999999999994</v>
      </c>
      <c r="BW7" s="38">
        <v>86.34</v>
      </c>
      <c r="BX7" s="38">
        <v>86.85</v>
      </c>
      <c r="BY7" s="38">
        <v>88.98</v>
      </c>
      <c r="BZ7" s="38">
        <v>86.94</v>
      </c>
      <c r="CA7" s="38">
        <v>100.34</v>
      </c>
      <c r="CB7" s="38">
        <v>159.44999999999999</v>
      </c>
      <c r="CC7" s="38">
        <v>121.6</v>
      </c>
      <c r="CD7" s="38">
        <v>165.78</v>
      </c>
      <c r="CE7" s="38">
        <v>141.15</v>
      </c>
      <c r="CF7" s="38">
        <v>151.88999999999999</v>
      </c>
      <c r="CG7" s="38">
        <v>250.84</v>
      </c>
      <c r="CH7" s="38">
        <v>175.12</v>
      </c>
      <c r="CI7" s="38">
        <v>177.15</v>
      </c>
      <c r="CJ7" s="38">
        <v>175.05</v>
      </c>
      <c r="CK7" s="38">
        <v>179.63</v>
      </c>
      <c r="CL7" s="38">
        <v>136.15</v>
      </c>
      <c r="CM7" s="38">
        <v>55.51</v>
      </c>
      <c r="CN7" s="38">
        <v>93.11</v>
      </c>
      <c r="CO7" s="38">
        <v>80.349999999999994</v>
      </c>
      <c r="CP7" s="38">
        <v>112.1</v>
      </c>
      <c r="CQ7" s="38">
        <v>104.35</v>
      </c>
      <c r="CR7" s="38">
        <v>49.39</v>
      </c>
      <c r="CS7" s="38">
        <v>55.58</v>
      </c>
      <c r="CT7" s="38">
        <v>54.05</v>
      </c>
      <c r="CU7" s="38">
        <v>57.54</v>
      </c>
      <c r="CV7" s="38">
        <v>55.55</v>
      </c>
      <c r="CW7" s="38">
        <v>59.64</v>
      </c>
      <c r="CX7" s="38">
        <v>78.67</v>
      </c>
      <c r="CY7" s="38">
        <v>80.22</v>
      </c>
      <c r="CZ7" s="38">
        <v>76.41</v>
      </c>
      <c r="DA7" s="38">
        <v>77.510000000000005</v>
      </c>
      <c r="DB7" s="38">
        <v>78.16</v>
      </c>
      <c r="DC7" s="38">
        <v>83.96</v>
      </c>
      <c r="DD7" s="38">
        <v>93.1</v>
      </c>
      <c r="DE7" s="38">
        <v>92.88</v>
      </c>
      <c r="DF7" s="38">
        <v>92.87</v>
      </c>
      <c r="DG7" s="38">
        <v>91.64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0.15</v>
      </c>
      <c r="EK7" s="38">
        <v>0.16</v>
      </c>
      <c r="EL7" s="38">
        <v>0.15</v>
      </c>
      <c r="EM7" s="38">
        <v>0.16</v>
      </c>
      <c r="EN7" s="38">
        <v>0.1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112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2021-01-21T23:49:18Z</cp:lastPrinted>
  <dcterms:created xsi:type="dcterms:W3CDTF">2020-12-04T02:49:50Z</dcterms:created>
  <dcterms:modified xsi:type="dcterms:W3CDTF">2021-02-16T00:05:55Z</dcterms:modified>
  <cp:category/>
</cp:coreProperties>
</file>