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2(R1分析)\"/>
    </mc:Choice>
  </mc:AlternateContent>
  <xr:revisionPtr revIDLastSave="0" documentId="13_ncr:1_{22801C30-9F45-44B5-985E-7CB0844FAD28}" xr6:coauthVersionLast="45" xr6:coauthVersionMax="45" xr10:uidLastSave="{00000000-0000-0000-0000-000000000000}"/>
  <workbookProtection workbookAlgorithmName="SHA-512" workbookHashValue="zIFxd3GWLnjS/aqLQsiCJa08fXlXAMycmhQM9Vlio7TUvpgDzNneNDW6aQa2ycvEFW3pWSfi2I+gFq03OQspeg==" workbookSaltValue="ZMlwtgKkxnuUMYFkXW+dD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<sst xmlns="http://schemas.openxmlformats.org/spreadsheetml/2006/main" count="231" uniqueCount="118">
  <si>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</si>
  <si>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</si>
  <si>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</si>
  <si>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</si>
  <si>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</si>
  <si>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</si>
  <si>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</si>
  <si>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</si>
  <si>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</si>
  <si>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</si>
  <si>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</si>
  <si>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</si>
  <si>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</si>
  <si>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</si>
  <si>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</si>
  <si>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</si>
  <si>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</si>
  <si>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</si>
  <si>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</si>
  <si>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</si>
  <si>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</si>
  <si>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</si>
  <si>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</si>
  <si>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</si>
  <si>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</si>
  <si>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</si>
  <si>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</si>
  <si>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</si>
  <si>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</si>
  <si>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</si>
  <si>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</si>
  <si>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</si>
  <si>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</si>
  <si>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</si>
  <si>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</si>
  <si>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</si>
  <si>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</si>
  <si>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</si>
  <si>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</si>
  <si>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</si>
  <si>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</si>
  <si>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</si>
  <si>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</si>
  <si>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</si>
  <si>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</si>
  <si>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</si>
  <si>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</si>
  <si>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</si>
  <si>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</si>
  <si>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</si>
  <si>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</si>
  <si>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</si>
  <si>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</si>
  <si>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</si>
  <si>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</si>
  <si>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</si>
  <si>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</si>
  <si>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</si>
  <si>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</si>
  <si>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</si>
  <si>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</si>
  <si>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</si>
  <si>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</si>
  <si>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</si>
  <si>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</si>
  <si>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</si>
  <si>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</si>
  <si>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</si>
  <si>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</si>
  <si>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</si>
  <si>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</si>
  <si>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</si>
  <si>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</si>
  <si>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</si>
  <si>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</si>
  <si>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</si>
  <si>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</si>
  <si>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</si>
  <si>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</si>
  <si>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</si>
  <si>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</si>
  <si>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</si>
  <si>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</si>
  <si>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</si>
  <si>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</si>
  <si>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</si>
  <si>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</si>
  <si>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</si>
  <si>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</si>
  <si>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</si>
  <si>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</si>
  <si>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</si>
  <si>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</si>
  <si>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</si>
  <si>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</si>
  <si>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</si>
  <si>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</si>
  <si>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</si>
  <si>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</si>
  <si>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</si>
  <si>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</si>
  <si>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</si>
  <si>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</si>
  <si>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</si>
  <si>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</si>
  <si>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</si>
  <si>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</si>
  <si>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</si>
  <si>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</si>
  <si>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</si>
  <si>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</si>
  <si>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</si>
  <si>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</si>
  <si>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</si>
  <si>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</si>
  <si>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本市の特定環境保全公共下水道事業は、単独処理場1か所と汚水中継ポンプ場4か所があります。
　本市では、ほかに公共下水道事業、農業集落排水事業も実施していますが、3事業とも同一の料金体系としています。
　平成27年度から地方公営企業会計に移行し、5回目の決算となりましたが、①経常収支比率は、前年度比6.92％増加したものの、100％未満で単年度収支が5期連続の赤字となりました。⑤経費回収率についても前年度比5.53％増加したものの、100％未満で汚水処理費用を使用料収入で賄えていない状況であり、依然として一般会計からの繰入金に依存した経営となっています。
　営業収益に対する累積欠損金の状況を表す②累積欠損金比率は、前年度比4.02％増加し、262.45％となり損益収支が悪化している状況です。令和元年9月分からの下水道使用料の値上げにより営業収益が増加したものの、依然として当年度の総費用が総収益を上回るため欠損金が発生しており、その欠損金を補填する剰余金もなく、また、累積欠損金の額そのものが大きいためです。累積欠損金を解消するためには、当年度の欠損金を減らす若しくは発生させない必要があり、建設費や維持管理費について、効率的、計画的に取り組むことによってコストを抑制していく必要があります。
　④企業債残高対事業規模比率は、企業債残高の減により234.5％の減となっているものの類似団体平均値より高い状況です。
</t>
    <rPh sb="201" eb="205">
      <t>ゼンネンドヒ</t>
    </rPh>
    <rPh sb="210" eb="212">
      <t>ゾウカ</t>
    </rPh>
    <rPh sb="222" eb="224">
      <t>ミマン</t>
    </rPh>
    <rPh sb="250" eb="252">
      <t>イゼン</t>
    </rPh>
    <rPh sb="373" eb="375">
      <t>エイギョウ</t>
    </rPh>
    <rPh sb="375" eb="377">
      <t>シュウエキ</t>
    </rPh>
    <rPh sb="378" eb="380">
      <t>ゾウカ</t>
    </rPh>
    <rPh sb="386" eb="388">
      <t>イゼン</t>
    </rPh>
    <phoneticPr fontId="4"/>
  </si>
  <si>
    <t>　平成4年の供用開始から28年が経過し、電気設備・機械設備の改築・更新が必要な時期になっています。施設の不具合による機能停止等を防ぐため、長寿命化計画やストックマネジメント計画に基づき、改築・更新を計画的に進めていきます。また、老朽化対策と合わせて、耐震化も進めていきます。</t>
    <phoneticPr fontId="4"/>
  </si>
  <si>
    <t>　本事業については、事業の収支状況が下水道事業会計全体の収支を悪化させることがないようにコスト抑制に努めます。
　安定した下水道事業サービスの持続と施設の老朽化へ対応するためには使用料値上げが不可避であり、令和元年9月分から使用料値上げを行いました。さらに今後の老朽化対策に備え、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</si>
</sst>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0.95</c:v>
                </c:pt>
                <c:pt idx="1">
                  <c:v>0</c:v>
                </c:pt>
                <c:pt idx="2">
                  <c:v>0</c:v>
                </c:pt>
                <c:pt idx="3">
                  <c:v>0</c:v>
                </c:pt>
                <c:pt idx="4" formatCode="#,##0.00;&quot;△&quot;#,##0.00;&quot;-&quot;">
                  <c:v>0.01</c:v>
                </c:pt>
              </c:numCache>
            </c:numRef>
          </c:val>
          <c:extLst>
            <c:ext xmlns:c16="http://schemas.microsoft.com/office/drawing/2014/chart" uri="{C3380CC4-5D6E-409C-BE32-E72D297353CC}">
              <c16:uniqueId val="{00000000-24D6-4592-B7F6-D8124E67BE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4D6-4592-B7F6-D8124E67BE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61.34</c:v>
                </c:pt>
                <c:pt idx="1">
                  <c:v>59.89</c:v>
                </c:pt>
                <c:pt idx="2">
                  <c:v>63.9</c:v>
                </c:pt>
                <c:pt idx="3">
                  <c:v>65.03</c:v>
                </c:pt>
                <c:pt idx="4">
                  <c:v>67.48</c:v>
                </c:pt>
              </c:numCache>
            </c:numRef>
          </c:val>
          <c:extLst>
            <c:ext xmlns:c16="http://schemas.microsoft.com/office/drawing/2014/chart" uri="{C3380CC4-5D6E-409C-BE32-E72D297353CC}">
              <c16:uniqueId val="{00000000-1CDC-4BEE-AF0E-CD11939FC4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CDC-4BEE-AF0E-CD11939FC4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84.36</c:v>
                </c:pt>
                <c:pt idx="1">
                  <c:v>84.61</c:v>
                </c:pt>
                <c:pt idx="2">
                  <c:v>82.58</c:v>
                </c:pt>
                <c:pt idx="3">
                  <c:v>82.94</c:v>
                </c:pt>
                <c:pt idx="4">
                  <c:v>95.68</c:v>
                </c:pt>
              </c:numCache>
            </c:numRef>
          </c:val>
          <c:extLst>
            <c:ext xmlns:c16="http://schemas.microsoft.com/office/drawing/2014/chart" uri="{C3380CC4-5D6E-409C-BE32-E72D297353CC}">
              <c16:uniqueId val="{00000000-92E6-4284-B019-5F0BBE897B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2E6-4284-B019-5F0BBE897B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71.45</c:v>
                </c:pt>
                <c:pt idx="1">
                  <c:v>71.42</c:v>
                </c:pt>
                <c:pt idx="2">
                  <c:v>73.290000000000006</c:v>
                </c:pt>
                <c:pt idx="3">
                  <c:v>83.19</c:v>
                </c:pt>
                <c:pt idx="4">
                  <c:v>90.11</c:v>
                </c:pt>
              </c:numCache>
            </c:numRef>
          </c:val>
          <c:extLst>
            <c:ext xmlns:c16="http://schemas.microsoft.com/office/drawing/2014/chart" uri="{C3380CC4-5D6E-409C-BE32-E72D297353CC}">
              <c16:uniqueId val="{00000000-E15A-4703-AE0B-5FEFAE4374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E15A-4703-AE0B-5FEFAE4374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3.31</c:v>
                </c:pt>
                <c:pt idx="1">
                  <c:v>6.4</c:v>
                </c:pt>
                <c:pt idx="2">
                  <c:v>9.35</c:v>
                </c:pt>
                <c:pt idx="3">
                  <c:v>12.17</c:v>
                </c:pt>
                <c:pt idx="4">
                  <c:v>15.1</c:v>
                </c:pt>
              </c:numCache>
            </c:numRef>
          </c:val>
          <c:extLst>
            <c:ext xmlns:c16="http://schemas.microsoft.com/office/drawing/2014/chart" uri="{C3380CC4-5D6E-409C-BE32-E72D297353CC}">
              <c16:uniqueId val="{00000000-3C8F-4B1E-BB44-CA3876F125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3C8F-4B1E-BB44-CA3876F125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FE-498B-81BB-2FA8751EED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3FE-498B-81BB-2FA8751EED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81.760000000000005</c:v>
                </c:pt>
                <c:pt idx="1">
                  <c:v>90.38</c:v>
                </c:pt>
                <c:pt idx="2">
                  <c:v>231.89</c:v>
                </c:pt>
                <c:pt idx="3">
                  <c:v>258.43</c:v>
                </c:pt>
                <c:pt idx="4">
                  <c:v>262.45</c:v>
                </c:pt>
              </c:numCache>
            </c:numRef>
          </c:val>
          <c:extLst>
            <c:ext xmlns:c16="http://schemas.microsoft.com/office/drawing/2014/chart" uri="{C3380CC4-5D6E-409C-BE32-E72D297353CC}">
              <c16:uniqueId val="{00000000-1C23-46AD-B3BD-A2AF933BD2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1C23-46AD-B3BD-A2AF933BD2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65.12</c:v>
                </c:pt>
                <c:pt idx="1">
                  <c:v>97.38</c:v>
                </c:pt>
                <c:pt idx="2">
                  <c:v>74.03</c:v>
                </c:pt>
                <c:pt idx="3">
                  <c:v>71.98</c:v>
                </c:pt>
                <c:pt idx="4">
                  <c:v>76.33</c:v>
                </c:pt>
              </c:numCache>
            </c:numRef>
          </c:val>
          <c:extLst>
            <c:ext xmlns:c16="http://schemas.microsoft.com/office/drawing/2014/chart" uri="{C3380CC4-5D6E-409C-BE32-E72D297353CC}">
              <c16:uniqueId val="{00000000-5692-479D-833E-D3354D892E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5692-479D-833E-D3354D892E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1030.1099999999999</c:v>
                </c:pt>
                <c:pt idx="1">
                  <c:v>2290.16</c:v>
                </c:pt>
                <c:pt idx="2">
                  <c:v>2093.17</c:v>
                </c:pt>
                <c:pt idx="3">
                  <c:v>1975.74</c:v>
                </c:pt>
                <c:pt idx="4">
                  <c:v>1741.24</c:v>
                </c:pt>
              </c:numCache>
            </c:numRef>
          </c:val>
          <c:extLst>
            <c:ext xmlns:c16="http://schemas.microsoft.com/office/drawing/2014/chart" uri="{C3380CC4-5D6E-409C-BE32-E72D297353CC}">
              <c16:uniqueId val="{00000000-1CDB-4668-AE67-AC41CAA389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CDB-4668-AE67-AC41CAA389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74.61</c:v>
                </c:pt>
                <c:pt idx="1">
                  <c:v>60.8</c:v>
                </c:pt>
                <c:pt idx="2">
                  <c:v>76.92</c:v>
                </c:pt>
                <c:pt idx="3">
                  <c:v>77.2</c:v>
                </c:pt>
                <c:pt idx="4">
                  <c:v>82.73</c:v>
                </c:pt>
              </c:numCache>
            </c:numRef>
          </c:val>
          <c:extLst>
            <c:ext xmlns:c16="http://schemas.microsoft.com/office/drawing/2014/chart" uri="{C3380CC4-5D6E-409C-BE32-E72D297353CC}">
              <c16:uniqueId val="{00000000-9E8A-4DF6-A3F6-599187485C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E8A-4DF6-A3F6-599187485C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153.31</c:v>
                </c:pt>
                <c:pt idx="1">
                  <c:v>160.6</c:v>
                </c:pt>
                <c:pt idx="2">
                  <c:v>150</c:v>
                </c:pt>
                <c:pt idx="3">
                  <c:v>150</c:v>
                </c:pt>
                <c:pt idx="4">
                  <c:v>150</c:v>
                </c:pt>
              </c:numCache>
            </c:numRef>
          </c:val>
          <c:extLst>
            <c:ext xmlns:c16="http://schemas.microsoft.com/office/drawing/2014/chart" uri="{C3380CC4-5D6E-409C-BE32-E72D297353CC}">
              <c16:uniqueId val="{00000000-060F-4754-A39B-B1D3D6F6C1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60F-4754-A39B-B1D3D6F6C1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85" zoomScaleNormal="85"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合志市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62640</v>
      </c>
      <c r="AM8" s="51"/>
      <c r="AN8" s="51"/>
      <c r="AO8" s="51"/>
      <c r="AP8" s="51"/>
      <c r="AQ8" s="51"/>
      <c r="AR8" s="51"/>
      <c r="AS8" s="51"/>
      <c r="AT8" s="46">
        <f>データ!T6</f>
        <v>53.19</v>
      </c>
      <c r="AU8" s="46"/>
      <c r="AV8" s="46"/>
      <c r="AW8" s="46"/>
      <c r="AX8" s="46"/>
      <c r="AY8" s="46"/>
      <c r="AZ8" s="46"/>
      <c r="BA8" s="46"/>
      <c r="BB8" s="46">
        <f>データ!U6</f>
        <v>1177.6600000000001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55.95</v>
      </c>
      <c r="J10" s="46"/>
      <c r="K10" s="46"/>
      <c r="L10" s="46"/>
      <c r="M10" s="46"/>
      <c r="N10" s="46"/>
      <c r="O10" s="46"/>
      <c r="P10" s="46">
        <f>データ!P6</f>
        <v>18.940000000000001</v>
      </c>
      <c r="Q10" s="46"/>
      <c r="R10" s="46"/>
      <c r="S10" s="46"/>
      <c r="T10" s="46"/>
      <c r="U10" s="46"/>
      <c r="V10" s="46"/>
      <c r="W10" s="46">
        <f>データ!Q6</f>
        <v>101.46</v>
      </c>
      <c r="X10" s="46"/>
      <c r="Y10" s="46"/>
      <c r="Z10" s="46"/>
      <c r="AA10" s="46"/>
      <c r="AB10" s="46"/>
      <c r="AC10" s="46"/>
      <c r="AD10" s="51">
        <f>データ!R6</f>
        <v>2470</v>
      </c>
      <c r="AE10" s="51"/>
      <c r="AF10" s="51"/>
      <c r="AG10" s="51"/>
      <c r="AH10" s="51"/>
      <c r="AI10" s="51"/>
      <c r="AJ10" s="51"/>
      <c r="AK10" s="2"/>
      <c r="AL10" s="51">
        <f>データ!V6</f>
        <v>11874</v>
      </c>
      <c r="AM10" s="51"/>
      <c r="AN10" s="51"/>
      <c r="AO10" s="51"/>
      <c r="AP10" s="51"/>
      <c r="AQ10" s="51"/>
      <c r="AR10" s="51"/>
      <c r="AS10" s="51"/>
      <c r="AT10" s="46">
        <f>データ!W6</f>
        <v>3.88</v>
      </c>
      <c r="AU10" s="46"/>
      <c r="AV10" s="46"/>
      <c r="AW10" s="46"/>
      <c r="AX10" s="46"/>
      <c r="AY10" s="46"/>
      <c r="AZ10" s="46"/>
      <c r="BA10" s="46"/>
      <c r="BB10" s="46">
        <f>データ!X6</f>
        <v>3060.31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6z3vNjScznKE6iB5/0NtlaInNEqvgJTtjGbwnYYx6UB/2SY8uB5UtdaIBm45IBgS63ibqEbDIN69CpRfPNqygQ==" saltValue="Im8T7F0PTIdhyZmkwhSu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432164</v>
      </c>
      <c r="D6" s="33">
        <f t="shared" si="3"/>
        <v>46</v>
      </c>
      <c r="E6" s="33">
        <f t="shared" si="3"/>
        <v>17</v>
      </c>
      <c r="F6" s="33">
        <f t="shared" si="3"/>
        <v>4</v>
      </c>
      <c r="G6" s="33">
        <f t="shared" si="3"/>
        <v>0</v>
      </c>
      <c r="H6" s="33" t="str">
        <f t="shared" si="3"/>
        <v>熊本県　合志市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55.95</v>
      </c>
      <c r="P6" s="34">
        <f t="shared" si="3"/>
        <v>18.940000000000001</v>
      </c>
      <c r="Q6" s="34">
        <f t="shared" si="3"/>
        <v>101.46</v>
      </c>
      <c r="R6" s="34">
        <f t="shared" si="3"/>
        <v>2470</v>
      </c>
      <c r="S6" s="34">
        <f t="shared" si="3"/>
        <v>62640</v>
      </c>
      <c r="T6" s="34">
        <f t="shared" si="3"/>
        <v>53.19</v>
      </c>
      <c r="U6" s="34">
        <f t="shared" si="3"/>
        <v>1177.6600000000001</v>
      </c>
      <c r="V6" s="34">
        <f t="shared" si="3"/>
        <v>11874</v>
      </c>
      <c r="W6" s="34">
        <f t="shared" si="3"/>
        <v>3.88</v>
      </c>
      <c r="X6" s="34">
        <f t="shared" si="3"/>
        <v>3060.31</v>
      </c>
      <c r="Y6" s="35">
        <f>IF(Y7="",NA(),Y7)</f>
        <v>71.45</v>
      </c>
      <c r="Z6" s="35">
        <f t="shared" ref="Z6:AH6" si="4">IF(Z7="",NA(),Z7)</f>
        <v>71.42</v>
      </c>
      <c r="AA6" s="35">
        <f t="shared" si="4"/>
        <v>73.290000000000006</v>
      </c>
      <c r="AB6" s="35">
        <f t="shared" si="4"/>
        <v>83.19</v>
      </c>
      <c r="AC6" s="35">
        <f t="shared" si="4"/>
        <v>90.11</v>
      </c>
      <c r="AD6" s="35">
        <f t="shared" si="4"/>
        <v>100.94</v>
      </c>
      <c r="AE6" s="35">
        <f t="shared" si="4"/>
        <v>100.85</v>
      </c>
      <c r="AF6" s="35">
        <f t="shared" si="4"/>
        <v>102.13</v>
      </c>
      <c r="AG6" s="35">
        <f t="shared" si="4"/>
        <v>101.72</v>
      </c>
      <c r="AH6" s="35">
        <f t="shared" si="4"/>
        <v>102.73</v>
      </c>
      <c r="AI6" s="34" t="str">
        <f>IF(AI7="","",IF(AI7="-","【-】","【"&amp;SUBSTITUTE(TEXT(AI7,"#,##0.00"),"-","△")&amp;"】"))</f>
        <v>【102.87】</v>
      </c>
      <c r="AJ6" s="35">
        <f>IF(AJ7="",NA(),AJ7)</f>
        <v>81.760000000000005</v>
      </c>
      <c r="AK6" s="35">
        <f t="shared" ref="AK6:AS6" si="5">IF(AK7="",NA(),AK7)</f>
        <v>90.38</v>
      </c>
      <c r="AL6" s="35">
        <f t="shared" si="5"/>
        <v>231.89</v>
      </c>
      <c r="AM6" s="35">
        <f t="shared" si="5"/>
        <v>258.43</v>
      </c>
      <c r="AN6" s="35">
        <f t="shared" si="5"/>
        <v>262.45</v>
      </c>
      <c r="AO6" s="35">
        <f t="shared" si="5"/>
        <v>101.85</v>
      </c>
      <c r="AP6" s="35">
        <f t="shared" si="5"/>
        <v>110.77</v>
      </c>
      <c r="AQ6" s="35">
        <f t="shared" si="5"/>
        <v>109.51</v>
      </c>
      <c r="AR6" s="35">
        <f t="shared" si="5"/>
        <v>112.88</v>
      </c>
      <c r="AS6" s="35">
        <f t="shared" si="5"/>
        <v>94.97</v>
      </c>
      <c r="AT6" s="34" t="str">
        <f>IF(AT7="","",IF(AT7="-","【-】","【"&amp;SUBSTITUTE(TEXT(AT7,"#,##0.00"),"-","△")&amp;"】"))</f>
        <v>【76.63】</v>
      </c>
      <c r="AU6" s="35">
        <f>IF(AU7="",NA(),AU7)</f>
        <v>65.12</v>
      </c>
      <c r="AV6" s="35">
        <f t="shared" ref="AV6:BD6" si="6">IF(AV7="",NA(),AV7)</f>
        <v>97.38</v>
      </c>
      <c r="AW6" s="35">
        <f t="shared" si="6"/>
        <v>74.03</v>
      </c>
      <c r="AX6" s="35">
        <f t="shared" si="6"/>
        <v>71.98</v>
      </c>
      <c r="AY6" s="35">
        <f t="shared" si="6"/>
        <v>76.33</v>
      </c>
      <c r="AZ6" s="35">
        <f t="shared" si="6"/>
        <v>49.07</v>
      </c>
      <c r="BA6" s="35">
        <f t="shared" si="6"/>
        <v>46.78</v>
      </c>
      <c r="BB6" s="35">
        <f t="shared" si="6"/>
        <v>47.44</v>
      </c>
      <c r="BC6" s="35">
        <f t="shared" si="6"/>
        <v>49.18</v>
      </c>
      <c r="BD6" s="35">
        <f t="shared" si="6"/>
        <v>47.72</v>
      </c>
      <c r="BE6" s="34" t="str">
        <f>IF(BE7="","",IF(BE7="-","【-】","【"&amp;SUBSTITUTE(TEXT(BE7,"#,##0.00"),"-","△")&amp;"】"))</f>
        <v>【49.61】</v>
      </c>
      <c r="BF6" s="35">
        <f>IF(BF7="",NA(),BF7)</f>
        <v>1030.1099999999999</v>
      </c>
      <c r="BG6" s="35">
        <f t="shared" ref="BG6:BO6" si="7">IF(BG7="",NA(),BG7)</f>
        <v>2290.16</v>
      </c>
      <c r="BH6" s="35">
        <f t="shared" si="7"/>
        <v>2093.17</v>
      </c>
      <c r="BI6" s="35">
        <f t="shared" si="7"/>
        <v>1975.74</v>
      </c>
      <c r="BJ6" s="35">
        <f t="shared" si="7"/>
        <v>1741.24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74.61</v>
      </c>
      <c r="BR6" s="35">
        <f t="shared" ref="BR6:BZ6" si="8">IF(BR7="",NA(),BR7)</f>
        <v>60.8</v>
      </c>
      <c r="BS6" s="35">
        <f t="shared" si="8"/>
        <v>76.92</v>
      </c>
      <c r="BT6" s="35">
        <f t="shared" si="8"/>
        <v>77.2</v>
      </c>
      <c r="BU6" s="35">
        <f t="shared" si="8"/>
        <v>82.73</v>
      </c>
      <c r="BV6" s="35">
        <f t="shared" si="8"/>
        <v>66.22</v>
      </c>
      <c r="BW6" s="35">
        <f t="shared" si="8"/>
        <v>69.87</v>
      </c>
      <c r="BX6" s="35">
        <f t="shared" si="8"/>
        <v>74.3</v>
      </c>
      <c r="BY6" s="35">
        <f t="shared" si="8"/>
        <v>72.260000000000005</v>
      </c>
      <c r="BZ6" s="35">
        <f t="shared" si="8"/>
        <v>71.84</v>
      </c>
      <c r="CA6" s="34" t="str">
        <f>IF(CA7="","",IF(CA7="-","【-】","【"&amp;SUBSTITUTE(TEXT(CA7,"#,##0.00"),"-","△")&amp;"】"))</f>
        <v>【74.17】</v>
      </c>
      <c r="CB6" s="35">
        <f>IF(CB7="",NA(),CB7)</f>
        <v>153.31</v>
      </c>
      <c r="CC6" s="35">
        <f t="shared" ref="CC6:CK6" si="9">IF(CC7="",NA(),CC7)</f>
        <v>160.6</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61.34</v>
      </c>
      <c r="CN6" s="35">
        <f t="shared" ref="CN6:CV6" si="10">IF(CN7="",NA(),CN7)</f>
        <v>59.89</v>
      </c>
      <c r="CO6" s="35">
        <f t="shared" si="10"/>
        <v>63.9</v>
      </c>
      <c r="CP6" s="35">
        <f t="shared" si="10"/>
        <v>65.03</v>
      </c>
      <c r="CQ6" s="35">
        <f t="shared" si="10"/>
        <v>67.48</v>
      </c>
      <c r="CR6" s="35">
        <f t="shared" si="10"/>
        <v>41.35</v>
      </c>
      <c r="CS6" s="35">
        <f t="shared" si="10"/>
        <v>42.9</v>
      </c>
      <c r="CT6" s="35">
        <f t="shared" si="10"/>
        <v>43.36</v>
      </c>
      <c r="CU6" s="35">
        <f t="shared" si="10"/>
        <v>42.56</v>
      </c>
      <c r="CV6" s="35">
        <f t="shared" si="10"/>
        <v>42.47</v>
      </c>
      <c r="CW6" s="34" t="str">
        <f>IF(CW7="","",IF(CW7="-","【-】","【"&amp;SUBSTITUTE(TEXT(CW7,"#,##0.00"),"-","△")&amp;"】"))</f>
        <v>【42.86】</v>
      </c>
      <c r="CX6" s="35">
        <f>IF(CX7="",NA(),CX7)</f>
        <v>84.36</v>
      </c>
      <c r="CY6" s="35">
        <f t="shared" ref="CY6:DG6" si="11">IF(CY7="",NA(),CY7)</f>
        <v>84.61</v>
      </c>
      <c r="CZ6" s="35">
        <f t="shared" si="11"/>
        <v>82.58</v>
      </c>
      <c r="DA6" s="35">
        <f t="shared" si="11"/>
        <v>82.94</v>
      </c>
      <c r="DB6" s="35">
        <f t="shared" si="11"/>
        <v>95.68</v>
      </c>
      <c r="DC6" s="35">
        <f t="shared" si="11"/>
        <v>82.9</v>
      </c>
      <c r="DD6" s="35">
        <f t="shared" si="11"/>
        <v>83.5</v>
      </c>
      <c r="DE6" s="35">
        <f t="shared" si="11"/>
        <v>83.06</v>
      </c>
      <c r="DF6" s="35">
        <f t="shared" si="11"/>
        <v>83.32</v>
      </c>
      <c r="DG6" s="35">
        <f t="shared" si="11"/>
        <v>83.75</v>
      </c>
      <c r="DH6" s="34" t="str">
        <f>IF(DH7="","",IF(DH7="-","【-】","【"&amp;SUBSTITUTE(TEXT(DH7,"#,##0.00"),"-","△")&amp;"】"))</f>
        <v>【84.20】</v>
      </c>
      <c r="DI6" s="35">
        <f>IF(DI7="",NA(),DI7)</f>
        <v>3.31</v>
      </c>
      <c r="DJ6" s="35">
        <f t="shared" ref="DJ6:DR6" si="12">IF(DJ7="",NA(),DJ7)</f>
        <v>6.4</v>
      </c>
      <c r="DK6" s="35">
        <f t="shared" si="12"/>
        <v>9.35</v>
      </c>
      <c r="DL6" s="35">
        <f t="shared" si="12"/>
        <v>12.17</v>
      </c>
      <c r="DM6" s="35">
        <f t="shared" si="12"/>
        <v>15.1</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5">
        <f>IF(EE7="",NA(),EE7)</f>
        <v>0.95</v>
      </c>
      <c r="EF6" s="34">
        <f t="shared" ref="EF6:EN6" si="14">IF(EF7="",NA(),EF7)</f>
        <v>0</v>
      </c>
      <c r="EG6" s="34">
        <f t="shared" si="14"/>
        <v>0</v>
      </c>
      <c r="EH6" s="34">
        <f t="shared" si="14"/>
        <v>0</v>
      </c>
      <c r="EI6" s="35">
        <f t="shared" si="14"/>
        <v>0.01</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432164</v>
      </c>
      <c r="D7" s="37">
        <v>46</v>
      </c>
      <c r="E7" s="37">
        <v>17</v>
      </c>
      <c r="F7" s="37">
        <v>4</v>
      </c>
      <c r="G7" s="37">
        <v>0</v>
      </c>
      <c r="H7" s="37" t="s">
        <v>96</v>
      </c>
      <c r="I7" s="37" t="s">
        <v>97</v>
      </c>
      <c r="J7" s="37" t="s">
        <v>98</v>
      </c>
      <c r="K7" s="37" t="s">
        <v>99</v>
      </c>
      <c r="L7" s="37" t="s">
        <v>100</v>
      </c>
      <c r="M7" s="37" t="s">
        <v>101</v>
      </c>
      <c r="N7" s="38" t="s">
        <v>102</v>
      </c>
      <c r="O7" s="38">
        <v>55.95</v>
      </c>
      <c r="P7" s="38">
        <v>18.940000000000001</v>
      </c>
      <c r="Q7" s="38">
        <v>101.46</v>
      </c>
      <c r="R7" s="38">
        <v>2470</v>
      </c>
      <c r="S7" s="38">
        <v>62640</v>
      </c>
      <c r="T7" s="38">
        <v>53.19</v>
      </c>
      <c r="U7" s="38">
        <v>1177.6600000000001</v>
      </c>
      <c r="V7" s="38">
        <v>11874</v>
      </c>
      <c r="W7" s="38">
        <v>3.88</v>
      </c>
      <c r="X7" s="38">
        <v>3060.31</v>
      </c>
      <c r="Y7" s="38">
        <v>71.45</v>
      </c>
      <c r="Z7" s="38">
        <v>71.42</v>
      </c>
      <c r="AA7" s="38">
        <v>73.290000000000006</v>
      </c>
      <c r="AB7" s="38">
        <v>83.19</v>
      </c>
      <c r="AC7" s="38">
        <v>90.11</v>
      </c>
      <c r="AD7" s="38">
        <v>100.94</v>
      </c>
      <c r="AE7" s="38">
        <v>100.85</v>
      </c>
      <c r="AF7" s="38">
        <v>102.13</v>
      </c>
      <c r="AG7" s="38">
        <v>101.72</v>
      </c>
      <c r="AH7" s="38">
        <v>102.73</v>
      </c>
      <c r="AI7" s="38">
        <v>102.87</v>
      </c>
      <c r="AJ7" s="38">
        <v>81.760000000000005</v>
      </c>
      <c r="AK7" s="38">
        <v>90.38</v>
      </c>
      <c r="AL7" s="38">
        <v>231.89</v>
      </c>
      <c r="AM7" s="38">
        <v>258.43</v>
      </c>
      <c r="AN7" s="38">
        <v>262.45</v>
      </c>
      <c r="AO7" s="38">
        <v>101.85</v>
      </c>
      <c r="AP7" s="38">
        <v>110.77</v>
      </c>
      <c r="AQ7" s="38">
        <v>109.51</v>
      </c>
      <c r="AR7" s="38">
        <v>112.88</v>
      </c>
      <c r="AS7" s="38">
        <v>94.97</v>
      </c>
      <c r="AT7" s="38">
        <v>76.63</v>
      </c>
      <c r="AU7" s="38">
        <v>65.12</v>
      </c>
      <c r="AV7" s="38">
        <v>97.38</v>
      </c>
      <c r="AW7" s="38">
        <v>74.03</v>
      </c>
      <c r="AX7" s="38">
        <v>71.98</v>
      </c>
      <c r="AY7" s="38">
        <v>76.33</v>
      </c>
      <c r="AZ7" s="38">
        <v>49.07</v>
      </c>
      <c r="BA7" s="38">
        <v>46.78</v>
      </c>
      <c r="BB7" s="38">
        <v>47.44</v>
      </c>
      <c r="BC7" s="38">
        <v>49.18</v>
      </c>
      <c r="BD7" s="38">
        <v>47.72</v>
      </c>
      <c r="BE7" s="38">
        <v>49.61</v>
      </c>
      <c r="BF7" s="38">
        <v>1030.1099999999999</v>
      </c>
      <c r="BG7" s="38">
        <v>2290.16</v>
      </c>
      <c r="BH7" s="38">
        <v>2093.17</v>
      </c>
      <c r="BI7" s="38">
        <v>1975.74</v>
      </c>
      <c r="BJ7" s="38">
        <v>1741.24</v>
      </c>
      <c r="BK7" s="38">
        <v>1434.89</v>
      </c>
      <c r="BL7" s="38">
        <v>1298.9100000000001</v>
      </c>
      <c r="BM7" s="38">
        <v>1243.71</v>
      </c>
      <c r="BN7" s="38">
        <v>1194.1500000000001</v>
      </c>
      <c r="BO7" s="38">
        <v>1206.79</v>
      </c>
      <c r="BP7" s="38">
        <v>1218.7</v>
      </c>
      <c r="BQ7" s="38">
        <v>74.61</v>
      </c>
      <c r="BR7" s="38">
        <v>60.8</v>
      </c>
      <c r="BS7" s="38">
        <v>76.92</v>
      </c>
      <c r="BT7" s="38">
        <v>77.2</v>
      </c>
      <c r="BU7" s="38">
        <v>82.73</v>
      </c>
      <c r="BV7" s="38">
        <v>66.22</v>
      </c>
      <c r="BW7" s="38">
        <v>69.87</v>
      </c>
      <c r="BX7" s="38">
        <v>74.3</v>
      </c>
      <c r="BY7" s="38">
        <v>72.260000000000005</v>
      </c>
      <c r="BZ7" s="38">
        <v>71.84</v>
      </c>
      <c r="CA7" s="38">
        <v>74.17</v>
      </c>
      <c r="CB7" s="38">
        <v>153.31</v>
      </c>
      <c r="CC7" s="38">
        <v>160.6</v>
      </c>
      <c r="CD7" s="38">
        <v>150</v>
      </c>
      <c r="CE7" s="38">
        <v>150</v>
      </c>
      <c r="CF7" s="38">
        <v>150</v>
      </c>
      <c r="CG7" s="38">
        <v>246.72</v>
      </c>
      <c r="CH7" s="38">
        <v>234.96</v>
      </c>
      <c r="CI7" s="38">
        <v>221.81</v>
      </c>
      <c r="CJ7" s="38">
        <v>230.02</v>
      </c>
      <c r="CK7" s="38">
        <v>228.47</v>
      </c>
      <c r="CL7" s="38">
        <v>218.56</v>
      </c>
      <c r="CM7" s="38">
        <v>61.34</v>
      </c>
      <c r="CN7" s="38">
        <v>59.89</v>
      </c>
      <c r="CO7" s="38">
        <v>63.9</v>
      </c>
      <c r="CP7" s="38">
        <v>65.03</v>
      </c>
      <c r="CQ7" s="38">
        <v>67.48</v>
      </c>
      <c r="CR7" s="38">
        <v>41.35</v>
      </c>
      <c r="CS7" s="38">
        <v>42.9</v>
      </c>
      <c r="CT7" s="38">
        <v>43.36</v>
      </c>
      <c r="CU7" s="38">
        <v>42.56</v>
      </c>
      <c r="CV7" s="38">
        <v>42.47</v>
      </c>
      <c r="CW7" s="38">
        <v>42.86</v>
      </c>
      <c r="CX7" s="38">
        <v>84.36</v>
      </c>
      <c r="CY7" s="38">
        <v>84.61</v>
      </c>
      <c r="CZ7" s="38">
        <v>82.58</v>
      </c>
      <c r="DA7" s="38">
        <v>82.94</v>
      </c>
      <c r="DB7" s="38">
        <v>95.68</v>
      </c>
      <c r="DC7" s="38">
        <v>82.9</v>
      </c>
      <c r="DD7" s="38">
        <v>83.5</v>
      </c>
      <c r="DE7" s="38">
        <v>83.06</v>
      </c>
      <c r="DF7" s="38">
        <v>83.32</v>
      </c>
      <c r="DG7" s="38">
        <v>83.75</v>
      </c>
      <c r="DH7" s="38">
        <v>84.2</v>
      </c>
      <c r="DI7" s="38">
        <v>3.31</v>
      </c>
      <c r="DJ7" s="38">
        <v>6.4</v>
      </c>
      <c r="DK7" s="38">
        <v>9.35</v>
      </c>
      <c r="DL7" s="38">
        <v>12.17</v>
      </c>
      <c r="DM7" s="38">
        <v>15.1</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0.95</v>
      </c>
      <c r="EF7" s="38">
        <v>0</v>
      </c>
      <c r="EG7" s="38">
        <v>0</v>
      </c>
      <c r="EH7" s="38">
        <v>0</v>
      </c>
      <c r="EI7" s="38">
        <v>0.01</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2021-01-22T06:10:07Z</cp:lastPrinted>
  <dcterms:created xsi:type="dcterms:W3CDTF">2020-12-04T02:35:08Z</dcterms:created>
  <dcterms:modified xsi:type="dcterms:W3CDTF">2021-01-22T06:16:07Z</dcterms:modified>
  <cp:category/>
</cp:coreProperties>
</file>