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35" yWindow="1560" windowWidth="10725" windowHeight="8325" tabRatio="761" activeTab="0"/>
  </bookViews>
  <sheets>
    <sheet name="9_2" sheetId="1" r:id="rId1"/>
  </sheets>
  <externalReferences>
    <externalReference r:id="rId4"/>
    <externalReference r:id="rId5"/>
    <externalReference r:id="rId6"/>
  </externalReferences>
  <definedNames>
    <definedName name="DATA" localSheetId="0">'9_2'!$B$11:$Q$23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'9_2'!$B$11</definedName>
    <definedName name="Last1" localSheetId="0">'9_2'!$Q$11</definedName>
    <definedName name="_xlnm.Print_Area" localSheetId="0">'9_2'!$A$1:$Q$50</definedName>
    <definedName name="SIKI1" localSheetId="0">'9_2'!#REF!</definedName>
    <definedName name="Tag1" localSheetId="0">'9_2'!#REF!</definedName>
    <definedName name="Tag2" localSheetId="0">'9_2'!$I$7</definedName>
    <definedName name="Top1" localSheetId="0">'9_2'!$A$7</definedName>
  </definedNames>
  <calcPr fullCalcOnLoad="1"/>
</workbook>
</file>

<file path=xl/sharedStrings.xml><?xml version="1.0" encoding="utf-8"?>
<sst xmlns="http://schemas.openxmlformats.org/spreadsheetml/2006/main" count="97" uniqueCount="40">
  <si>
    <t>-</t>
  </si>
  <si>
    <t>総　数</t>
  </si>
  <si>
    <t>年　月</t>
  </si>
  <si>
    <t>床 面 積</t>
  </si>
  <si>
    <t>（単位　戸・㎡）</t>
  </si>
  <si>
    <t>利　用　関　係　別</t>
  </si>
  <si>
    <t>種　類　別</t>
  </si>
  <si>
    <t>持　家</t>
  </si>
  <si>
    <t>貸　家</t>
  </si>
  <si>
    <t>給　与　住　宅</t>
  </si>
  <si>
    <t>分譲住宅</t>
  </si>
  <si>
    <t>専　用　住　宅</t>
  </si>
  <si>
    <t>併　用　住　宅</t>
  </si>
  <si>
    <t>そ　　の　　他</t>
  </si>
  <si>
    <t>戸　数</t>
  </si>
  <si>
    <t>１）「建設統計月報」による。</t>
  </si>
  <si>
    <t>２）建築動態統計調査による住宅とは、生計を共にする者が独立して居住することができるように</t>
  </si>
  <si>
    <t>　　　　　１０　</t>
  </si>
  <si>
    <t>　　　　　１１　</t>
  </si>
  <si>
    <t>　　　　　１２　</t>
  </si>
  <si>
    <t>　　　　　３　</t>
  </si>
  <si>
    <t>　　　　　４　</t>
  </si>
  <si>
    <t>　　　　　５　</t>
  </si>
  <si>
    <t>　　　　　６　</t>
  </si>
  <si>
    <t>　　　　　７　</t>
  </si>
  <si>
    <t>　　　　　８　</t>
  </si>
  <si>
    <t>　　　　　９　</t>
  </si>
  <si>
    <t>　　設備された１棟もしくは、数棟の建築物又は区画されたその１部をいう。</t>
  </si>
  <si>
    <t>国土交通省総合政策局</t>
  </si>
  <si>
    <t>　　　　　２　</t>
  </si>
  <si>
    <t>　　新設とは新築、また改築によって住宅の戸が新たに造られるものである。</t>
  </si>
  <si>
    <t>　　１６　</t>
  </si>
  <si>
    <t>９－２　利用関係及び種類別新設住宅着工数（平成１５～平成１９年）</t>
  </si>
  <si>
    <t>平成１５年</t>
  </si>
  <si>
    <t>　　１７　</t>
  </si>
  <si>
    <t>　　１８　</t>
  </si>
  <si>
    <t>　　１９　</t>
  </si>
  <si>
    <t>平成１９年１月</t>
  </si>
  <si>
    <t>-</t>
  </si>
  <si>
    <t>-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</si>
</sst>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1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</borders>
  <cellStyleXfs count="2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3" fontId="0" fillId="0" borderId="0" xfId="0" applyAlignment="1">
      <alignment/>
    </xf>
    <xf numFmtId="3" fontId="9" fillId="0" borderId="0" xfId="0" applyFont="1" applyFill="1" applyAlignment="1">
      <alignment vertical="center"/>
    </xf>
    <xf numFmtId="3" fontId="9" fillId="0" borderId="0" xfId="0" applyFont="1" applyFill="1" applyAlignment="1">
      <alignment horizontal="centerContinuous" vertical="center"/>
    </xf>
    <xf numFmtId="3" fontId="9" fillId="0" borderId="0" xfId="0" applyFont="1" applyFill="1" applyAlignment="1">
      <alignment horizontal="right" vertical="center"/>
    </xf>
    <xf numFmtId="3" fontId="9" fillId="0" borderId="0" xfId="0" applyFont="1" applyFill="1" applyBorder="1" applyAlignment="1" applyProtection="1" quotePrefix="1">
      <alignment horizontal="left" vertical="center"/>
      <protection/>
    </xf>
    <xf numFmtId="3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right" vertical="center"/>
    </xf>
    <xf numFmtId="3" fontId="9" fillId="0" borderId="1" xfId="0" applyFont="1" applyFill="1" applyBorder="1" applyAlignment="1">
      <alignment vertical="center"/>
    </xf>
    <xf numFmtId="3" fontId="9" fillId="0" borderId="2" xfId="0" applyFont="1" applyFill="1" applyBorder="1" applyAlignment="1" applyProtection="1">
      <alignment horizontal="centerContinuous" vertical="center"/>
      <protection/>
    </xf>
    <xf numFmtId="3" fontId="9" fillId="0" borderId="3" xfId="0" applyFont="1" applyFill="1" applyBorder="1" applyAlignment="1">
      <alignment horizontal="centerContinuous" vertical="center"/>
    </xf>
    <xf numFmtId="3" fontId="9" fillId="0" borderId="4" xfId="0" applyFont="1" applyFill="1" applyBorder="1" applyAlignment="1">
      <alignment horizontal="centerContinuous" vertical="center"/>
    </xf>
    <xf numFmtId="3" fontId="9" fillId="0" borderId="5" xfId="0" applyFont="1" applyFill="1" applyBorder="1" applyAlignment="1">
      <alignment horizontal="centerContinuous" vertical="center"/>
    </xf>
    <xf numFmtId="3" fontId="9" fillId="0" borderId="6" xfId="0" applyFont="1" applyFill="1" applyBorder="1" applyAlignment="1">
      <alignment horizontal="centerContinuous" vertical="center"/>
    </xf>
    <xf numFmtId="3" fontId="9" fillId="0" borderId="7" xfId="0" applyFont="1" applyFill="1" applyBorder="1" applyAlignment="1" applyProtection="1">
      <alignment horizontal="center" vertical="center"/>
      <protection/>
    </xf>
    <xf numFmtId="3" fontId="9" fillId="0" borderId="8" xfId="0" applyFont="1" applyFill="1" applyBorder="1" applyAlignment="1" applyProtection="1">
      <alignment horizontal="centerContinuous" vertical="center"/>
      <protection/>
    </xf>
    <xf numFmtId="3" fontId="9" fillId="0" borderId="1" xfId="0" applyFont="1" applyFill="1" applyBorder="1" applyAlignment="1">
      <alignment horizontal="centerContinuous" vertical="center"/>
    </xf>
    <xf numFmtId="3" fontId="9" fillId="0" borderId="9" xfId="0" applyFont="1" applyFill="1" applyBorder="1" applyAlignment="1">
      <alignment horizontal="centerContinuous" vertical="center"/>
    </xf>
    <xf numFmtId="3" fontId="9" fillId="0" borderId="9" xfId="0" applyFont="1" applyFill="1" applyBorder="1" applyAlignment="1" applyProtection="1">
      <alignment horizontal="centerContinuous" vertical="center"/>
      <protection/>
    </xf>
    <xf numFmtId="3" fontId="9" fillId="0" borderId="10" xfId="0" applyFont="1" applyFill="1" applyBorder="1" applyAlignment="1">
      <alignment vertical="center"/>
    </xf>
    <xf numFmtId="3" fontId="9" fillId="0" borderId="11" xfId="0" applyFont="1" applyFill="1" applyBorder="1" applyAlignment="1">
      <alignment vertical="center"/>
    </xf>
    <xf numFmtId="3" fontId="9" fillId="0" borderId="12" xfId="0" applyFont="1" applyFill="1" applyBorder="1" applyAlignment="1" applyProtection="1">
      <alignment horizontal="center" vertical="center"/>
      <protection/>
    </xf>
    <xf numFmtId="3" fontId="9" fillId="0" borderId="2" xfId="0" applyFont="1" applyFill="1" applyBorder="1" applyAlignment="1" applyProtection="1">
      <alignment horizontal="center" vertical="center"/>
      <protection/>
    </xf>
    <xf numFmtId="3" fontId="9" fillId="0" borderId="3" xfId="0" applyFont="1" applyFill="1" applyBorder="1" applyAlignment="1" applyProtection="1">
      <alignment horizontal="center" vertical="center"/>
      <protection/>
    </xf>
    <xf numFmtId="3" fontId="9" fillId="0" borderId="1" xfId="0" applyFont="1" applyFill="1" applyBorder="1" applyAlignment="1" applyProtection="1" quotePrefix="1">
      <alignment horizontal="center" vertical="center"/>
      <protection/>
    </xf>
    <xf numFmtId="201" fontId="9" fillId="0" borderId="9" xfId="0" applyNumberFormat="1" applyFont="1" applyFill="1" applyBorder="1" applyAlignment="1" applyProtection="1">
      <alignment vertical="center"/>
      <protection/>
    </xf>
    <xf numFmtId="3" fontId="9" fillId="0" borderId="9" xfId="0" applyFont="1" applyFill="1" applyBorder="1" applyAlignment="1" applyProtection="1">
      <alignment horizontal="right" vertical="center"/>
      <protection/>
    </xf>
    <xf numFmtId="3" fontId="9" fillId="0" borderId="7" xfId="0" applyFont="1" applyFill="1" applyBorder="1" applyAlignment="1" applyProtection="1" quotePrefix="1">
      <alignment horizontal="center" vertical="center"/>
      <protection/>
    </xf>
    <xf numFmtId="201" fontId="9" fillId="0" borderId="0" xfId="0" applyNumberFormat="1" applyFont="1" applyFill="1" applyBorder="1" applyAlignment="1" applyProtection="1">
      <alignment vertical="center"/>
      <protection/>
    </xf>
    <xf numFmtId="3" fontId="9" fillId="0" borderId="0" xfId="0" applyFont="1" applyFill="1" applyBorder="1" applyAlignment="1" applyProtection="1">
      <alignment horizontal="right" vertical="center"/>
      <protection/>
    </xf>
    <xf numFmtId="201" fontId="9" fillId="0" borderId="0" xfId="0" applyNumberFormat="1" applyFont="1" applyFill="1" applyBorder="1" applyAlignment="1" applyProtection="1">
      <alignment horizontal="right" vertical="center"/>
      <protection/>
    </xf>
    <xf numFmtId="3" fontId="10" fillId="0" borderId="7" xfId="0" applyFont="1" applyFill="1" applyBorder="1" applyAlignment="1" applyProtection="1" quotePrefix="1">
      <alignment horizontal="center" vertical="center"/>
      <protection/>
    </xf>
    <xf numFmtId="201" fontId="10" fillId="0" borderId="0" xfId="0" applyNumberFormat="1" applyFont="1" applyFill="1" applyBorder="1" applyAlignment="1" applyProtection="1">
      <alignment horizontal="right" vertical="center"/>
      <protection/>
    </xf>
    <xf numFmtId="3" fontId="9" fillId="0" borderId="7" xfId="0" applyFont="1" applyFill="1" applyBorder="1" applyAlignment="1" applyProtection="1" quotePrefix="1">
      <alignment horizontal="right" vertical="center"/>
      <protection/>
    </xf>
    <xf numFmtId="3" fontId="9" fillId="0" borderId="10" xfId="0" applyFont="1" applyFill="1" applyBorder="1" applyAlignment="1" applyProtection="1" quotePrefix="1">
      <alignment horizontal="right" vertical="center"/>
      <protection/>
    </xf>
    <xf numFmtId="201" fontId="9" fillId="0" borderId="13" xfId="0" applyNumberFormat="1" applyFont="1" applyFill="1" applyBorder="1" applyAlignment="1" applyProtection="1">
      <alignment horizontal="right" vertical="center"/>
      <protection/>
    </xf>
    <xf numFmtId="3" fontId="9" fillId="0" borderId="13" xfId="0" applyFont="1" applyFill="1" applyBorder="1" applyAlignment="1" applyProtection="1">
      <alignment horizontal="right" vertical="center"/>
      <protection/>
    </xf>
    <xf numFmtId="3" fontId="9" fillId="0" borderId="0" xfId="0" applyFont="1" applyFill="1" applyAlignment="1" applyProtection="1">
      <alignment horizontal="left" vertical="center"/>
      <protection/>
    </xf>
    <xf numFmtId="3" fontId="9" fillId="0" borderId="0" xfId="0" applyFont="1" applyFill="1" applyAlignment="1" applyProtection="1" quotePrefix="1">
      <alignment horizontal="left" vertical="center"/>
      <protection/>
    </xf>
    <xf numFmtId="3" fontId="9" fillId="0" borderId="14" xfId="0" applyFont="1" applyFill="1" applyBorder="1" applyAlignment="1" applyProtection="1">
      <alignment horizontal="center" vertical="center"/>
      <protection/>
    </xf>
    <xf numFmtId="3" fontId="11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Documents%20and%20Settings\kumamoto\My%20Documents\06&#24180;&#37969;\&#29031;&#20250;&#29992;&#12487;&#12540;&#12479;\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-03&#96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9-04&#96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S28"/>
  <sheetViews>
    <sheetView showGridLines="0" tabSelected="1" zoomScale="120" zoomScaleNormal="120" zoomScaleSheetLayoutView="100" workbookViewId="0" topLeftCell="A1">
      <selection activeCell="A1" sqref="A1"/>
    </sheetView>
  </sheetViews>
  <sheetFormatPr defaultColWidth="10.59765625" defaultRowHeight="19.5" customHeight="1"/>
  <cols>
    <col min="1" max="1" width="13.59765625" style="1" customWidth="1"/>
    <col min="2" max="2" width="9.69921875" style="1" customWidth="1"/>
    <col min="3" max="3" width="11.69921875" style="1" customWidth="1"/>
    <col min="4" max="9" width="8.59765625" style="1" customWidth="1"/>
    <col min="10" max="10" width="10.59765625" style="1" customWidth="1"/>
    <col min="11" max="12" width="9.69921875" style="1" customWidth="1"/>
    <col min="13" max="13" width="14.09765625" style="1" bestFit="1" customWidth="1"/>
    <col min="14" max="14" width="11.69921875" style="1" customWidth="1"/>
    <col min="15" max="16" width="9.69921875" style="1" customWidth="1"/>
    <col min="17" max="18" width="9.69921875" style="3" customWidth="1"/>
    <col min="19" max="16384" width="10.59765625" style="1" customWidth="1"/>
  </cols>
  <sheetData>
    <row r="1" spans="1:12" ht="14.25">
      <c r="A1" s="39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2.75" customHeight="1"/>
    <row r="3" spans="1:19" ht="12.75" customHeight="1">
      <c r="A3" s="4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6" t="s">
        <v>28</v>
      </c>
      <c r="S3" s="5"/>
    </row>
    <row r="4" spans="1:19" ht="12.75" customHeight="1">
      <c r="A4" s="7"/>
      <c r="B4" s="8" t="s">
        <v>1</v>
      </c>
      <c r="C4" s="9"/>
      <c r="D4" s="8" t="s">
        <v>5</v>
      </c>
      <c r="E4" s="10"/>
      <c r="F4" s="10"/>
      <c r="G4" s="10"/>
      <c r="H4" s="10"/>
      <c r="I4" s="11"/>
      <c r="J4" s="12"/>
      <c r="K4" s="9"/>
      <c r="L4" s="8" t="s">
        <v>6</v>
      </c>
      <c r="M4" s="10"/>
      <c r="N4" s="10"/>
      <c r="O4" s="10"/>
      <c r="P4" s="10"/>
      <c r="Q4" s="10"/>
      <c r="R4" s="5"/>
      <c r="S4" s="5"/>
    </row>
    <row r="5" spans="1:19" ht="12.75" customHeight="1">
      <c r="A5" s="13" t="s">
        <v>2</v>
      </c>
      <c r="B5" s="38" t="s">
        <v>14</v>
      </c>
      <c r="C5" s="38" t="s">
        <v>3</v>
      </c>
      <c r="D5" s="14" t="s">
        <v>7</v>
      </c>
      <c r="E5" s="15"/>
      <c r="F5" s="14" t="s">
        <v>8</v>
      </c>
      <c r="G5" s="15"/>
      <c r="H5" s="14" t="s">
        <v>9</v>
      </c>
      <c r="I5" s="15"/>
      <c r="J5" s="17" t="s">
        <v>10</v>
      </c>
      <c r="K5" s="15"/>
      <c r="L5" s="14" t="s">
        <v>11</v>
      </c>
      <c r="M5" s="15"/>
      <c r="N5" s="14" t="s">
        <v>12</v>
      </c>
      <c r="O5" s="15"/>
      <c r="P5" s="14" t="s">
        <v>13</v>
      </c>
      <c r="Q5" s="16"/>
      <c r="R5" s="5"/>
      <c r="S5" s="5"/>
    </row>
    <row r="6" spans="1:19" ht="12.75" customHeight="1">
      <c r="A6" s="18"/>
      <c r="B6" s="19"/>
      <c r="C6" s="19"/>
      <c r="D6" s="20" t="s">
        <v>14</v>
      </c>
      <c r="E6" s="20" t="s">
        <v>3</v>
      </c>
      <c r="F6" s="20" t="s">
        <v>14</v>
      </c>
      <c r="G6" s="20" t="s">
        <v>3</v>
      </c>
      <c r="H6" s="20" t="s">
        <v>14</v>
      </c>
      <c r="I6" s="20" t="s">
        <v>3</v>
      </c>
      <c r="J6" s="22" t="s">
        <v>14</v>
      </c>
      <c r="K6" s="20" t="s">
        <v>3</v>
      </c>
      <c r="L6" s="20" t="s">
        <v>14</v>
      </c>
      <c r="M6" s="20" t="s">
        <v>3</v>
      </c>
      <c r="N6" s="20" t="s">
        <v>14</v>
      </c>
      <c r="O6" s="20" t="s">
        <v>3</v>
      </c>
      <c r="P6" s="20" t="s">
        <v>14</v>
      </c>
      <c r="Q6" s="21" t="s">
        <v>3</v>
      </c>
      <c r="R6" s="5"/>
      <c r="S6" s="5"/>
    </row>
    <row r="7" spans="1:18" ht="12.75" customHeight="1">
      <c r="A7" s="23" t="s">
        <v>33</v>
      </c>
      <c r="B7" s="24">
        <v>12391</v>
      </c>
      <c r="C7" s="24">
        <v>1150624</v>
      </c>
      <c r="D7" s="24">
        <v>4535</v>
      </c>
      <c r="E7" s="24">
        <v>625777</v>
      </c>
      <c r="F7" s="24">
        <v>5921</v>
      </c>
      <c r="G7" s="24">
        <v>322427</v>
      </c>
      <c r="H7" s="24">
        <v>174</v>
      </c>
      <c r="I7" s="24">
        <v>10651</v>
      </c>
      <c r="J7" s="24">
        <v>1761</v>
      </c>
      <c r="K7" s="24">
        <v>191769</v>
      </c>
      <c r="L7" s="24">
        <v>12029</v>
      </c>
      <c r="M7" s="24">
        <v>1116691</v>
      </c>
      <c r="N7" s="24">
        <v>362</v>
      </c>
      <c r="O7" s="24">
        <v>33933</v>
      </c>
      <c r="P7" s="25" t="s">
        <v>0</v>
      </c>
      <c r="Q7" s="25" t="s">
        <v>0</v>
      </c>
      <c r="R7" s="5"/>
    </row>
    <row r="8" spans="1:18" ht="12.75" customHeight="1">
      <c r="A8" s="26" t="s">
        <v>31</v>
      </c>
      <c r="B8" s="27">
        <v>13141</v>
      </c>
      <c r="C8" s="27">
        <v>1186135</v>
      </c>
      <c r="D8" s="27">
        <v>4661</v>
      </c>
      <c r="E8" s="27">
        <v>638779</v>
      </c>
      <c r="F8" s="27">
        <v>6515</v>
      </c>
      <c r="G8" s="27">
        <v>341681</v>
      </c>
      <c r="H8" s="27">
        <v>170</v>
      </c>
      <c r="I8" s="27">
        <v>9290</v>
      </c>
      <c r="J8" s="27">
        <v>1795</v>
      </c>
      <c r="K8" s="27">
        <v>196385</v>
      </c>
      <c r="L8" s="27">
        <v>12728</v>
      </c>
      <c r="M8" s="27">
        <v>1155061</v>
      </c>
      <c r="N8" s="27">
        <v>413</v>
      </c>
      <c r="O8" s="27">
        <v>31074</v>
      </c>
      <c r="P8" s="28" t="s">
        <v>0</v>
      </c>
      <c r="Q8" s="28" t="s">
        <v>0</v>
      </c>
      <c r="R8" s="5"/>
    </row>
    <row r="9" spans="1:18" ht="12.75" customHeight="1">
      <c r="A9" s="26" t="s">
        <v>34</v>
      </c>
      <c r="B9" s="27">
        <v>14039</v>
      </c>
      <c r="C9" s="27">
        <v>1199832</v>
      </c>
      <c r="D9" s="27">
        <v>4568</v>
      </c>
      <c r="E9" s="27">
        <v>608373</v>
      </c>
      <c r="F9" s="27">
        <v>7265</v>
      </c>
      <c r="G9" s="27">
        <v>372334</v>
      </c>
      <c r="H9" s="27">
        <v>368</v>
      </c>
      <c r="I9" s="27">
        <v>18326</v>
      </c>
      <c r="J9" s="27">
        <v>1838</v>
      </c>
      <c r="K9" s="27">
        <v>200799</v>
      </c>
      <c r="L9" s="27">
        <v>13480</v>
      </c>
      <c r="M9" s="27">
        <v>1155383</v>
      </c>
      <c r="N9" s="27">
        <v>559</v>
      </c>
      <c r="O9" s="27">
        <v>44449</v>
      </c>
      <c r="P9" s="29" t="s">
        <v>0</v>
      </c>
      <c r="Q9" s="29" t="s">
        <v>0</v>
      </c>
      <c r="R9" s="5"/>
    </row>
    <row r="10" spans="1:18" ht="12.75" customHeight="1">
      <c r="A10" s="26" t="s">
        <v>35</v>
      </c>
      <c r="B10" s="29">
        <v>14805</v>
      </c>
      <c r="C10" s="29">
        <v>1295191</v>
      </c>
      <c r="D10" s="29">
        <v>4693</v>
      </c>
      <c r="E10" s="29">
        <v>615072</v>
      </c>
      <c r="F10" s="29">
        <v>7818</v>
      </c>
      <c r="G10" s="29">
        <v>399554</v>
      </c>
      <c r="H10" s="29">
        <v>78</v>
      </c>
      <c r="I10" s="29">
        <v>7755</v>
      </c>
      <c r="J10" s="29">
        <v>2216</v>
      </c>
      <c r="K10" s="29">
        <v>236810</v>
      </c>
      <c r="L10" s="29">
        <v>14100</v>
      </c>
      <c r="M10" s="29">
        <v>1215064</v>
      </c>
      <c r="N10" s="29">
        <v>705</v>
      </c>
      <c r="O10" s="29">
        <v>44127</v>
      </c>
      <c r="P10" s="28" t="s">
        <v>0</v>
      </c>
      <c r="Q10" s="28" t="s">
        <v>0</v>
      </c>
      <c r="R10" s="5"/>
    </row>
    <row r="11" spans="1:18" ht="12.75" customHeight="1">
      <c r="A11" s="30" t="s">
        <v>36</v>
      </c>
      <c r="B11" s="31">
        <f>SUM(B12:B23)</f>
        <v>13286</v>
      </c>
      <c r="C11" s="31">
        <f aca="true" t="shared" si="0" ref="C11:O11">SUM(C12:C23)</f>
        <v>1099529</v>
      </c>
      <c r="D11" s="31">
        <f t="shared" si="0"/>
        <v>4315</v>
      </c>
      <c r="E11" s="31">
        <f t="shared" si="0"/>
        <v>567428</v>
      </c>
      <c r="F11" s="31">
        <f t="shared" si="0"/>
        <v>7255</v>
      </c>
      <c r="G11" s="31">
        <f t="shared" si="0"/>
        <v>354933</v>
      </c>
      <c r="H11" s="31">
        <f t="shared" si="0"/>
        <v>104</v>
      </c>
      <c r="I11" s="31">
        <f t="shared" si="0"/>
        <v>5434</v>
      </c>
      <c r="J11" s="31">
        <f t="shared" si="0"/>
        <v>1612</v>
      </c>
      <c r="K11" s="31">
        <f t="shared" si="0"/>
        <v>171734</v>
      </c>
      <c r="L11" s="31">
        <f t="shared" si="0"/>
        <v>12682</v>
      </c>
      <c r="M11" s="31">
        <f t="shared" si="0"/>
        <v>1062513</v>
      </c>
      <c r="N11" s="31">
        <f t="shared" si="0"/>
        <v>604</v>
      </c>
      <c r="O11" s="31">
        <f t="shared" si="0"/>
        <v>37016</v>
      </c>
      <c r="P11" s="31" t="s">
        <v>39</v>
      </c>
      <c r="Q11" s="31" t="s">
        <v>39</v>
      </c>
      <c r="R11" s="5"/>
    </row>
    <row r="12" spans="1:18" ht="12.75" customHeight="1">
      <c r="A12" s="32" t="s">
        <v>37</v>
      </c>
      <c r="B12" s="29">
        <v>1072</v>
      </c>
      <c r="C12" s="29">
        <v>88329</v>
      </c>
      <c r="D12" s="29">
        <v>285</v>
      </c>
      <c r="E12" s="29">
        <v>38391</v>
      </c>
      <c r="F12" s="29">
        <v>583</v>
      </c>
      <c r="G12" s="29">
        <v>27585</v>
      </c>
      <c r="H12" s="29" t="s">
        <v>38</v>
      </c>
      <c r="I12" s="29" t="s">
        <v>38</v>
      </c>
      <c r="J12" s="29">
        <v>204</v>
      </c>
      <c r="K12" s="29">
        <v>22353</v>
      </c>
      <c r="L12" s="29">
        <f>364+138+541</f>
        <v>1043</v>
      </c>
      <c r="M12" s="29">
        <f>46602+6898+32250</f>
        <v>85750</v>
      </c>
      <c r="N12" s="29">
        <f>8+21</f>
        <v>29</v>
      </c>
      <c r="O12" s="29">
        <f>1398+1181</f>
        <v>2579</v>
      </c>
      <c r="P12" s="28" t="s">
        <v>38</v>
      </c>
      <c r="Q12" s="28" t="s">
        <v>38</v>
      </c>
      <c r="R12" s="5"/>
    </row>
    <row r="13" spans="1:18" ht="12.75" customHeight="1">
      <c r="A13" s="32" t="s">
        <v>29</v>
      </c>
      <c r="B13" s="29">
        <v>1176</v>
      </c>
      <c r="C13" s="29">
        <v>104631</v>
      </c>
      <c r="D13" s="29">
        <v>357</v>
      </c>
      <c r="E13" s="29">
        <v>47704</v>
      </c>
      <c r="F13" s="29">
        <v>497</v>
      </c>
      <c r="G13" s="29">
        <v>24565</v>
      </c>
      <c r="H13" s="29">
        <v>2</v>
      </c>
      <c r="I13" s="29">
        <v>286</v>
      </c>
      <c r="J13" s="29">
        <v>320</v>
      </c>
      <c r="K13" s="29">
        <v>32076</v>
      </c>
      <c r="L13" s="29">
        <f>423+82+613</f>
        <v>1118</v>
      </c>
      <c r="M13" s="29">
        <f>54755+3970+41944</f>
        <v>100669</v>
      </c>
      <c r="N13" s="29">
        <f>3+55</f>
        <v>58</v>
      </c>
      <c r="O13" s="29">
        <f>541+3421</f>
        <v>3962</v>
      </c>
      <c r="P13" s="28" t="s">
        <v>38</v>
      </c>
      <c r="Q13" s="28" t="s">
        <v>38</v>
      </c>
      <c r="R13" s="5"/>
    </row>
    <row r="14" spans="1:18" ht="12.75" customHeight="1">
      <c r="A14" s="32" t="s">
        <v>20</v>
      </c>
      <c r="B14" s="29">
        <v>1191</v>
      </c>
      <c r="C14" s="29">
        <v>93091</v>
      </c>
      <c r="D14" s="29">
        <v>339</v>
      </c>
      <c r="E14" s="29">
        <v>44661</v>
      </c>
      <c r="F14" s="29">
        <v>714</v>
      </c>
      <c r="G14" s="29">
        <v>35033</v>
      </c>
      <c r="H14" s="29" t="s">
        <v>38</v>
      </c>
      <c r="I14" s="29" t="s">
        <v>38</v>
      </c>
      <c r="J14" s="29">
        <v>138</v>
      </c>
      <c r="K14" s="29">
        <v>13397</v>
      </c>
      <c r="L14" s="29">
        <f>384+62+507</f>
        <v>953</v>
      </c>
      <c r="M14" s="29">
        <f>49233+3159+28226</f>
        <v>80618</v>
      </c>
      <c r="N14" s="29">
        <f>11+12+215</f>
        <v>238</v>
      </c>
      <c r="O14" s="29">
        <f>1283+717+10473</f>
        <v>12473</v>
      </c>
      <c r="P14" s="28" t="s">
        <v>38</v>
      </c>
      <c r="Q14" s="28" t="s">
        <v>38</v>
      </c>
      <c r="R14" s="5"/>
    </row>
    <row r="15" spans="1:18" ht="12.75" customHeight="1">
      <c r="A15" s="32" t="s">
        <v>21</v>
      </c>
      <c r="B15" s="29">
        <v>927</v>
      </c>
      <c r="C15" s="29">
        <v>73894</v>
      </c>
      <c r="D15" s="29">
        <v>334</v>
      </c>
      <c r="E15" s="29">
        <v>43970</v>
      </c>
      <c r="F15" s="29">
        <v>524</v>
      </c>
      <c r="G15" s="29">
        <v>22868</v>
      </c>
      <c r="H15" s="29">
        <v>24</v>
      </c>
      <c r="I15" s="29">
        <v>1879</v>
      </c>
      <c r="J15" s="29">
        <v>45</v>
      </c>
      <c r="K15" s="29">
        <v>5177</v>
      </c>
      <c r="L15" s="29">
        <f>380+192+318</f>
        <v>890</v>
      </c>
      <c r="M15" s="29">
        <f>49003+8401+13424</f>
        <v>70828</v>
      </c>
      <c r="N15" s="29">
        <f>6+31</f>
        <v>37</v>
      </c>
      <c r="O15" s="29">
        <f>791+2275</f>
        <v>3066</v>
      </c>
      <c r="P15" s="28" t="s">
        <v>38</v>
      </c>
      <c r="Q15" s="28" t="s">
        <v>38</v>
      </c>
      <c r="R15" s="5"/>
    </row>
    <row r="16" spans="1:18" ht="12.75" customHeight="1">
      <c r="A16" s="32" t="s">
        <v>22</v>
      </c>
      <c r="B16" s="29">
        <v>1531</v>
      </c>
      <c r="C16" s="29">
        <v>120153</v>
      </c>
      <c r="D16" s="29">
        <v>368</v>
      </c>
      <c r="E16" s="29">
        <v>47528</v>
      </c>
      <c r="F16" s="29">
        <v>885</v>
      </c>
      <c r="G16" s="29">
        <v>42839</v>
      </c>
      <c r="H16" s="29" t="s">
        <v>38</v>
      </c>
      <c r="I16" s="29" t="s">
        <v>38</v>
      </c>
      <c r="J16" s="29">
        <v>278</v>
      </c>
      <c r="K16" s="29">
        <v>29786</v>
      </c>
      <c r="L16" s="29">
        <f>407+171+946</f>
        <v>1524</v>
      </c>
      <c r="M16" s="29">
        <f>51848+7203+60513</f>
        <v>119564</v>
      </c>
      <c r="N16" s="29">
        <f>7+0</f>
        <v>7</v>
      </c>
      <c r="O16" s="29">
        <f>589+0</f>
        <v>589</v>
      </c>
      <c r="P16" s="28" t="s">
        <v>38</v>
      </c>
      <c r="Q16" s="28" t="s">
        <v>38</v>
      </c>
      <c r="R16" s="5"/>
    </row>
    <row r="17" spans="1:18" ht="12.75" customHeight="1">
      <c r="A17" s="32" t="s">
        <v>23</v>
      </c>
      <c r="B17" s="29">
        <v>1406</v>
      </c>
      <c r="C17" s="29">
        <v>107625</v>
      </c>
      <c r="D17" s="29">
        <v>422</v>
      </c>
      <c r="E17" s="29">
        <v>54141</v>
      </c>
      <c r="F17" s="29">
        <v>913</v>
      </c>
      <c r="G17" s="29">
        <v>45325</v>
      </c>
      <c r="H17" s="28">
        <v>2</v>
      </c>
      <c r="I17" s="28">
        <v>166</v>
      </c>
      <c r="J17" s="29">
        <v>69</v>
      </c>
      <c r="K17" s="29">
        <v>7993</v>
      </c>
      <c r="L17" s="29">
        <f>491+279+627</f>
        <v>1397</v>
      </c>
      <c r="M17" s="29">
        <f>61544+15127+29793</f>
        <v>106464</v>
      </c>
      <c r="N17" s="29">
        <f>9+0</f>
        <v>9</v>
      </c>
      <c r="O17" s="29">
        <f>1161+0</f>
        <v>1161</v>
      </c>
      <c r="P17" s="28" t="s">
        <v>38</v>
      </c>
      <c r="Q17" s="28" t="s">
        <v>38</v>
      </c>
      <c r="R17" s="5"/>
    </row>
    <row r="18" spans="1:18" ht="12.75" customHeight="1">
      <c r="A18" s="32" t="s">
        <v>24</v>
      </c>
      <c r="B18" s="29">
        <v>980</v>
      </c>
      <c r="C18" s="29">
        <v>73718</v>
      </c>
      <c r="D18" s="29">
        <v>311</v>
      </c>
      <c r="E18" s="29">
        <v>41965</v>
      </c>
      <c r="F18" s="29">
        <v>625</v>
      </c>
      <c r="G18" s="29">
        <v>26695</v>
      </c>
      <c r="H18" s="29">
        <v>9</v>
      </c>
      <c r="I18" s="29">
        <v>817</v>
      </c>
      <c r="J18" s="29">
        <v>35</v>
      </c>
      <c r="K18" s="29">
        <v>4241</v>
      </c>
      <c r="L18" s="29">
        <f>366+124+388</f>
        <v>878</v>
      </c>
      <c r="M18" s="29">
        <f>47289+5039+17107</f>
        <v>69435</v>
      </c>
      <c r="N18" s="29">
        <f>5+8+89</f>
        <v>102</v>
      </c>
      <c r="O18" s="29">
        <f>734+414+3135</f>
        <v>4283</v>
      </c>
      <c r="P18" s="28" t="s">
        <v>39</v>
      </c>
      <c r="Q18" s="28" t="s">
        <v>39</v>
      </c>
      <c r="R18" s="5"/>
    </row>
    <row r="19" spans="1:18" ht="12.75" customHeight="1">
      <c r="A19" s="32" t="s">
        <v>25</v>
      </c>
      <c r="B19" s="29">
        <v>863</v>
      </c>
      <c r="C19" s="29">
        <v>79452</v>
      </c>
      <c r="D19" s="29">
        <v>383</v>
      </c>
      <c r="E19" s="29">
        <v>52071</v>
      </c>
      <c r="F19" s="29">
        <v>422</v>
      </c>
      <c r="G19" s="29">
        <v>20610</v>
      </c>
      <c r="H19" s="29" t="s">
        <v>39</v>
      </c>
      <c r="I19" s="29" t="s">
        <v>39</v>
      </c>
      <c r="J19" s="29">
        <v>58</v>
      </c>
      <c r="K19" s="29">
        <v>6771</v>
      </c>
      <c r="L19" s="29">
        <f>443+104+311</f>
        <v>858</v>
      </c>
      <c r="M19" s="29">
        <f>58932+5529+14435</f>
        <v>78896</v>
      </c>
      <c r="N19" s="29">
        <f>5+0</f>
        <v>5</v>
      </c>
      <c r="O19" s="29">
        <f>556+0</f>
        <v>556</v>
      </c>
      <c r="P19" s="28" t="s">
        <v>39</v>
      </c>
      <c r="Q19" s="28" t="s">
        <v>39</v>
      </c>
      <c r="R19" s="5"/>
    </row>
    <row r="20" spans="1:18" ht="12.75" customHeight="1">
      <c r="A20" s="32" t="s">
        <v>26</v>
      </c>
      <c r="B20" s="29">
        <v>1074</v>
      </c>
      <c r="C20" s="29">
        <v>100106</v>
      </c>
      <c r="D20" s="29">
        <v>402</v>
      </c>
      <c r="E20" s="29">
        <v>52066</v>
      </c>
      <c r="F20" s="29">
        <v>465</v>
      </c>
      <c r="G20" s="29">
        <v>26602</v>
      </c>
      <c r="H20" s="29" t="s">
        <v>39</v>
      </c>
      <c r="I20" s="29" t="s">
        <v>39</v>
      </c>
      <c r="J20" s="29">
        <v>207</v>
      </c>
      <c r="K20" s="29">
        <v>21438</v>
      </c>
      <c r="L20" s="29">
        <f>469+124+456</f>
        <v>1049</v>
      </c>
      <c r="M20" s="29">
        <f>58950+7230+32564</f>
        <v>98744</v>
      </c>
      <c r="N20" s="29">
        <f>1+24</f>
        <v>25</v>
      </c>
      <c r="O20" s="29">
        <f>172+1190</f>
        <v>1362</v>
      </c>
      <c r="P20" s="28" t="s">
        <v>39</v>
      </c>
      <c r="Q20" s="28" t="s">
        <v>39</v>
      </c>
      <c r="R20" s="5"/>
    </row>
    <row r="21" spans="1:18" ht="12.75" customHeight="1">
      <c r="A21" s="32" t="s">
        <v>17</v>
      </c>
      <c r="B21" s="29">
        <v>893</v>
      </c>
      <c r="C21" s="29">
        <v>78974</v>
      </c>
      <c r="D21" s="29">
        <v>378</v>
      </c>
      <c r="E21" s="29">
        <v>48941</v>
      </c>
      <c r="F21" s="29">
        <v>463</v>
      </c>
      <c r="G21" s="29">
        <v>23793</v>
      </c>
      <c r="H21" s="29" t="s">
        <v>39</v>
      </c>
      <c r="I21" s="29" t="s">
        <v>39</v>
      </c>
      <c r="J21" s="29">
        <v>52</v>
      </c>
      <c r="K21" s="29">
        <v>6240</v>
      </c>
      <c r="L21" s="29">
        <f>431+71+358</f>
        <v>860</v>
      </c>
      <c r="M21" s="29">
        <f>54711+3400+18320</f>
        <v>76431</v>
      </c>
      <c r="N21" s="29">
        <f>11+22</f>
        <v>33</v>
      </c>
      <c r="O21" s="29">
        <f>1438+1105</f>
        <v>2543</v>
      </c>
      <c r="P21" s="28" t="s">
        <v>39</v>
      </c>
      <c r="Q21" s="28" t="s">
        <v>39</v>
      </c>
      <c r="R21" s="5"/>
    </row>
    <row r="22" spans="1:18" ht="12.75" customHeight="1">
      <c r="A22" s="32" t="s">
        <v>18</v>
      </c>
      <c r="B22" s="29">
        <v>1139</v>
      </c>
      <c r="C22" s="29">
        <v>91191</v>
      </c>
      <c r="D22" s="29">
        <v>389</v>
      </c>
      <c r="E22" s="29">
        <v>51594</v>
      </c>
      <c r="F22" s="29">
        <v>652</v>
      </c>
      <c r="G22" s="29">
        <v>32262</v>
      </c>
      <c r="H22" s="29">
        <v>45</v>
      </c>
      <c r="I22" s="29">
        <v>1320</v>
      </c>
      <c r="J22" s="29">
        <v>53</v>
      </c>
      <c r="K22" s="29">
        <v>6015</v>
      </c>
      <c r="L22" s="29">
        <f>458+128+527</f>
        <v>1113</v>
      </c>
      <c r="M22" s="29">
        <f>58467+6338+24191</f>
        <v>88996</v>
      </c>
      <c r="N22" s="29">
        <f>7+19</f>
        <v>26</v>
      </c>
      <c r="O22" s="29">
        <f>860+1335</f>
        <v>2195</v>
      </c>
      <c r="P22" s="28" t="s">
        <v>39</v>
      </c>
      <c r="Q22" s="28" t="s">
        <v>39</v>
      </c>
      <c r="R22" s="5"/>
    </row>
    <row r="23" spans="1:18" ht="12.75" customHeight="1">
      <c r="A23" s="33" t="s">
        <v>19</v>
      </c>
      <c r="B23" s="34">
        <v>1034</v>
      </c>
      <c r="C23" s="34">
        <v>88365</v>
      </c>
      <c r="D23" s="34">
        <v>347</v>
      </c>
      <c r="E23" s="34">
        <v>44396</v>
      </c>
      <c r="F23" s="34">
        <v>512</v>
      </c>
      <c r="G23" s="34">
        <v>26756</v>
      </c>
      <c r="H23" s="34">
        <v>22</v>
      </c>
      <c r="I23" s="34">
        <v>966</v>
      </c>
      <c r="J23" s="34">
        <v>153</v>
      </c>
      <c r="K23" s="34">
        <v>16247</v>
      </c>
      <c r="L23" s="34">
        <f>433+49+517</f>
        <v>999</v>
      </c>
      <c r="M23" s="34">
        <f>53547+2587+29984</f>
        <v>86118</v>
      </c>
      <c r="N23" s="34">
        <f>6+10+19</f>
        <v>35</v>
      </c>
      <c r="O23" s="34">
        <f>667+415+1165</f>
        <v>2247</v>
      </c>
      <c r="P23" s="35" t="s">
        <v>39</v>
      </c>
      <c r="Q23" s="35" t="s">
        <v>39</v>
      </c>
      <c r="R23" s="5"/>
    </row>
    <row r="24" ht="12.75" customHeight="1">
      <c r="A24" s="36" t="s">
        <v>15</v>
      </c>
    </row>
    <row r="25" ht="12.75" customHeight="1">
      <c r="A25" s="36" t="s">
        <v>16</v>
      </c>
    </row>
    <row r="26" ht="12.75" customHeight="1">
      <c r="A26" s="37" t="s">
        <v>27</v>
      </c>
    </row>
    <row r="27" ht="12.75" customHeight="1">
      <c r="A27" s="36" t="s">
        <v>30</v>
      </c>
    </row>
    <row r="28" ht="19.5" customHeight="1">
      <c r="A28" s="36"/>
    </row>
  </sheetData>
  <printOptions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2009-03-19T04:35:08Z</cp:lastPrinted>
  <dcterms:created xsi:type="dcterms:W3CDTF">1996-08-01T02:31:05Z</dcterms:created>
  <dcterms:modified xsi:type="dcterms:W3CDTF">2010-03-15T05:30:00Z</dcterms:modified>
  <cp:category/>
  <cp:version/>
  <cp:contentType/>
  <cp:contentStatus/>
</cp:coreProperties>
</file>