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33" sheetId="1" r:id="rId1"/>
  </sheets>
  <externalReferences>
    <externalReference r:id="rId4"/>
  </externalReferences>
  <definedNames>
    <definedName name="DATA" localSheetId="0">'15_33'!$B$11:$AB$51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DATA2" localSheetId="0">'15_33'!$B$12:$AB$23</definedName>
    <definedName name="K_Top1" localSheetId="0">'15_33'!$B$11</definedName>
    <definedName name="Last1" localSheetId="0">'15_33'!$AB$11</definedName>
    <definedName name="N_DATA" localSheetId="0">'15_33'!$B$11:$AB$11</definedName>
    <definedName name="_xlnm.Print_Area" localSheetId="0">'15_33'!$A$1:$AB$57</definedName>
    <definedName name="SIKI1" localSheetId="0">'15_33'!#REF!</definedName>
    <definedName name="Tag1" localSheetId="0">'15_33'!#REF!</definedName>
    <definedName name="Tag2" localSheetId="0">'15_33'!$A$25</definedName>
    <definedName name="Tag3" localSheetId="0">'15_33'!$L$7</definedName>
    <definedName name="Tag4" localSheetId="0">'15_33'!$L$25</definedName>
    <definedName name="Top1" localSheetId="0">'15_33'!$A$7</definedName>
  </definedNames>
  <calcPr fullCalcOnLoad="1"/>
</workbook>
</file>

<file path=xl/sharedStrings.xml><?xml version="1.0" encoding="utf-8"?>
<sst xmlns="http://schemas.openxmlformats.org/spreadsheetml/2006/main" count="155" uniqueCount="80">
  <si>
    <t>（単位　百万円・人）</t>
  </si>
  <si>
    <t>総　　数</t>
  </si>
  <si>
    <t>生 活 扶 助</t>
  </si>
  <si>
    <t>住 宅 扶 助</t>
  </si>
  <si>
    <t>教 育 扶 助</t>
  </si>
  <si>
    <t>医　療　扶　助</t>
  </si>
  <si>
    <t xml:space="preserve"> 出産扶助</t>
  </si>
  <si>
    <t xml:space="preserve"> 生業扶助</t>
  </si>
  <si>
    <t xml:space="preserve"> 葬祭扶助</t>
  </si>
  <si>
    <t>施設事務費</t>
  </si>
  <si>
    <t>世　帯</t>
  </si>
  <si>
    <t>人　員</t>
  </si>
  <si>
    <t>保護率</t>
  </si>
  <si>
    <t>保　護　費</t>
  </si>
  <si>
    <t>保護費</t>
  </si>
  <si>
    <t>総　数</t>
  </si>
  <si>
    <t>月平均</t>
  </si>
  <si>
    <t>総 　額</t>
  </si>
  <si>
    <t>総数</t>
  </si>
  <si>
    <t>入 院</t>
  </si>
  <si>
    <t>入院外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</si>
  <si>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</si>
  <si>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</si>
  <si>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</si>
  <si>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</si>
  <si>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</si>
  <si>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</si>
  <si>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</si>
  <si>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</si>
  <si>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</si>
  <si>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市　　　　計</t>
  </si>
  <si>
    <t>郡　　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</si>
  <si>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</si>
  <si>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</si>
  <si>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</si>
  <si>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</si>
  <si>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</si>
  <si>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</si>
  <si>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</si>
  <si>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</si>
  <si>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</si>
  <si>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</si>
  <si>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</si>
  <si>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</si>
  <si>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</si>
  <si>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</si>
  <si>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</si>
  <si>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</si>
  <si>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</si>
  <si>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</si>
  <si>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</si>
  <si>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県支払分</t>
  </si>
  <si>
    <t>２）‰は千分比である。</t>
  </si>
  <si>
    <t>介護扶助</t>
  </si>
  <si>
    <t>年度・月</t>
  </si>
  <si>
    <t>上天草市</t>
  </si>
  <si>
    <t>合 志 市</t>
  </si>
  <si>
    <t>天 草 市</t>
  </si>
  <si>
    <t>県社会福祉課</t>
  </si>
  <si>
    <t>４）平成１７年度から生業扶助に高等学校等就学費が設けられた。</t>
  </si>
  <si>
    <t>　市　　郡　</t>
  </si>
  <si>
    <t>‰</t>
  </si>
  <si>
    <t>　　　　　２　</t>
  </si>
  <si>
    <t>下益城郡</t>
  </si>
  <si>
    <t>３）月平均及び保護費については、それぞれの値を小数第一位で四捨五入しているため、合計が合わない場合がある。</t>
  </si>
  <si>
    <t>人員</t>
  </si>
  <si>
    <t>葦 北 郡</t>
  </si>
  <si>
    <t>　　１８　　</t>
  </si>
  <si>
    <t>　　１９　　</t>
  </si>
  <si>
    <t>１）年度の保護率は当該年の１０月１日現在推計人口で、４月から９月末までの保護率は前年の１０月１日現在推計人口で、１０月から３月末までの保護率は当該年の１０月１日現在推計人口で算出したものである。</t>
  </si>
  <si>
    <t>１５－２９　生活保護法適用状況（平成１６～平成２０年度）</t>
  </si>
  <si>
    <t>平成１６年度</t>
  </si>
  <si>
    <t>　　１７　　</t>
  </si>
  <si>
    <t>　　２０　　</t>
  </si>
  <si>
    <t>平成２０年４月</t>
  </si>
  <si>
    <t>平成２１年１月</t>
  </si>
  <si>
    <t>５）平成20年度中の市町村合併により、旧富合町分は合併後の熊本市分に全て含めている。</t>
  </si>
  <si>
    <t>－</t>
  </si>
  <si>
    <t>－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</si>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</sst>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0.00_);[Red]\(0.00\)"/>
  </numFmts>
  <fonts count="1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Alignment="1">
      <alignment horizontal="centerContinuous" vertical="center"/>
    </xf>
    <xf numFmtId="227" fontId="10" fillId="0" borderId="0" xfId="0" applyNumberFormat="1" applyFont="1" applyFill="1" applyAlignment="1">
      <alignment horizontal="centerContinuous" vertical="center"/>
    </xf>
    <xf numFmtId="3" fontId="11" fillId="0" borderId="0" xfId="0" applyFont="1" applyFill="1" applyAlignment="1" applyProtection="1" quotePrefix="1">
      <alignment horizontal="left" vertical="center"/>
      <protection/>
    </xf>
    <xf numFmtId="3" fontId="10" fillId="0" borderId="0" xfId="0" applyFont="1" applyFill="1" applyBorder="1" applyAlignment="1" applyProtection="1">
      <alignment horizontal="left" vertical="center"/>
      <protection/>
    </xf>
    <xf numFmtId="3" fontId="10" fillId="0" borderId="0" xfId="0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3" fontId="12" fillId="0" borderId="0" xfId="0" applyFont="1" applyFill="1" applyBorder="1" applyAlignment="1">
      <alignment vertical="center"/>
    </xf>
    <xf numFmtId="3" fontId="12" fillId="0" borderId="0" xfId="0" applyFont="1" applyFill="1" applyBorder="1" applyAlignment="1" applyProtection="1">
      <alignment horizontal="centerContinuous" vertical="center"/>
      <protection/>
    </xf>
    <xf numFmtId="3" fontId="10" fillId="0" borderId="0" xfId="0" applyFont="1" applyFill="1" applyBorder="1" applyAlignment="1" applyProtection="1">
      <alignment horizontal="right" vertical="center"/>
      <protection/>
    </xf>
    <xf numFmtId="3" fontId="10" fillId="0" borderId="1" xfId="0" applyFont="1" applyFill="1" applyBorder="1" applyAlignment="1" applyProtection="1" quotePrefix="1">
      <alignment horizontal="center" vertical="center"/>
      <protection/>
    </xf>
    <xf numFmtId="3" fontId="10" fillId="0" borderId="2" xfId="0" applyFont="1" applyFill="1" applyBorder="1" applyAlignment="1" applyProtection="1">
      <alignment horizontal="centerContinuous" vertical="center"/>
      <protection/>
    </xf>
    <xf numFmtId="3" fontId="10" fillId="0" borderId="3" xfId="0" applyFont="1" applyFill="1" applyBorder="1" applyAlignment="1">
      <alignment horizontal="centerContinuous" vertical="center"/>
    </xf>
    <xf numFmtId="227" fontId="10" fillId="0" borderId="3" xfId="0" applyNumberFormat="1" applyFont="1" applyFill="1" applyBorder="1" applyAlignment="1">
      <alignment horizontal="centerContinuous" vertical="center"/>
    </xf>
    <xf numFmtId="3" fontId="10" fillId="0" borderId="4" xfId="0" applyFont="1" applyFill="1" applyBorder="1" applyAlignment="1">
      <alignment horizontal="centerContinuous" vertical="center"/>
    </xf>
    <xf numFmtId="3" fontId="10" fillId="0" borderId="5" xfId="0" applyFont="1" applyFill="1" applyBorder="1" applyAlignment="1" applyProtection="1">
      <alignment horizontal="center" vertical="center"/>
      <protection/>
    </xf>
    <xf numFmtId="227" fontId="10" fillId="0" borderId="6" xfId="0" applyNumberFormat="1" applyFont="1" applyFill="1" applyBorder="1" applyAlignment="1" applyProtection="1">
      <alignment horizontal="center" vertical="center"/>
      <protection/>
    </xf>
    <xf numFmtId="3" fontId="10" fillId="0" borderId="6" xfId="0" applyFont="1" applyFill="1" applyBorder="1" applyAlignment="1" applyProtection="1">
      <alignment horizontal="center" vertical="center"/>
      <protection/>
    </xf>
    <xf numFmtId="3" fontId="10" fillId="0" borderId="7" xfId="0" applyFont="1" applyFill="1" applyBorder="1" applyAlignment="1" applyProtection="1">
      <alignment horizontal="center" vertical="center"/>
      <protection/>
    </xf>
    <xf numFmtId="3" fontId="10" fillId="0" borderId="1" xfId="0" applyFont="1" applyFill="1" applyBorder="1" applyAlignment="1" applyProtection="1">
      <alignment horizontal="center" vertical="center"/>
      <protection/>
    </xf>
    <xf numFmtId="3" fontId="10" fillId="0" borderId="8" xfId="0" applyFont="1" applyFill="1" applyBorder="1" applyAlignment="1" applyProtection="1" quotePrefix="1">
      <alignment horizontal="center" vertical="center"/>
      <protection/>
    </xf>
    <xf numFmtId="3" fontId="10" fillId="0" borderId="9" xfId="0" applyFont="1" applyFill="1" applyBorder="1" applyAlignment="1" applyProtection="1">
      <alignment horizontal="center" vertical="center"/>
      <protection/>
    </xf>
    <xf numFmtId="227" fontId="10" fillId="0" borderId="10" xfId="0" applyNumberFormat="1" applyFont="1" applyFill="1" applyBorder="1" applyAlignment="1" applyProtection="1" quotePrefix="1">
      <alignment horizontal="right" vertical="center"/>
      <protection/>
    </xf>
    <xf numFmtId="3" fontId="10" fillId="0" borderId="10" xfId="0" applyFont="1" applyFill="1" applyBorder="1" applyAlignment="1">
      <alignment vertical="center"/>
    </xf>
    <xf numFmtId="3" fontId="10" fillId="0" borderId="11" xfId="0" applyFont="1" applyFill="1" applyBorder="1" applyAlignment="1">
      <alignment vertical="center"/>
    </xf>
    <xf numFmtId="3" fontId="10" fillId="0" borderId="8" xfId="0" applyFont="1" applyFill="1" applyBorder="1" applyAlignment="1">
      <alignment vertical="center"/>
    </xf>
    <xf numFmtId="3" fontId="10" fillId="0" borderId="5" xfId="0" applyFont="1" applyFill="1" applyBorder="1" applyAlignment="1" applyProtection="1" quotePrefix="1">
      <alignment horizontal="center" vertical="center"/>
      <protection/>
    </xf>
    <xf numFmtId="3" fontId="13" fillId="0" borderId="5" xfId="0" applyFont="1" applyFill="1" applyBorder="1" applyAlignment="1" applyProtection="1" quotePrefix="1">
      <alignment horizontal="center" vertical="center"/>
      <protection/>
    </xf>
    <xf numFmtId="3" fontId="10" fillId="0" borderId="5" xfId="0" applyFont="1" applyFill="1" applyBorder="1" applyAlignment="1" applyProtection="1" quotePrefix="1">
      <alignment horizontal="right" vertical="center"/>
      <protection/>
    </xf>
    <xf numFmtId="3" fontId="10" fillId="0" borderId="5" xfId="0" applyFont="1" applyFill="1" applyBorder="1" applyAlignment="1">
      <alignment vertical="center"/>
    </xf>
    <xf numFmtId="3" fontId="10" fillId="0" borderId="5" xfId="0" applyFont="1" applyFill="1" applyBorder="1" applyAlignment="1" applyProtection="1">
      <alignment horizontal="center" vertical="center" wrapText="1"/>
      <protection/>
    </xf>
    <xf numFmtId="3" fontId="14" fillId="0" borderId="0" xfId="0" applyFont="1" applyFill="1" applyAlignment="1" applyProtection="1" quotePrefix="1">
      <alignment horizontal="left" vertical="center"/>
      <protection/>
    </xf>
    <xf numFmtId="227" fontId="10" fillId="0" borderId="0" xfId="0" applyNumberFormat="1" applyFont="1" applyFill="1" applyAlignment="1">
      <alignment vertical="center"/>
    </xf>
    <xf numFmtId="3" fontId="12" fillId="0" borderId="0" xfId="0" applyFont="1" applyFill="1" applyAlignment="1">
      <alignment vertical="center"/>
    </xf>
    <xf numFmtId="227" fontId="12" fillId="0" borderId="0" xfId="0" applyNumberFormat="1" applyFont="1" applyFill="1" applyAlignment="1">
      <alignment vertical="center"/>
    </xf>
    <xf numFmtId="3" fontId="14" fillId="0" borderId="0" xfId="0" applyFont="1" applyFill="1" applyAlignment="1">
      <alignment vertical="center"/>
    </xf>
    <xf numFmtId="3" fontId="10" fillId="0" borderId="6" xfId="0" applyFont="1" applyFill="1" applyBorder="1" applyAlignment="1" applyProtection="1">
      <alignment horizontal="center" vertical="center" shrinkToFit="1"/>
      <protection/>
    </xf>
    <xf numFmtId="3" fontId="15" fillId="0" borderId="0" xfId="0" applyFont="1" applyFill="1" applyAlignment="1" applyProtection="1">
      <alignment horizontal="left" vertical="center"/>
      <protection/>
    </xf>
    <xf numFmtId="201" fontId="16" fillId="0" borderId="12" xfId="0" applyNumberFormat="1" applyFont="1" applyFill="1" applyBorder="1" applyAlignment="1" applyProtection="1">
      <alignment vertical="center" shrinkToFit="1"/>
      <protection/>
    </xf>
    <xf numFmtId="227" fontId="16" fillId="0" borderId="12" xfId="0" applyNumberFormat="1" applyFont="1" applyFill="1" applyBorder="1" applyAlignment="1" applyProtection="1">
      <alignment vertical="center" shrinkToFit="1"/>
      <protection/>
    </xf>
    <xf numFmtId="201" fontId="16" fillId="0" borderId="12" xfId="0" applyNumberFormat="1" applyFont="1" applyFill="1" applyBorder="1" applyAlignment="1" applyProtection="1">
      <alignment horizontal="right" vertical="center" shrinkToFit="1"/>
      <protection/>
    </xf>
    <xf numFmtId="201" fontId="16" fillId="0" borderId="0" xfId="0" applyNumberFormat="1" applyFont="1" applyFill="1" applyBorder="1" applyAlignment="1" applyProtection="1">
      <alignment vertical="center" shrinkToFit="1"/>
      <protection/>
    </xf>
    <xf numFmtId="227" fontId="16" fillId="0" borderId="0" xfId="0" applyNumberFormat="1" applyFont="1" applyFill="1" applyBorder="1" applyAlignment="1" applyProtection="1">
      <alignment vertical="center" shrinkToFit="1"/>
      <protection/>
    </xf>
    <xf numFmtId="201" fontId="16" fillId="0" borderId="0" xfId="0" applyNumberFormat="1" applyFont="1" applyFill="1" applyBorder="1" applyAlignment="1" applyProtection="1">
      <alignment horizontal="right" vertical="center" shrinkToFit="1"/>
      <protection/>
    </xf>
    <xf numFmtId="201" fontId="17" fillId="0" borderId="0" xfId="21" applyNumberFormat="1" applyFont="1" applyFill="1" applyBorder="1" applyAlignment="1" applyProtection="1">
      <alignment horizontal="right" vertical="center" shrinkToFit="1"/>
      <protection/>
    </xf>
    <xf numFmtId="227" fontId="17" fillId="0" borderId="0" xfId="21" applyNumberFormat="1" applyFont="1" applyFill="1" applyBorder="1" applyAlignment="1" applyProtection="1">
      <alignment horizontal="right" vertical="center" shrinkToFit="1"/>
      <protection/>
    </xf>
    <xf numFmtId="201" fontId="16" fillId="0" borderId="0" xfId="21" applyNumberFormat="1" applyFont="1" applyFill="1" applyBorder="1" applyAlignment="1" applyProtection="1">
      <alignment horizontal="right" vertical="center" shrinkToFit="1"/>
      <protection/>
    </xf>
    <xf numFmtId="3" fontId="16" fillId="0" borderId="0" xfId="21" applyFont="1" applyFill="1" applyBorder="1" applyAlignment="1" applyProtection="1">
      <alignment horizontal="right" vertical="center" shrinkToFit="1"/>
      <protection/>
    </xf>
    <xf numFmtId="227" fontId="16" fillId="0" borderId="0" xfId="21" applyNumberFormat="1" applyFont="1" applyFill="1" applyBorder="1" applyAlignment="1" applyProtection="1">
      <alignment horizontal="right" vertical="center" shrinkToFit="1"/>
      <protection/>
    </xf>
    <xf numFmtId="3" fontId="16" fillId="0" borderId="0" xfId="21" applyFont="1" applyFill="1" applyBorder="1" applyAlignment="1">
      <alignment horizontal="right" vertical="center" shrinkToFit="1"/>
      <protection/>
    </xf>
    <xf numFmtId="227" fontId="16" fillId="0" borderId="0" xfId="21" applyNumberFormat="1" applyFont="1" applyFill="1" applyBorder="1" applyAlignment="1">
      <alignment horizontal="right" vertical="center" shrinkToFit="1"/>
      <protection/>
    </xf>
    <xf numFmtId="3" fontId="18" fillId="0" borderId="0" xfId="21" applyFont="1" applyFill="1" applyBorder="1" applyAlignment="1">
      <alignment horizontal="right" vertical="center" shrinkToFit="1"/>
      <protection/>
    </xf>
    <xf numFmtId="3" fontId="16" fillId="0" borderId="13" xfId="21" applyFont="1" applyFill="1" applyBorder="1" applyAlignment="1" applyProtection="1">
      <alignment horizontal="right" vertical="center" shrinkToFit="1"/>
      <protection/>
    </xf>
    <xf numFmtId="201" fontId="16" fillId="0" borderId="13" xfId="21" applyNumberFormat="1" applyFont="1" applyFill="1" applyBorder="1" applyAlignment="1" applyProtection="1">
      <alignment horizontal="right" vertical="center" shrinkToFit="1"/>
      <protection/>
    </xf>
    <xf numFmtId="3" fontId="10" fillId="0" borderId="3" xfId="0" applyFont="1" applyFill="1" applyBorder="1" applyAlignment="1" applyProtection="1">
      <alignment horizontal="center" vertical="center"/>
      <protection/>
    </xf>
    <xf numFmtId="3" fontId="10" fillId="0" borderId="4" xfId="0" applyFont="1" applyFill="1" applyBorder="1" applyAlignment="1" applyProtection="1">
      <alignment horizontal="center" vertical="center"/>
      <protection/>
    </xf>
    <xf numFmtId="3" fontId="14" fillId="0" borderId="12" xfId="0" applyFont="1" applyFill="1" applyBorder="1" applyAlignment="1" applyProtection="1" quotePrefix="1">
      <alignment vertical="center" wrapText="1"/>
      <protection/>
    </xf>
    <xf numFmtId="3" fontId="14" fillId="0" borderId="0" xfId="0" applyFont="1" applyFill="1" applyAlignment="1" applyProtection="1" quotePrefix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D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 transitionEvaluation="1"/>
  <dimension ref="A1:AC57"/>
  <sheetViews>
    <sheetView showGridLines="0" tabSelected="1" zoomScale="120" zoomScaleNormal="120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59765625" defaultRowHeight="15"/>
  <cols>
    <col min="1" max="1" width="14.59765625" style="1" customWidth="1"/>
    <col min="2" max="2" width="7.59765625" style="1" bestFit="1" customWidth="1"/>
    <col min="3" max="3" width="6.59765625" style="1" customWidth="1"/>
    <col min="4" max="4" width="7.59765625" style="1" bestFit="1" customWidth="1"/>
    <col min="5" max="5" width="6.59765625" style="1" customWidth="1"/>
    <col min="6" max="6" width="6.59765625" style="33" customWidth="1"/>
    <col min="7" max="8" width="6.59765625" style="1" customWidth="1"/>
    <col min="9" max="9" width="7.59765625" style="1" bestFit="1" customWidth="1"/>
    <col min="10" max="10" width="6.59765625" style="1" customWidth="1"/>
    <col min="11" max="11" width="7.59765625" style="1" bestFit="1" customWidth="1"/>
    <col min="12" max="13" width="6.59765625" style="1" customWidth="1"/>
    <col min="14" max="14" width="4.59765625" style="1" customWidth="1"/>
    <col min="15" max="15" width="6.59765625" style="1" customWidth="1"/>
    <col min="16" max="16" width="5.59765625" style="1" customWidth="1"/>
    <col min="17" max="17" width="7.59765625" style="1" bestFit="1" customWidth="1"/>
    <col min="18" max="18" width="6.69921875" style="1" bestFit="1" customWidth="1"/>
    <col min="19" max="19" width="7.59765625" style="1" bestFit="1" customWidth="1"/>
    <col min="20" max="20" width="6.69921875" style="1" bestFit="1" customWidth="1"/>
    <col min="21" max="22" width="4.59765625" style="1" customWidth="1"/>
    <col min="23" max="23" width="6.59765625" style="1" customWidth="1"/>
    <col min="24" max="24" width="4.59765625" style="1" customWidth="1"/>
    <col min="25" max="25" width="6.59765625" style="1" customWidth="1"/>
    <col min="26" max="26" width="4.59765625" style="1" customWidth="1"/>
    <col min="27" max="27" width="5.59765625" style="1" customWidth="1"/>
    <col min="28" max="29" width="6.59765625" style="1" customWidth="1"/>
    <col min="30" max="16384" width="10.59765625" style="1" customWidth="1"/>
  </cols>
  <sheetData>
    <row r="1" spans="1:12" ht="19.5" customHeight="1">
      <c r="A1" s="38" t="s">
        <v>70</v>
      </c>
      <c r="D1" s="2"/>
      <c r="E1" s="2"/>
      <c r="F1" s="3"/>
      <c r="G1" s="2"/>
      <c r="H1" s="2"/>
      <c r="I1" s="2"/>
      <c r="J1" s="2"/>
      <c r="K1" s="2"/>
      <c r="L1" s="2"/>
    </row>
    <row r="2" spans="1:12" ht="11.25">
      <c r="A2" s="4"/>
      <c r="D2" s="2"/>
      <c r="E2" s="2"/>
      <c r="F2" s="3"/>
      <c r="G2" s="2"/>
      <c r="H2" s="2"/>
      <c r="I2" s="2"/>
      <c r="J2" s="2"/>
      <c r="K2" s="2"/>
      <c r="L2" s="2"/>
    </row>
    <row r="3" spans="1:28" ht="15" customHeight="1">
      <c r="A3" s="5" t="s">
        <v>0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8"/>
      <c r="AA3" s="9"/>
      <c r="AB3" s="10" t="s">
        <v>58</v>
      </c>
    </row>
    <row r="4" spans="1:29" ht="15" customHeight="1">
      <c r="A4" s="11"/>
      <c r="B4" s="12" t="s">
        <v>1</v>
      </c>
      <c r="C4" s="13"/>
      <c r="D4" s="13"/>
      <c r="E4" s="13"/>
      <c r="F4" s="14"/>
      <c r="G4" s="13"/>
      <c r="H4" s="15"/>
      <c r="I4" s="12" t="s">
        <v>2</v>
      </c>
      <c r="J4" s="15"/>
      <c r="K4" s="12" t="s">
        <v>3</v>
      </c>
      <c r="L4" s="15"/>
      <c r="M4" s="55" t="s">
        <v>4</v>
      </c>
      <c r="N4" s="56"/>
      <c r="O4" s="12" t="s">
        <v>53</v>
      </c>
      <c r="P4" s="15"/>
      <c r="Q4" s="12" t="s">
        <v>5</v>
      </c>
      <c r="R4" s="13"/>
      <c r="S4" s="13"/>
      <c r="T4" s="15"/>
      <c r="U4" s="12" t="s">
        <v>6</v>
      </c>
      <c r="V4" s="15"/>
      <c r="W4" s="12" t="s">
        <v>7</v>
      </c>
      <c r="X4" s="15"/>
      <c r="Y4" s="12" t="s">
        <v>8</v>
      </c>
      <c r="Z4" s="15"/>
      <c r="AA4" s="12" t="s">
        <v>9</v>
      </c>
      <c r="AB4" s="13"/>
      <c r="AC4" s="6"/>
    </row>
    <row r="5" spans="1:29" ht="15" customHeight="1">
      <c r="A5" s="16" t="s">
        <v>54</v>
      </c>
      <c r="B5" s="12" t="s">
        <v>10</v>
      </c>
      <c r="C5" s="15"/>
      <c r="D5" s="12" t="s">
        <v>11</v>
      </c>
      <c r="E5" s="15"/>
      <c r="F5" s="17" t="s">
        <v>12</v>
      </c>
      <c r="G5" s="12" t="s">
        <v>13</v>
      </c>
      <c r="H5" s="15"/>
      <c r="I5" s="18" t="s">
        <v>11</v>
      </c>
      <c r="J5" s="18" t="s">
        <v>14</v>
      </c>
      <c r="K5" s="18" t="s">
        <v>11</v>
      </c>
      <c r="L5" s="18" t="s">
        <v>14</v>
      </c>
      <c r="M5" s="20" t="s">
        <v>11</v>
      </c>
      <c r="N5" s="37" t="s">
        <v>14</v>
      </c>
      <c r="O5" s="18" t="s">
        <v>11</v>
      </c>
      <c r="P5" s="18" t="s">
        <v>14</v>
      </c>
      <c r="Q5" s="12" t="s">
        <v>11</v>
      </c>
      <c r="R5" s="13"/>
      <c r="S5" s="15"/>
      <c r="T5" s="18" t="s">
        <v>14</v>
      </c>
      <c r="U5" s="18" t="s">
        <v>65</v>
      </c>
      <c r="V5" s="37" t="s">
        <v>14</v>
      </c>
      <c r="W5" s="18" t="s">
        <v>11</v>
      </c>
      <c r="X5" s="37" t="s">
        <v>14</v>
      </c>
      <c r="Y5" s="18" t="s">
        <v>11</v>
      </c>
      <c r="Z5" s="37" t="s">
        <v>14</v>
      </c>
      <c r="AA5" s="18" t="s">
        <v>11</v>
      </c>
      <c r="AB5" s="19" t="s">
        <v>14</v>
      </c>
      <c r="AC5" s="6"/>
    </row>
    <row r="6" spans="1:29" ht="15" customHeight="1">
      <c r="A6" s="21" t="s">
        <v>60</v>
      </c>
      <c r="B6" s="22" t="s">
        <v>15</v>
      </c>
      <c r="C6" s="22" t="s">
        <v>16</v>
      </c>
      <c r="D6" s="22" t="s">
        <v>15</v>
      </c>
      <c r="E6" s="22" t="s">
        <v>16</v>
      </c>
      <c r="F6" s="23" t="s">
        <v>61</v>
      </c>
      <c r="G6" s="22" t="s">
        <v>17</v>
      </c>
      <c r="H6" s="22" t="s">
        <v>16</v>
      </c>
      <c r="I6" s="24"/>
      <c r="J6" s="24"/>
      <c r="K6" s="24"/>
      <c r="L6" s="24"/>
      <c r="M6" s="26"/>
      <c r="N6" s="24"/>
      <c r="O6" s="24"/>
      <c r="P6" s="24"/>
      <c r="Q6" s="22" t="s">
        <v>18</v>
      </c>
      <c r="R6" s="22" t="s">
        <v>19</v>
      </c>
      <c r="S6" s="22" t="s">
        <v>20</v>
      </c>
      <c r="T6" s="24"/>
      <c r="U6" s="24"/>
      <c r="V6" s="24"/>
      <c r="W6" s="24"/>
      <c r="X6" s="24"/>
      <c r="Y6" s="24"/>
      <c r="Z6" s="24"/>
      <c r="AA6" s="24"/>
      <c r="AB6" s="25"/>
      <c r="AC6" s="6"/>
    </row>
    <row r="7" spans="1:29" ht="15" customHeight="1">
      <c r="A7" s="11" t="s">
        <v>71</v>
      </c>
      <c r="B7" s="39">
        <v>137103</v>
      </c>
      <c r="C7" s="39">
        <v>11425</v>
      </c>
      <c r="D7" s="39">
        <v>183336</v>
      </c>
      <c r="E7" s="39">
        <v>15278</v>
      </c>
      <c r="F7" s="40">
        <v>8.25</v>
      </c>
      <c r="G7" s="39">
        <v>28125</v>
      </c>
      <c r="H7" s="39">
        <v>2344</v>
      </c>
      <c r="I7" s="39">
        <v>156119</v>
      </c>
      <c r="J7" s="39">
        <v>7579</v>
      </c>
      <c r="K7" s="39">
        <v>123270</v>
      </c>
      <c r="L7" s="39">
        <v>2299</v>
      </c>
      <c r="M7" s="39">
        <v>11556</v>
      </c>
      <c r="N7" s="39">
        <v>87</v>
      </c>
      <c r="O7" s="41">
        <v>25879</v>
      </c>
      <c r="P7" s="41">
        <v>410</v>
      </c>
      <c r="Q7" s="39">
        <v>153688</v>
      </c>
      <c r="R7" s="39">
        <v>27353</v>
      </c>
      <c r="S7" s="39">
        <v>126335</v>
      </c>
      <c r="T7" s="39">
        <v>16937</v>
      </c>
      <c r="U7" s="39">
        <v>16</v>
      </c>
      <c r="V7" s="39">
        <v>1</v>
      </c>
      <c r="W7" s="39">
        <v>105</v>
      </c>
      <c r="X7" s="39">
        <v>1</v>
      </c>
      <c r="Y7" s="39">
        <v>213</v>
      </c>
      <c r="Z7" s="39">
        <v>52</v>
      </c>
      <c r="AA7" s="39">
        <v>4227</v>
      </c>
      <c r="AB7" s="39">
        <v>759</v>
      </c>
      <c r="AC7" s="6"/>
    </row>
    <row r="8" spans="1:29" ht="15" customHeight="1">
      <c r="A8" s="27" t="s">
        <v>72</v>
      </c>
      <c r="B8" s="42">
        <v>141663</v>
      </c>
      <c r="C8" s="42">
        <v>11805.25</v>
      </c>
      <c r="D8" s="42">
        <v>188293</v>
      </c>
      <c r="E8" s="42">
        <v>15691.083333333334</v>
      </c>
      <c r="F8" s="43">
        <v>8.49</v>
      </c>
      <c r="G8" s="42">
        <v>28718</v>
      </c>
      <c r="H8" s="42">
        <v>2393.1666666666665</v>
      </c>
      <c r="I8" s="42">
        <v>159140</v>
      </c>
      <c r="J8" s="42">
        <v>7493</v>
      </c>
      <c r="K8" s="42">
        <v>125953</v>
      </c>
      <c r="L8" s="42">
        <v>2393</v>
      </c>
      <c r="M8" s="42">
        <v>11335</v>
      </c>
      <c r="N8" s="42">
        <v>88</v>
      </c>
      <c r="O8" s="44">
        <v>27139</v>
      </c>
      <c r="P8" s="44">
        <v>421</v>
      </c>
      <c r="Q8" s="42">
        <v>158466</v>
      </c>
      <c r="R8" s="42">
        <v>26674</v>
      </c>
      <c r="S8" s="42">
        <v>131792</v>
      </c>
      <c r="T8" s="42">
        <v>17453</v>
      </c>
      <c r="U8" s="42">
        <v>9</v>
      </c>
      <c r="V8" s="42">
        <v>0</v>
      </c>
      <c r="W8" s="42">
        <v>3770</v>
      </c>
      <c r="X8" s="42">
        <v>47</v>
      </c>
      <c r="Y8" s="42">
        <v>264</v>
      </c>
      <c r="Z8" s="42">
        <v>63</v>
      </c>
      <c r="AA8" s="42">
        <v>4231</v>
      </c>
      <c r="AB8" s="42">
        <v>762</v>
      </c>
      <c r="AC8" s="6"/>
    </row>
    <row r="9" spans="1:29" ht="15" customHeight="1">
      <c r="A9" s="27" t="s">
        <v>67</v>
      </c>
      <c r="B9" s="42">
        <v>145533</v>
      </c>
      <c r="C9" s="42">
        <v>12128</v>
      </c>
      <c r="D9" s="42">
        <v>192844</v>
      </c>
      <c r="E9" s="42">
        <v>16070</v>
      </c>
      <c r="F9" s="43">
        <v>8.75</v>
      </c>
      <c r="G9" s="42">
        <v>29030</v>
      </c>
      <c r="H9" s="42">
        <v>2419</v>
      </c>
      <c r="I9" s="42">
        <v>163541</v>
      </c>
      <c r="J9" s="42">
        <v>7614</v>
      </c>
      <c r="K9" s="42">
        <v>128347</v>
      </c>
      <c r="L9" s="42">
        <v>2505</v>
      </c>
      <c r="M9" s="42">
        <v>11638</v>
      </c>
      <c r="N9" s="42">
        <v>90</v>
      </c>
      <c r="O9" s="44">
        <v>26593</v>
      </c>
      <c r="P9" s="44">
        <v>409</v>
      </c>
      <c r="Q9" s="42">
        <v>156727</v>
      </c>
      <c r="R9" s="42">
        <v>25573</v>
      </c>
      <c r="S9" s="42">
        <v>131154</v>
      </c>
      <c r="T9" s="42">
        <v>17467</v>
      </c>
      <c r="U9" s="42">
        <v>17</v>
      </c>
      <c r="V9" s="42">
        <v>4</v>
      </c>
      <c r="W9" s="42">
        <v>3800</v>
      </c>
      <c r="X9" s="42">
        <v>43</v>
      </c>
      <c r="Y9" s="42">
        <v>201</v>
      </c>
      <c r="Z9" s="42">
        <v>57</v>
      </c>
      <c r="AA9" s="42">
        <v>4504</v>
      </c>
      <c r="AB9" s="42">
        <v>843</v>
      </c>
      <c r="AC9" s="6"/>
    </row>
    <row r="10" spans="1:29" ht="15" customHeight="1">
      <c r="A10" s="27" t="s">
        <v>68</v>
      </c>
      <c r="B10" s="42">
        <v>149930</v>
      </c>
      <c r="C10" s="42">
        <v>12494</v>
      </c>
      <c r="D10" s="42">
        <v>198691</v>
      </c>
      <c r="E10" s="42">
        <v>16558</v>
      </c>
      <c r="F10" s="43">
        <v>9.06</v>
      </c>
      <c r="G10" s="42">
        <v>28786</v>
      </c>
      <c r="H10" s="42">
        <v>2398.8333333333335</v>
      </c>
      <c r="I10" s="42">
        <v>168896</v>
      </c>
      <c r="J10" s="42">
        <v>7781</v>
      </c>
      <c r="K10" s="42">
        <v>131947</v>
      </c>
      <c r="L10" s="42">
        <v>2620</v>
      </c>
      <c r="M10" s="42">
        <v>11501</v>
      </c>
      <c r="N10" s="42">
        <v>90</v>
      </c>
      <c r="O10" s="44">
        <v>27943</v>
      </c>
      <c r="P10" s="44">
        <v>469</v>
      </c>
      <c r="Q10" s="42">
        <v>161357</v>
      </c>
      <c r="R10" s="42">
        <v>24718</v>
      </c>
      <c r="S10" s="42">
        <v>136639</v>
      </c>
      <c r="T10" s="42">
        <v>16823</v>
      </c>
      <c r="U10" s="42">
        <v>16</v>
      </c>
      <c r="V10" s="42">
        <v>2</v>
      </c>
      <c r="W10" s="42">
        <v>6045</v>
      </c>
      <c r="X10" s="42">
        <v>71</v>
      </c>
      <c r="Y10" s="42">
        <v>264</v>
      </c>
      <c r="Z10" s="42">
        <v>72</v>
      </c>
      <c r="AA10" s="42">
        <v>4536</v>
      </c>
      <c r="AB10" s="42">
        <v>858</v>
      </c>
      <c r="AC10" s="6"/>
    </row>
    <row r="11" spans="1:29" ht="15" customHeight="1">
      <c r="A11" s="28" t="s">
        <v>73</v>
      </c>
      <c r="B11" s="45">
        <v>157146</v>
      </c>
      <c r="C11" s="45">
        <v>13096</v>
      </c>
      <c r="D11" s="45">
        <v>209402</v>
      </c>
      <c r="E11" s="45">
        <v>17450</v>
      </c>
      <c r="F11" s="46">
        <v>9.58</v>
      </c>
      <c r="G11" s="45">
        <v>30002</v>
      </c>
      <c r="H11" s="45">
        <f>G11/12</f>
        <v>2500.1666666666665</v>
      </c>
      <c r="I11" s="45">
        <v>178352</v>
      </c>
      <c r="J11" s="45">
        <v>8168</v>
      </c>
      <c r="K11" s="45">
        <v>139081</v>
      </c>
      <c r="L11" s="45">
        <v>2803</v>
      </c>
      <c r="M11" s="45">
        <v>12633</v>
      </c>
      <c r="N11" s="45">
        <v>98</v>
      </c>
      <c r="O11" s="45">
        <v>29384</v>
      </c>
      <c r="P11" s="45">
        <v>490</v>
      </c>
      <c r="Q11" s="45">
        <v>170807</v>
      </c>
      <c r="R11" s="45">
        <v>24344</v>
      </c>
      <c r="S11" s="45">
        <v>146464</v>
      </c>
      <c r="T11" s="45">
        <v>17413</v>
      </c>
      <c r="U11" s="45">
        <v>18</v>
      </c>
      <c r="V11" s="45">
        <v>2</v>
      </c>
      <c r="W11" s="45">
        <v>6449</v>
      </c>
      <c r="X11" s="45">
        <v>79</v>
      </c>
      <c r="Y11" s="45">
        <v>262</v>
      </c>
      <c r="Z11" s="45">
        <v>71</v>
      </c>
      <c r="AA11" s="45">
        <v>4572</v>
      </c>
      <c r="AB11" s="45">
        <v>879</v>
      </c>
      <c r="AC11" s="6"/>
    </row>
    <row r="12" spans="1:29" ht="15" customHeight="1">
      <c r="A12" s="29" t="s">
        <v>74</v>
      </c>
      <c r="B12" s="47">
        <f>12704+28</f>
        <v>12732</v>
      </c>
      <c r="C12" s="48" t="s">
        <v>79</v>
      </c>
      <c r="D12" s="47">
        <f>16887+31</f>
        <v>16918</v>
      </c>
      <c r="E12" s="48" t="s">
        <v>79</v>
      </c>
      <c r="F12" s="49">
        <v>9.25</v>
      </c>
      <c r="G12" s="47">
        <v>2405</v>
      </c>
      <c r="H12" s="48" t="s">
        <v>79</v>
      </c>
      <c r="I12" s="47">
        <v>14340</v>
      </c>
      <c r="J12" s="47">
        <v>623</v>
      </c>
      <c r="K12" s="47">
        <v>11239</v>
      </c>
      <c r="L12" s="47">
        <v>221</v>
      </c>
      <c r="M12" s="47">
        <v>962</v>
      </c>
      <c r="N12" s="47">
        <v>11</v>
      </c>
      <c r="O12" s="47">
        <v>2354</v>
      </c>
      <c r="P12" s="47">
        <v>34</v>
      </c>
      <c r="Q12" s="47">
        <v>13687</v>
      </c>
      <c r="R12" s="47">
        <v>2051</v>
      </c>
      <c r="S12" s="47">
        <v>11636</v>
      </c>
      <c r="T12" s="47">
        <v>1428</v>
      </c>
      <c r="U12" s="47">
        <v>2</v>
      </c>
      <c r="V12" s="47">
        <v>0</v>
      </c>
      <c r="W12" s="47">
        <v>583</v>
      </c>
      <c r="X12" s="47">
        <v>9</v>
      </c>
      <c r="Y12" s="47">
        <v>32</v>
      </c>
      <c r="Z12" s="47">
        <v>8</v>
      </c>
      <c r="AA12" s="47">
        <v>378</v>
      </c>
      <c r="AB12" s="47">
        <v>71</v>
      </c>
      <c r="AC12" s="6"/>
    </row>
    <row r="13" spans="1:29" ht="15" customHeight="1">
      <c r="A13" s="29" t="s">
        <v>21</v>
      </c>
      <c r="B13" s="47">
        <f>12764+26</f>
        <v>12790</v>
      </c>
      <c r="C13" s="48" t="s">
        <v>79</v>
      </c>
      <c r="D13" s="47">
        <f>16969+27</f>
        <v>16996</v>
      </c>
      <c r="E13" s="48" t="s">
        <v>79</v>
      </c>
      <c r="F13" s="49">
        <v>9.3</v>
      </c>
      <c r="G13" s="47">
        <v>2383</v>
      </c>
      <c r="H13" s="48" t="s">
        <v>79</v>
      </c>
      <c r="I13" s="47">
        <v>14436</v>
      </c>
      <c r="J13" s="47">
        <v>629</v>
      </c>
      <c r="K13" s="47">
        <v>11327</v>
      </c>
      <c r="L13" s="47">
        <v>231</v>
      </c>
      <c r="M13" s="47">
        <v>992</v>
      </c>
      <c r="N13" s="47">
        <v>8</v>
      </c>
      <c r="O13" s="47">
        <v>2376</v>
      </c>
      <c r="P13" s="47">
        <v>42</v>
      </c>
      <c r="Q13" s="47">
        <v>13830</v>
      </c>
      <c r="R13" s="47">
        <v>2072</v>
      </c>
      <c r="S13" s="47">
        <v>11758</v>
      </c>
      <c r="T13" s="47">
        <v>1385</v>
      </c>
      <c r="U13" s="48">
        <v>2</v>
      </c>
      <c r="V13" s="47">
        <v>0</v>
      </c>
      <c r="W13" s="47">
        <v>513</v>
      </c>
      <c r="X13" s="47">
        <v>8</v>
      </c>
      <c r="Y13" s="47">
        <v>23</v>
      </c>
      <c r="Z13" s="47">
        <v>6</v>
      </c>
      <c r="AA13" s="47">
        <v>383</v>
      </c>
      <c r="AB13" s="47">
        <v>73</v>
      </c>
      <c r="AC13" s="6"/>
    </row>
    <row r="14" spans="1:29" ht="15" customHeight="1">
      <c r="A14" s="29" t="s">
        <v>22</v>
      </c>
      <c r="B14" s="47">
        <f>12810+23</f>
        <v>12833</v>
      </c>
      <c r="C14" s="48" t="s">
        <v>79</v>
      </c>
      <c r="D14" s="47">
        <f>17032+24</f>
        <v>17056</v>
      </c>
      <c r="E14" s="48" t="s">
        <v>79</v>
      </c>
      <c r="F14" s="49">
        <v>9.33</v>
      </c>
      <c r="G14" s="47">
        <v>2317</v>
      </c>
      <c r="H14" s="48" t="s">
        <v>79</v>
      </c>
      <c r="I14" s="47">
        <v>14508</v>
      </c>
      <c r="J14" s="47">
        <v>632</v>
      </c>
      <c r="K14" s="47">
        <v>11337</v>
      </c>
      <c r="L14" s="47">
        <v>224</v>
      </c>
      <c r="M14" s="47">
        <v>1000</v>
      </c>
      <c r="N14" s="47">
        <v>8</v>
      </c>
      <c r="O14" s="47">
        <v>2402</v>
      </c>
      <c r="P14" s="47">
        <v>39</v>
      </c>
      <c r="Q14" s="47">
        <v>13913</v>
      </c>
      <c r="R14" s="47">
        <v>2029</v>
      </c>
      <c r="S14" s="47">
        <v>11884</v>
      </c>
      <c r="T14" s="47">
        <v>1332</v>
      </c>
      <c r="U14" s="47">
        <v>2</v>
      </c>
      <c r="V14" s="47">
        <v>0</v>
      </c>
      <c r="W14" s="47">
        <v>520</v>
      </c>
      <c r="X14" s="47">
        <v>6</v>
      </c>
      <c r="Y14" s="47">
        <v>19</v>
      </c>
      <c r="Z14" s="47">
        <v>4</v>
      </c>
      <c r="AA14" s="47">
        <v>382</v>
      </c>
      <c r="AB14" s="47">
        <v>71</v>
      </c>
      <c r="AC14" s="6"/>
    </row>
    <row r="15" spans="1:29" ht="15" customHeight="1">
      <c r="A15" s="29" t="s">
        <v>23</v>
      </c>
      <c r="B15" s="47">
        <f>12873+28</f>
        <v>12901</v>
      </c>
      <c r="C15" s="48" t="s">
        <v>79</v>
      </c>
      <c r="D15" s="47">
        <f>17134+30</f>
        <v>17164</v>
      </c>
      <c r="E15" s="48" t="s">
        <v>79</v>
      </c>
      <c r="F15" s="49">
        <v>9.39</v>
      </c>
      <c r="G15" s="47">
        <v>2497</v>
      </c>
      <c r="H15" s="48" t="s">
        <v>79</v>
      </c>
      <c r="I15" s="47">
        <v>14567</v>
      </c>
      <c r="J15" s="47">
        <v>652</v>
      </c>
      <c r="K15" s="47">
        <v>11415</v>
      </c>
      <c r="L15" s="47">
        <v>235</v>
      </c>
      <c r="M15" s="47">
        <v>1020</v>
      </c>
      <c r="N15" s="47">
        <v>8</v>
      </c>
      <c r="O15" s="47">
        <v>2419</v>
      </c>
      <c r="P15" s="47">
        <v>42</v>
      </c>
      <c r="Q15" s="47">
        <v>14054</v>
      </c>
      <c r="R15" s="47">
        <v>2037</v>
      </c>
      <c r="S15" s="47">
        <v>12018</v>
      </c>
      <c r="T15" s="47">
        <v>1479</v>
      </c>
      <c r="U15" s="48">
        <v>1</v>
      </c>
      <c r="V15" s="48">
        <v>0</v>
      </c>
      <c r="W15" s="47">
        <v>536</v>
      </c>
      <c r="X15" s="47">
        <v>6</v>
      </c>
      <c r="Y15" s="47">
        <v>20</v>
      </c>
      <c r="Z15" s="47">
        <v>6</v>
      </c>
      <c r="AA15" s="47">
        <v>385</v>
      </c>
      <c r="AB15" s="47">
        <v>70</v>
      </c>
      <c r="AC15" s="6"/>
    </row>
    <row r="16" spans="1:29" ht="15" customHeight="1">
      <c r="A16" s="29" t="s">
        <v>24</v>
      </c>
      <c r="B16" s="47">
        <f>12929+31</f>
        <v>12960</v>
      </c>
      <c r="C16" s="48" t="s">
        <v>79</v>
      </c>
      <c r="D16" s="47">
        <f>17216+36</f>
        <v>17252</v>
      </c>
      <c r="E16" s="48" t="s">
        <v>79</v>
      </c>
      <c r="F16" s="49">
        <v>9.44</v>
      </c>
      <c r="G16" s="47">
        <v>2430</v>
      </c>
      <c r="H16" s="48" t="s">
        <v>79</v>
      </c>
      <c r="I16" s="47">
        <v>14656</v>
      </c>
      <c r="J16" s="47">
        <v>642</v>
      </c>
      <c r="K16" s="47">
        <v>11455</v>
      </c>
      <c r="L16" s="47">
        <v>230</v>
      </c>
      <c r="M16" s="47">
        <v>1021</v>
      </c>
      <c r="N16" s="47">
        <v>5</v>
      </c>
      <c r="O16" s="47">
        <v>2435</v>
      </c>
      <c r="P16" s="47">
        <v>43</v>
      </c>
      <c r="Q16" s="47">
        <v>14065</v>
      </c>
      <c r="R16" s="47">
        <v>2054</v>
      </c>
      <c r="S16" s="47">
        <v>12011</v>
      </c>
      <c r="T16" s="47">
        <v>1427</v>
      </c>
      <c r="U16" s="47">
        <v>1</v>
      </c>
      <c r="V16" s="48">
        <v>0</v>
      </c>
      <c r="W16" s="47">
        <v>535</v>
      </c>
      <c r="X16" s="47">
        <v>6</v>
      </c>
      <c r="Y16" s="47">
        <v>27</v>
      </c>
      <c r="Z16" s="47">
        <v>6</v>
      </c>
      <c r="AA16" s="47">
        <v>382</v>
      </c>
      <c r="AB16" s="47">
        <v>71</v>
      </c>
      <c r="AC16" s="6"/>
    </row>
    <row r="17" spans="1:29" ht="15" customHeight="1">
      <c r="A17" s="29" t="s">
        <v>25</v>
      </c>
      <c r="B17" s="47">
        <f>12991+35</f>
        <v>13026</v>
      </c>
      <c r="C17" s="48" t="s">
        <v>79</v>
      </c>
      <c r="D17" s="47">
        <f>17294+44</f>
        <v>17338</v>
      </c>
      <c r="E17" s="48" t="s">
        <v>79</v>
      </c>
      <c r="F17" s="49">
        <v>9.48</v>
      </c>
      <c r="G17" s="47">
        <v>2457</v>
      </c>
      <c r="H17" s="48" t="s">
        <v>79</v>
      </c>
      <c r="I17" s="47">
        <v>14719</v>
      </c>
      <c r="J17" s="47">
        <v>630</v>
      </c>
      <c r="K17" s="47">
        <v>11479</v>
      </c>
      <c r="L17" s="47">
        <v>227</v>
      </c>
      <c r="M17" s="47">
        <v>1031</v>
      </c>
      <c r="N17" s="47">
        <v>7</v>
      </c>
      <c r="O17" s="47">
        <v>2407</v>
      </c>
      <c r="P17" s="47">
        <v>39</v>
      </c>
      <c r="Q17" s="47">
        <v>14133</v>
      </c>
      <c r="R17" s="47">
        <v>2030</v>
      </c>
      <c r="S17" s="47">
        <v>12103</v>
      </c>
      <c r="T17" s="47">
        <v>1468</v>
      </c>
      <c r="U17" s="47">
        <v>3</v>
      </c>
      <c r="V17" s="48">
        <v>0</v>
      </c>
      <c r="W17" s="47">
        <v>511</v>
      </c>
      <c r="X17" s="47">
        <v>5</v>
      </c>
      <c r="Y17" s="47">
        <v>27</v>
      </c>
      <c r="Z17" s="47">
        <v>8</v>
      </c>
      <c r="AA17" s="47">
        <v>382</v>
      </c>
      <c r="AB17" s="47">
        <v>73</v>
      </c>
      <c r="AC17" s="6"/>
    </row>
    <row r="18" spans="1:29" ht="15" customHeight="1">
      <c r="A18" s="29" t="s">
        <v>26</v>
      </c>
      <c r="B18" s="47">
        <f>13086+36</f>
        <v>13122</v>
      </c>
      <c r="C18" s="48" t="s">
        <v>79</v>
      </c>
      <c r="D18" s="47">
        <f>17446+44</f>
        <v>17490</v>
      </c>
      <c r="E18" s="48" t="s">
        <v>79</v>
      </c>
      <c r="F18" s="49">
        <v>9.6</v>
      </c>
      <c r="G18" s="47">
        <v>2492</v>
      </c>
      <c r="H18" s="48" t="s">
        <v>79</v>
      </c>
      <c r="I18" s="47">
        <v>14890</v>
      </c>
      <c r="J18" s="47">
        <v>654</v>
      </c>
      <c r="K18" s="47">
        <v>11599</v>
      </c>
      <c r="L18" s="47">
        <v>233</v>
      </c>
      <c r="M18" s="47">
        <v>1064</v>
      </c>
      <c r="N18" s="47">
        <v>8</v>
      </c>
      <c r="O18" s="47">
        <v>2467</v>
      </c>
      <c r="P18" s="47">
        <v>41</v>
      </c>
      <c r="Q18" s="47">
        <v>14279</v>
      </c>
      <c r="R18" s="47">
        <v>2015</v>
      </c>
      <c r="S18" s="47">
        <v>12264</v>
      </c>
      <c r="T18" s="47">
        <v>1475</v>
      </c>
      <c r="U18" s="47">
        <v>1</v>
      </c>
      <c r="V18" s="47">
        <v>0</v>
      </c>
      <c r="W18" s="47">
        <v>523</v>
      </c>
      <c r="X18" s="47">
        <v>5</v>
      </c>
      <c r="Y18" s="47">
        <v>13</v>
      </c>
      <c r="Z18" s="47">
        <v>4</v>
      </c>
      <c r="AA18" s="47">
        <v>379</v>
      </c>
      <c r="AB18" s="47">
        <v>72</v>
      </c>
      <c r="AC18" s="6"/>
    </row>
    <row r="19" spans="1:29" ht="15" customHeight="1">
      <c r="A19" s="29" t="s">
        <v>27</v>
      </c>
      <c r="B19" s="47">
        <f>13143+30</f>
        <v>13173</v>
      </c>
      <c r="C19" s="48" t="s">
        <v>79</v>
      </c>
      <c r="D19" s="47">
        <f>17502+41</f>
        <v>17543</v>
      </c>
      <c r="E19" s="48" t="s">
        <v>79</v>
      </c>
      <c r="F19" s="49">
        <v>9.63</v>
      </c>
      <c r="G19" s="47">
        <v>2407</v>
      </c>
      <c r="H19" s="48" t="s">
        <v>79</v>
      </c>
      <c r="I19" s="47">
        <v>14957</v>
      </c>
      <c r="J19" s="47">
        <v>685</v>
      </c>
      <c r="K19" s="47">
        <v>11647</v>
      </c>
      <c r="L19" s="47">
        <v>236</v>
      </c>
      <c r="M19" s="47">
        <v>1068</v>
      </c>
      <c r="N19" s="47">
        <v>8</v>
      </c>
      <c r="O19" s="47">
        <v>2478</v>
      </c>
      <c r="P19" s="47">
        <v>40</v>
      </c>
      <c r="Q19" s="47">
        <v>14380</v>
      </c>
      <c r="R19" s="47">
        <v>2013</v>
      </c>
      <c r="S19" s="47">
        <v>12367</v>
      </c>
      <c r="T19" s="47">
        <v>1353</v>
      </c>
      <c r="U19" s="47">
        <v>1</v>
      </c>
      <c r="V19" s="48">
        <v>0</v>
      </c>
      <c r="W19" s="47">
        <v>520</v>
      </c>
      <c r="X19" s="47">
        <v>6</v>
      </c>
      <c r="Y19" s="47">
        <v>12</v>
      </c>
      <c r="Z19" s="47">
        <v>3</v>
      </c>
      <c r="AA19" s="47">
        <v>382</v>
      </c>
      <c r="AB19" s="47">
        <v>76</v>
      </c>
      <c r="AC19" s="6"/>
    </row>
    <row r="20" spans="1:29" ht="15" customHeight="1">
      <c r="A20" s="29" t="s">
        <v>28</v>
      </c>
      <c r="B20" s="47">
        <f>13234+29</f>
        <v>13263</v>
      </c>
      <c r="C20" s="48" t="s">
        <v>79</v>
      </c>
      <c r="D20" s="47">
        <f>17643+40</f>
        <v>17683</v>
      </c>
      <c r="E20" s="48" t="s">
        <v>79</v>
      </c>
      <c r="F20" s="49">
        <v>9.7</v>
      </c>
      <c r="G20" s="47">
        <v>2856</v>
      </c>
      <c r="H20" s="48" t="s">
        <v>79</v>
      </c>
      <c r="I20" s="47">
        <v>15232</v>
      </c>
      <c r="J20" s="47">
        <v>894</v>
      </c>
      <c r="K20" s="47">
        <v>11750</v>
      </c>
      <c r="L20" s="47">
        <v>238</v>
      </c>
      <c r="M20" s="47">
        <v>1092</v>
      </c>
      <c r="N20" s="47">
        <v>8</v>
      </c>
      <c r="O20" s="47">
        <v>2510</v>
      </c>
      <c r="P20" s="47">
        <v>42</v>
      </c>
      <c r="Q20" s="47">
        <v>14388</v>
      </c>
      <c r="R20" s="47">
        <v>1981</v>
      </c>
      <c r="S20" s="47">
        <v>12407</v>
      </c>
      <c r="T20" s="47">
        <v>1589</v>
      </c>
      <c r="U20" s="47">
        <v>1</v>
      </c>
      <c r="V20" s="48">
        <v>0</v>
      </c>
      <c r="W20" s="47">
        <v>515</v>
      </c>
      <c r="X20" s="47">
        <v>5</v>
      </c>
      <c r="Y20" s="47">
        <v>14</v>
      </c>
      <c r="Z20" s="47">
        <v>5</v>
      </c>
      <c r="AA20" s="47">
        <v>383</v>
      </c>
      <c r="AB20" s="47">
        <v>74</v>
      </c>
      <c r="AC20" s="6"/>
    </row>
    <row r="21" spans="1:29" ht="15" customHeight="1">
      <c r="A21" s="29" t="s">
        <v>75</v>
      </c>
      <c r="B21" s="47">
        <f>13314+28</f>
        <v>13342</v>
      </c>
      <c r="C21" s="48" t="s">
        <v>79</v>
      </c>
      <c r="D21" s="47">
        <f>17767+42</f>
        <v>17809</v>
      </c>
      <c r="E21" s="48" t="s">
        <v>79</v>
      </c>
      <c r="F21" s="49">
        <v>9.77</v>
      </c>
      <c r="G21" s="47">
        <v>2477</v>
      </c>
      <c r="H21" s="48" t="s">
        <v>79</v>
      </c>
      <c r="I21" s="47">
        <v>15179</v>
      </c>
      <c r="J21" s="47">
        <v>735</v>
      </c>
      <c r="K21" s="47">
        <v>11834</v>
      </c>
      <c r="L21" s="47">
        <v>253</v>
      </c>
      <c r="M21" s="47">
        <v>1100</v>
      </c>
      <c r="N21" s="47">
        <v>9</v>
      </c>
      <c r="O21" s="47">
        <v>2517</v>
      </c>
      <c r="P21" s="47">
        <v>41</v>
      </c>
      <c r="Q21" s="47">
        <v>14597</v>
      </c>
      <c r="R21" s="47">
        <v>2015</v>
      </c>
      <c r="S21" s="47">
        <v>12582</v>
      </c>
      <c r="T21" s="47">
        <v>1352</v>
      </c>
      <c r="U21" s="47">
        <v>1</v>
      </c>
      <c r="V21" s="47">
        <v>0</v>
      </c>
      <c r="W21" s="47">
        <v>523</v>
      </c>
      <c r="X21" s="47">
        <v>6</v>
      </c>
      <c r="Y21" s="47">
        <v>34</v>
      </c>
      <c r="Z21" s="47">
        <v>8</v>
      </c>
      <c r="AA21" s="47">
        <v>381</v>
      </c>
      <c r="AB21" s="47">
        <v>74</v>
      </c>
      <c r="AC21" s="6"/>
    </row>
    <row r="22" spans="1:29" ht="15" customHeight="1">
      <c r="A22" s="29" t="s">
        <v>62</v>
      </c>
      <c r="B22" s="47">
        <f>13401+29</f>
        <v>13430</v>
      </c>
      <c r="C22" s="48" t="s">
        <v>79</v>
      </c>
      <c r="D22" s="47">
        <f>17909+38</f>
        <v>17947</v>
      </c>
      <c r="E22" s="48" t="s">
        <v>79</v>
      </c>
      <c r="F22" s="49">
        <v>9.85</v>
      </c>
      <c r="G22" s="47">
        <v>2538</v>
      </c>
      <c r="H22" s="48" t="s">
        <v>79</v>
      </c>
      <c r="I22" s="47">
        <v>15289</v>
      </c>
      <c r="J22" s="47">
        <v>704</v>
      </c>
      <c r="K22" s="47">
        <v>11909</v>
      </c>
      <c r="L22" s="47">
        <v>242</v>
      </c>
      <c r="M22" s="47">
        <v>1118</v>
      </c>
      <c r="N22" s="47">
        <v>9</v>
      </c>
      <c r="O22" s="47">
        <v>2489</v>
      </c>
      <c r="P22" s="47">
        <v>43</v>
      </c>
      <c r="Q22" s="47">
        <v>14643</v>
      </c>
      <c r="R22" s="47">
        <v>2034</v>
      </c>
      <c r="S22" s="47">
        <v>12609</v>
      </c>
      <c r="T22" s="47">
        <v>1448</v>
      </c>
      <c r="U22" s="47">
        <v>0</v>
      </c>
      <c r="V22" s="48">
        <v>0</v>
      </c>
      <c r="W22" s="47">
        <v>541</v>
      </c>
      <c r="X22" s="47">
        <v>6</v>
      </c>
      <c r="Y22" s="47">
        <v>16</v>
      </c>
      <c r="Z22" s="47">
        <v>6</v>
      </c>
      <c r="AA22" s="47">
        <v>381</v>
      </c>
      <c r="AB22" s="47">
        <v>81</v>
      </c>
      <c r="AC22" s="6"/>
    </row>
    <row r="23" spans="1:29" ht="15" customHeight="1">
      <c r="A23" s="29" t="s">
        <v>29</v>
      </c>
      <c r="B23" s="47">
        <f>13548+26</f>
        <v>13574</v>
      </c>
      <c r="C23" s="48" t="s">
        <v>79</v>
      </c>
      <c r="D23" s="47">
        <f>18169+37</f>
        <v>18206</v>
      </c>
      <c r="E23" s="48" t="s">
        <v>79</v>
      </c>
      <c r="F23" s="49">
        <v>9.99</v>
      </c>
      <c r="G23" s="47">
        <v>2744</v>
      </c>
      <c r="H23" s="48" t="s">
        <v>79</v>
      </c>
      <c r="I23" s="47">
        <v>15579</v>
      </c>
      <c r="J23" s="47">
        <v>689</v>
      </c>
      <c r="K23" s="47">
        <v>12090</v>
      </c>
      <c r="L23" s="47">
        <v>234</v>
      </c>
      <c r="M23" s="47">
        <v>1165</v>
      </c>
      <c r="N23" s="47">
        <v>8</v>
      </c>
      <c r="O23" s="47">
        <v>2530</v>
      </c>
      <c r="P23" s="47">
        <v>44</v>
      </c>
      <c r="Q23" s="47">
        <v>14838</v>
      </c>
      <c r="R23" s="47">
        <v>2013</v>
      </c>
      <c r="S23" s="47">
        <v>12825</v>
      </c>
      <c r="T23" s="47">
        <v>1677</v>
      </c>
      <c r="U23" s="47">
        <v>3</v>
      </c>
      <c r="V23" s="47">
        <v>0</v>
      </c>
      <c r="W23" s="47">
        <v>629</v>
      </c>
      <c r="X23" s="47">
        <v>10</v>
      </c>
      <c r="Y23" s="47">
        <v>25</v>
      </c>
      <c r="Z23" s="47">
        <v>8</v>
      </c>
      <c r="AA23" s="47">
        <v>374</v>
      </c>
      <c r="AB23" s="47">
        <v>74</v>
      </c>
      <c r="AC23" s="6"/>
    </row>
    <row r="24" spans="1:28" ht="15" customHeight="1">
      <c r="A24" s="30"/>
      <c r="B24" s="50"/>
      <c r="C24" s="50"/>
      <c r="D24" s="50"/>
      <c r="E24" s="50"/>
      <c r="F24" s="51"/>
      <c r="G24" s="50"/>
      <c r="H24" s="50"/>
      <c r="I24" s="52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29" ht="15" customHeight="1">
      <c r="A25" s="16" t="s">
        <v>30</v>
      </c>
      <c r="B25" s="47">
        <f>SUM(B27:B40)</f>
        <v>141805</v>
      </c>
      <c r="C25" s="47">
        <f>B25/12</f>
        <v>11817.083333333334</v>
      </c>
      <c r="D25" s="47">
        <f>SUM(D27:D40)</f>
        <v>189714</v>
      </c>
      <c r="E25" s="47">
        <f aca="true" t="shared" si="0" ref="C25:E50">D25/12</f>
        <v>15809.5</v>
      </c>
      <c r="F25" s="49">
        <v>11.17</v>
      </c>
      <c r="G25" s="47">
        <v>27325</v>
      </c>
      <c r="H25" s="47">
        <f>G25/12</f>
        <v>2277.0833333333335</v>
      </c>
      <c r="I25" s="47">
        <f>SUM(I27:I40)</f>
        <v>162118</v>
      </c>
      <c r="J25" s="47">
        <v>7536</v>
      </c>
      <c r="K25" s="47">
        <f>SUM(K27:K40)</f>
        <v>128726</v>
      </c>
      <c r="L25" s="47">
        <v>2679</v>
      </c>
      <c r="M25" s="47">
        <f>SUM(M27:M40)</f>
        <v>11897</v>
      </c>
      <c r="N25" s="47">
        <v>92</v>
      </c>
      <c r="O25" s="47">
        <f>SUM(O27:O40)</f>
        <v>26283</v>
      </c>
      <c r="P25" s="47">
        <v>438</v>
      </c>
      <c r="Q25" s="47">
        <f>SUM(Q27:Q40)</f>
        <v>155342</v>
      </c>
      <c r="R25" s="47">
        <f>SUM(R27:R40)</f>
        <v>22306</v>
      </c>
      <c r="S25" s="47">
        <f>SUM(S27:S40)</f>
        <v>133037</v>
      </c>
      <c r="T25" s="47">
        <v>15777</v>
      </c>
      <c r="U25" s="47">
        <f>SUM(U27:U40)</f>
        <v>17</v>
      </c>
      <c r="V25" s="47">
        <v>2</v>
      </c>
      <c r="W25" s="47">
        <f>SUM(W27:W40)</f>
        <v>5967</v>
      </c>
      <c r="X25" s="47">
        <v>71</v>
      </c>
      <c r="Y25" s="47">
        <f>SUM(Y27:Y40)</f>
        <v>252</v>
      </c>
      <c r="Z25" s="47">
        <v>70</v>
      </c>
      <c r="AA25" s="47">
        <v>3402</v>
      </c>
      <c r="AB25" s="47">
        <v>660</v>
      </c>
      <c r="AC25" s="6"/>
    </row>
    <row r="26" spans="1:29" ht="15" customHeight="1">
      <c r="A26" s="16" t="s">
        <v>31</v>
      </c>
      <c r="B26" s="47">
        <f>SUM(B41:B50)</f>
        <v>15341</v>
      </c>
      <c r="C26" s="47">
        <f t="shared" si="0"/>
        <v>1278.4166666666667</v>
      </c>
      <c r="D26" s="47">
        <f>SUM(D41:D50)</f>
        <v>19688</v>
      </c>
      <c r="E26" s="47">
        <f t="shared" si="0"/>
        <v>1640.6666666666667</v>
      </c>
      <c r="F26" s="49">
        <v>4.03</v>
      </c>
      <c r="G26" s="47">
        <v>2677</v>
      </c>
      <c r="H26" s="47">
        <f>G26/12</f>
        <v>223.08333333333334</v>
      </c>
      <c r="I26" s="47">
        <f>SUM(I41:I50)</f>
        <v>16234</v>
      </c>
      <c r="J26" s="47">
        <f>SUM(J41:J51)</f>
        <v>632</v>
      </c>
      <c r="K26" s="47">
        <f>SUM(K41:K50)</f>
        <v>10355</v>
      </c>
      <c r="L26" s="47">
        <v>124</v>
      </c>
      <c r="M26" s="47">
        <f>SUM(M41:M50)</f>
        <v>736</v>
      </c>
      <c r="N26" s="47">
        <v>6</v>
      </c>
      <c r="O26" s="47">
        <f>SUM(O41:O50)</f>
        <v>3101</v>
      </c>
      <c r="P26" s="47">
        <v>52</v>
      </c>
      <c r="Q26" s="47">
        <f>SUM(Q41:Q50)</f>
        <v>15465</v>
      </c>
      <c r="R26" s="47">
        <f>SUM(R41:R50)</f>
        <v>2038</v>
      </c>
      <c r="S26" s="47">
        <f>SUM(S41:S50)</f>
        <v>13427</v>
      </c>
      <c r="T26" s="47">
        <v>1635</v>
      </c>
      <c r="U26" s="47">
        <f>SUM(U41:U50)</f>
        <v>1</v>
      </c>
      <c r="V26" s="47">
        <v>0</v>
      </c>
      <c r="W26" s="47">
        <f>SUM(W41:W50)</f>
        <v>482</v>
      </c>
      <c r="X26" s="47">
        <v>8</v>
      </c>
      <c r="Y26" s="47">
        <f>SUM(Y41:Y50)</f>
        <v>10</v>
      </c>
      <c r="Z26" s="47">
        <v>1</v>
      </c>
      <c r="AA26" s="47">
        <v>1170</v>
      </c>
      <c r="AB26" s="47">
        <v>219</v>
      </c>
      <c r="AC26" s="6"/>
    </row>
    <row r="27" spans="1:29" ht="15" customHeight="1">
      <c r="A27" s="16" t="s">
        <v>32</v>
      </c>
      <c r="B27" s="47">
        <v>94259</v>
      </c>
      <c r="C27" s="47">
        <f t="shared" si="0"/>
        <v>7854.916666666667</v>
      </c>
      <c r="D27" s="47">
        <v>127658</v>
      </c>
      <c r="E27" s="47">
        <f t="shared" si="0"/>
        <v>10638.166666666666</v>
      </c>
      <c r="F27" s="49">
        <v>15.67</v>
      </c>
      <c r="G27" s="47">
        <v>18577</v>
      </c>
      <c r="H27" s="47">
        <f>G27/12</f>
        <v>1548.0833333333333</v>
      </c>
      <c r="I27" s="47">
        <v>109989</v>
      </c>
      <c r="J27" s="47">
        <v>5386</v>
      </c>
      <c r="K27" s="47">
        <v>90053</v>
      </c>
      <c r="L27" s="47">
        <v>2116</v>
      </c>
      <c r="M27" s="47">
        <v>9160</v>
      </c>
      <c r="N27" s="47">
        <v>70</v>
      </c>
      <c r="O27" s="47">
        <v>16682</v>
      </c>
      <c r="P27" s="47">
        <v>289</v>
      </c>
      <c r="Q27" s="47">
        <v>102693</v>
      </c>
      <c r="R27" s="47">
        <v>13370</v>
      </c>
      <c r="S27" s="47">
        <v>89324</v>
      </c>
      <c r="T27" s="47">
        <v>10378</v>
      </c>
      <c r="U27" s="47">
        <v>5</v>
      </c>
      <c r="V27" s="47">
        <v>1</v>
      </c>
      <c r="W27" s="47">
        <v>4945</v>
      </c>
      <c r="X27" s="47">
        <v>50</v>
      </c>
      <c r="Y27" s="47">
        <v>185</v>
      </c>
      <c r="Z27" s="47">
        <v>58</v>
      </c>
      <c r="AA27" s="47">
        <v>1214</v>
      </c>
      <c r="AB27" s="47">
        <v>74</v>
      </c>
      <c r="AC27" s="6"/>
    </row>
    <row r="28" spans="1:29" ht="15" customHeight="1">
      <c r="A28" s="16" t="s">
        <v>33</v>
      </c>
      <c r="B28" s="47">
        <v>10285</v>
      </c>
      <c r="C28" s="47">
        <f t="shared" si="0"/>
        <v>857.0833333333334</v>
      </c>
      <c r="D28" s="47">
        <v>12803</v>
      </c>
      <c r="E28" s="47">
        <f t="shared" si="0"/>
        <v>1066.9166666666667</v>
      </c>
      <c r="F28" s="49">
        <v>7.98</v>
      </c>
      <c r="G28" s="47">
        <v>1923</v>
      </c>
      <c r="H28" s="47">
        <f>G28/12</f>
        <v>160.25</v>
      </c>
      <c r="I28" s="47">
        <v>10420</v>
      </c>
      <c r="J28" s="47">
        <v>447</v>
      </c>
      <c r="K28" s="47">
        <v>8744</v>
      </c>
      <c r="L28" s="47">
        <v>152</v>
      </c>
      <c r="M28" s="47">
        <v>415</v>
      </c>
      <c r="N28" s="47">
        <v>4</v>
      </c>
      <c r="O28" s="47">
        <v>2429</v>
      </c>
      <c r="P28" s="47">
        <v>34</v>
      </c>
      <c r="Q28" s="47">
        <v>11897</v>
      </c>
      <c r="R28" s="47">
        <v>2014</v>
      </c>
      <c r="S28" s="47">
        <v>9883</v>
      </c>
      <c r="T28" s="47">
        <v>1205</v>
      </c>
      <c r="U28" s="47">
        <v>0</v>
      </c>
      <c r="V28" s="47">
        <v>0</v>
      </c>
      <c r="W28" s="47">
        <v>220</v>
      </c>
      <c r="X28" s="47">
        <v>4</v>
      </c>
      <c r="Y28" s="47">
        <v>11</v>
      </c>
      <c r="Z28" s="47">
        <v>2</v>
      </c>
      <c r="AA28" s="47">
        <v>444</v>
      </c>
      <c r="AB28" s="47">
        <v>75</v>
      </c>
      <c r="AC28" s="6"/>
    </row>
    <row r="29" spans="1:29" ht="15" customHeight="1">
      <c r="A29" s="16" t="s">
        <v>34</v>
      </c>
      <c r="B29" s="47">
        <v>3321</v>
      </c>
      <c r="C29" s="47">
        <f t="shared" si="0"/>
        <v>276.75</v>
      </c>
      <c r="D29" s="47">
        <v>4037</v>
      </c>
      <c r="E29" s="47">
        <f t="shared" si="0"/>
        <v>336.4166666666667</v>
      </c>
      <c r="F29" s="49">
        <v>9.29</v>
      </c>
      <c r="G29" s="47">
        <v>637</v>
      </c>
      <c r="H29" s="47">
        <f aca="true" t="shared" si="1" ref="H29:H51">G29/12</f>
        <v>53.083333333333336</v>
      </c>
      <c r="I29" s="47">
        <v>3436</v>
      </c>
      <c r="J29" s="47">
        <v>157</v>
      </c>
      <c r="K29" s="47">
        <v>2647</v>
      </c>
      <c r="L29" s="47">
        <v>42</v>
      </c>
      <c r="M29" s="47">
        <v>182</v>
      </c>
      <c r="N29" s="47">
        <v>1</v>
      </c>
      <c r="O29" s="47">
        <v>614</v>
      </c>
      <c r="P29" s="47">
        <v>11</v>
      </c>
      <c r="Q29" s="47">
        <v>3500</v>
      </c>
      <c r="R29" s="47">
        <v>406</v>
      </c>
      <c r="S29" s="47">
        <v>3094</v>
      </c>
      <c r="T29" s="47">
        <v>359</v>
      </c>
      <c r="U29" s="48">
        <v>0</v>
      </c>
      <c r="V29" s="48">
        <v>0</v>
      </c>
      <c r="W29" s="47">
        <v>4</v>
      </c>
      <c r="X29" s="47">
        <v>1</v>
      </c>
      <c r="Y29" s="47">
        <v>2</v>
      </c>
      <c r="Z29" s="47">
        <v>1</v>
      </c>
      <c r="AA29" s="47">
        <v>349</v>
      </c>
      <c r="AB29" s="47">
        <v>65</v>
      </c>
      <c r="AC29" s="6"/>
    </row>
    <row r="30" spans="1:29" ht="15" customHeight="1">
      <c r="A30" s="16" t="s">
        <v>35</v>
      </c>
      <c r="B30" s="47">
        <v>6393</v>
      </c>
      <c r="C30" s="47">
        <f t="shared" si="0"/>
        <v>532.75</v>
      </c>
      <c r="D30" s="47">
        <v>9024</v>
      </c>
      <c r="E30" s="47">
        <f t="shared" si="0"/>
        <v>752</v>
      </c>
      <c r="F30" s="49">
        <v>13.55</v>
      </c>
      <c r="G30" s="47">
        <v>1261</v>
      </c>
      <c r="H30" s="47">
        <f t="shared" si="1"/>
        <v>105.08333333333333</v>
      </c>
      <c r="I30" s="47">
        <v>7318</v>
      </c>
      <c r="J30" s="47">
        <v>322</v>
      </c>
      <c r="K30" s="47">
        <v>6180</v>
      </c>
      <c r="L30" s="47">
        <v>92</v>
      </c>
      <c r="M30" s="47">
        <v>411</v>
      </c>
      <c r="N30" s="47">
        <v>3</v>
      </c>
      <c r="O30" s="47">
        <v>1218</v>
      </c>
      <c r="P30" s="47">
        <v>22</v>
      </c>
      <c r="Q30" s="47">
        <v>6933</v>
      </c>
      <c r="R30" s="47">
        <v>1317</v>
      </c>
      <c r="S30" s="47">
        <v>5616</v>
      </c>
      <c r="T30" s="47">
        <v>803</v>
      </c>
      <c r="U30" s="47">
        <v>0</v>
      </c>
      <c r="V30" s="47">
        <v>0</v>
      </c>
      <c r="W30" s="47">
        <v>237</v>
      </c>
      <c r="X30" s="47">
        <v>3</v>
      </c>
      <c r="Y30" s="47">
        <v>12</v>
      </c>
      <c r="Z30" s="47">
        <v>1</v>
      </c>
      <c r="AA30" s="47">
        <v>70</v>
      </c>
      <c r="AB30" s="47">
        <v>13</v>
      </c>
      <c r="AC30" s="6"/>
    </row>
    <row r="31" spans="1:29" ht="15" customHeight="1">
      <c r="A31" s="16" t="s">
        <v>36</v>
      </c>
      <c r="B31" s="47">
        <v>4457</v>
      </c>
      <c r="C31" s="47">
        <f t="shared" si="0"/>
        <v>371.4166666666667</v>
      </c>
      <c r="D31" s="47">
        <v>6492</v>
      </c>
      <c r="E31" s="47">
        <f t="shared" si="0"/>
        <v>541</v>
      </c>
      <c r="F31" s="49">
        <v>19.5</v>
      </c>
      <c r="G31" s="47">
        <v>734</v>
      </c>
      <c r="H31" s="47">
        <f t="shared" si="1"/>
        <v>61.166666666666664</v>
      </c>
      <c r="I31" s="47">
        <v>5535</v>
      </c>
      <c r="J31" s="47">
        <v>201</v>
      </c>
      <c r="K31" s="47">
        <v>3927</v>
      </c>
      <c r="L31" s="47">
        <v>55</v>
      </c>
      <c r="M31" s="47">
        <v>482</v>
      </c>
      <c r="N31" s="47">
        <v>4</v>
      </c>
      <c r="O31" s="47">
        <v>706</v>
      </c>
      <c r="P31" s="47">
        <v>10</v>
      </c>
      <c r="Q31" s="47">
        <v>4932</v>
      </c>
      <c r="R31" s="47">
        <v>694</v>
      </c>
      <c r="S31" s="47">
        <v>4238</v>
      </c>
      <c r="T31" s="47">
        <v>445</v>
      </c>
      <c r="U31" s="48">
        <v>5</v>
      </c>
      <c r="V31" s="48">
        <v>1</v>
      </c>
      <c r="W31" s="47">
        <v>37</v>
      </c>
      <c r="X31" s="47">
        <v>3</v>
      </c>
      <c r="Y31" s="47">
        <v>13</v>
      </c>
      <c r="Z31" s="47">
        <v>2</v>
      </c>
      <c r="AA31" s="47">
        <v>71</v>
      </c>
      <c r="AB31" s="47">
        <v>14</v>
      </c>
      <c r="AC31" s="6"/>
    </row>
    <row r="32" spans="1:29" ht="15" customHeight="1">
      <c r="A32" s="16" t="s">
        <v>37</v>
      </c>
      <c r="B32" s="47">
        <v>4311</v>
      </c>
      <c r="C32" s="47">
        <f t="shared" si="0"/>
        <v>359.25</v>
      </c>
      <c r="D32" s="47">
        <v>5429</v>
      </c>
      <c r="E32" s="47">
        <f t="shared" si="0"/>
        <v>452.4166666666667</v>
      </c>
      <c r="F32" s="49">
        <v>6.42</v>
      </c>
      <c r="G32" s="47">
        <v>845</v>
      </c>
      <c r="H32" s="47">
        <f t="shared" si="1"/>
        <v>70.41666666666667</v>
      </c>
      <c r="I32" s="47">
        <v>4537</v>
      </c>
      <c r="J32" s="47">
        <v>176</v>
      </c>
      <c r="K32" s="47">
        <v>3060</v>
      </c>
      <c r="L32" s="47">
        <v>43</v>
      </c>
      <c r="M32" s="47">
        <v>111</v>
      </c>
      <c r="N32" s="47">
        <v>1</v>
      </c>
      <c r="O32" s="47">
        <v>1093</v>
      </c>
      <c r="P32" s="47">
        <v>21</v>
      </c>
      <c r="Q32" s="47">
        <v>4757</v>
      </c>
      <c r="R32" s="47">
        <v>1048</v>
      </c>
      <c r="S32" s="47">
        <v>3709</v>
      </c>
      <c r="T32" s="47">
        <v>586</v>
      </c>
      <c r="U32" s="48">
        <v>0</v>
      </c>
      <c r="V32" s="48">
        <v>0</v>
      </c>
      <c r="W32" s="48">
        <v>24</v>
      </c>
      <c r="X32" s="47">
        <v>0</v>
      </c>
      <c r="Y32" s="47">
        <v>9</v>
      </c>
      <c r="Z32" s="47">
        <v>2</v>
      </c>
      <c r="AA32" s="48">
        <v>6</v>
      </c>
      <c r="AB32" s="48">
        <v>16</v>
      </c>
      <c r="AC32" s="6"/>
    </row>
    <row r="33" spans="1:29" ht="15" customHeight="1">
      <c r="A33" s="16" t="s">
        <v>38</v>
      </c>
      <c r="B33" s="47">
        <v>3034</v>
      </c>
      <c r="C33" s="47">
        <f t="shared" si="0"/>
        <v>252.83333333333334</v>
      </c>
      <c r="D33" s="47">
        <v>3978</v>
      </c>
      <c r="E33" s="47">
        <f t="shared" si="0"/>
        <v>331.5</v>
      </c>
      <c r="F33" s="49">
        <v>5.88</v>
      </c>
      <c r="G33" s="47">
        <v>594</v>
      </c>
      <c r="H33" s="47">
        <f t="shared" si="1"/>
        <v>49.5</v>
      </c>
      <c r="I33" s="47">
        <v>3492</v>
      </c>
      <c r="J33" s="47">
        <v>149</v>
      </c>
      <c r="K33" s="47">
        <v>2607</v>
      </c>
      <c r="L33" s="47">
        <v>30</v>
      </c>
      <c r="M33" s="47">
        <v>258</v>
      </c>
      <c r="N33" s="47">
        <v>2</v>
      </c>
      <c r="O33" s="47">
        <v>483</v>
      </c>
      <c r="P33" s="47">
        <v>9</v>
      </c>
      <c r="Q33" s="47">
        <v>3668</v>
      </c>
      <c r="R33" s="47">
        <v>559</v>
      </c>
      <c r="S33" s="47">
        <v>3109</v>
      </c>
      <c r="T33" s="47">
        <v>336</v>
      </c>
      <c r="U33" s="48">
        <v>0</v>
      </c>
      <c r="V33" s="48">
        <v>0</v>
      </c>
      <c r="W33" s="48">
        <v>57</v>
      </c>
      <c r="X33" s="48">
        <v>1</v>
      </c>
      <c r="Y33" s="48">
        <v>5</v>
      </c>
      <c r="Z33" s="47">
        <v>1</v>
      </c>
      <c r="AA33" s="47">
        <v>353</v>
      </c>
      <c r="AB33" s="47">
        <v>67</v>
      </c>
      <c r="AC33" s="6"/>
    </row>
    <row r="34" spans="1:29" ht="15" customHeight="1">
      <c r="A34" s="16" t="s">
        <v>39</v>
      </c>
      <c r="B34" s="47">
        <v>2559</v>
      </c>
      <c r="C34" s="47">
        <f t="shared" si="0"/>
        <v>213.25</v>
      </c>
      <c r="D34" s="47">
        <v>3466</v>
      </c>
      <c r="E34" s="47">
        <f t="shared" si="0"/>
        <v>288.8333333333333</v>
      </c>
      <c r="F34" s="49">
        <v>5.63</v>
      </c>
      <c r="G34" s="47">
        <v>410</v>
      </c>
      <c r="H34" s="47">
        <f t="shared" si="1"/>
        <v>34.166666666666664</v>
      </c>
      <c r="I34" s="47">
        <v>3002</v>
      </c>
      <c r="J34" s="47">
        <v>119</v>
      </c>
      <c r="K34" s="47">
        <v>2300</v>
      </c>
      <c r="L34" s="47">
        <v>29</v>
      </c>
      <c r="M34" s="47">
        <v>208</v>
      </c>
      <c r="N34" s="47">
        <v>2</v>
      </c>
      <c r="O34" s="47">
        <v>421</v>
      </c>
      <c r="P34" s="47">
        <v>5</v>
      </c>
      <c r="Q34" s="47">
        <v>2707</v>
      </c>
      <c r="R34" s="47">
        <v>377</v>
      </c>
      <c r="S34" s="47">
        <v>2330</v>
      </c>
      <c r="T34" s="47">
        <v>234</v>
      </c>
      <c r="U34" s="48">
        <v>7</v>
      </c>
      <c r="V34" s="48">
        <v>1</v>
      </c>
      <c r="W34" s="48">
        <v>76</v>
      </c>
      <c r="X34" s="48">
        <v>1</v>
      </c>
      <c r="Y34" s="47">
        <v>0</v>
      </c>
      <c r="Z34" s="47">
        <v>0</v>
      </c>
      <c r="AA34" s="47">
        <v>24</v>
      </c>
      <c r="AB34" s="47">
        <v>18</v>
      </c>
      <c r="AC34" s="6"/>
    </row>
    <row r="35" spans="1:29" ht="15" customHeight="1">
      <c r="A35" s="16" t="s">
        <v>40</v>
      </c>
      <c r="B35" s="47">
        <v>1837</v>
      </c>
      <c r="C35" s="47">
        <f t="shared" si="0"/>
        <v>153.08333333333334</v>
      </c>
      <c r="D35" s="47">
        <v>2244</v>
      </c>
      <c r="E35" s="47">
        <f t="shared" si="0"/>
        <v>187</v>
      </c>
      <c r="F35" s="49">
        <v>4.96</v>
      </c>
      <c r="G35" s="47">
        <v>347</v>
      </c>
      <c r="H35" s="47">
        <f t="shared" si="1"/>
        <v>28.916666666666668</v>
      </c>
      <c r="I35" s="47">
        <v>1909</v>
      </c>
      <c r="J35" s="47">
        <v>81</v>
      </c>
      <c r="K35" s="47">
        <v>1401</v>
      </c>
      <c r="L35" s="47">
        <v>22</v>
      </c>
      <c r="M35" s="47">
        <v>82</v>
      </c>
      <c r="N35" s="47">
        <v>1</v>
      </c>
      <c r="O35" s="47">
        <v>374</v>
      </c>
      <c r="P35" s="47">
        <v>4</v>
      </c>
      <c r="Q35" s="47">
        <v>2114</v>
      </c>
      <c r="R35" s="47">
        <v>435</v>
      </c>
      <c r="S35" s="47">
        <v>1679</v>
      </c>
      <c r="T35" s="47">
        <v>230</v>
      </c>
      <c r="U35" s="48">
        <v>0</v>
      </c>
      <c r="V35" s="48">
        <v>0</v>
      </c>
      <c r="W35" s="47">
        <v>10</v>
      </c>
      <c r="X35" s="47">
        <v>0</v>
      </c>
      <c r="Y35" s="47">
        <v>1</v>
      </c>
      <c r="Z35" s="47">
        <v>0</v>
      </c>
      <c r="AA35" s="47">
        <v>56</v>
      </c>
      <c r="AB35" s="47">
        <v>10</v>
      </c>
      <c r="AC35" s="6"/>
    </row>
    <row r="36" spans="1:29" ht="15" customHeight="1">
      <c r="A36" s="16" t="s">
        <v>55</v>
      </c>
      <c r="B36" s="47">
        <v>1128</v>
      </c>
      <c r="C36" s="47">
        <f t="shared" si="0"/>
        <v>94</v>
      </c>
      <c r="D36" s="47">
        <v>1335</v>
      </c>
      <c r="E36" s="47">
        <f t="shared" si="0"/>
        <v>111.25</v>
      </c>
      <c r="F36" s="49">
        <v>3.65</v>
      </c>
      <c r="G36" s="47">
        <v>202</v>
      </c>
      <c r="H36" s="47">
        <f t="shared" si="1"/>
        <v>16.833333333333332</v>
      </c>
      <c r="I36" s="47">
        <v>1077</v>
      </c>
      <c r="J36" s="47">
        <v>51</v>
      </c>
      <c r="K36" s="47">
        <v>519</v>
      </c>
      <c r="L36" s="47">
        <v>6</v>
      </c>
      <c r="M36" s="47">
        <v>12</v>
      </c>
      <c r="N36" s="47">
        <v>0</v>
      </c>
      <c r="O36" s="47">
        <v>200</v>
      </c>
      <c r="P36" s="47">
        <v>3</v>
      </c>
      <c r="Q36" s="47">
        <v>1194</v>
      </c>
      <c r="R36" s="47">
        <v>267</v>
      </c>
      <c r="S36" s="47">
        <v>927</v>
      </c>
      <c r="T36" s="47">
        <v>131</v>
      </c>
      <c r="U36" s="48">
        <v>0</v>
      </c>
      <c r="V36" s="48">
        <v>0</v>
      </c>
      <c r="W36" s="47">
        <v>1</v>
      </c>
      <c r="X36" s="47">
        <v>0</v>
      </c>
      <c r="Y36" s="47">
        <v>0</v>
      </c>
      <c r="Z36" s="47">
        <v>0</v>
      </c>
      <c r="AA36" s="47">
        <v>56</v>
      </c>
      <c r="AB36" s="47">
        <v>11</v>
      </c>
      <c r="AC36" s="6"/>
    </row>
    <row r="37" spans="1:29" ht="15" customHeight="1">
      <c r="A37" s="16" t="s">
        <v>41</v>
      </c>
      <c r="B37" s="47">
        <v>2894</v>
      </c>
      <c r="C37" s="47">
        <f t="shared" si="0"/>
        <v>241.16666666666666</v>
      </c>
      <c r="D37" s="47">
        <v>3819</v>
      </c>
      <c r="E37" s="47">
        <f t="shared" si="0"/>
        <v>318.25</v>
      </c>
      <c r="F37" s="49">
        <v>5.1</v>
      </c>
      <c r="G37" s="47">
        <v>537</v>
      </c>
      <c r="H37" s="47">
        <f t="shared" si="1"/>
        <v>44.75</v>
      </c>
      <c r="I37" s="47">
        <v>3170</v>
      </c>
      <c r="J37" s="47">
        <v>120</v>
      </c>
      <c r="K37" s="47">
        <v>2174</v>
      </c>
      <c r="L37" s="47">
        <v>24</v>
      </c>
      <c r="M37" s="47">
        <v>166</v>
      </c>
      <c r="N37" s="47">
        <v>1</v>
      </c>
      <c r="O37" s="47">
        <v>797</v>
      </c>
      <c r="P37" s="47">
        <v>13</v>
      </c>
      <c r="Q37" s="47">
        <v>3367</v>
      </c>
      <c r="R37" s="47">
        <v>606</v>
      </c>
      <c r="S37" s="47">
        <v>2761</v>
      </c>
      <c r="T37" s="47">
        <v>361</v>
      </c>
      <c r="U37" s="48">
        <v>0</v>
      </c>
      <c r="V37" s="48">
        <v>0</v>
      </c>
      <c r="W37" s="47">
        <v>108</v>
      </c>
      <c r="X37" s="47">
        <v>3</v>
      </c>
      <c r="Y37" s="47">
        <v>3</v>
      </c>
      <c r="Z37" s="47">
        <v>0</v>
      </c>
      <c r="AA37" s="47">
        <v>58</v>
      </c>
      <c r="AB37" s="47">
        <v>16</v>
      </c>
      <c r="AC37" s="6"/>
    </row>
    <row r="38" spans="1:29" ht="15" customHeight="1">
      <c r="A38" s="16" t="s">
        <v>42</v>
      </c>
      <c r="B38" s="47">
        <v>1264</v>
      </c>
      <c r="C38" s="47">
        <f t="shared" si="0"/>
        <v>105.33333333333333</v>
      </c>
      <c r="D38" s="47">
        <v>1521</v>
      </c>
      <c r="E38" s="47">
        <f t="shared" si="0"/>
        <v>126.75</v>
      </c>
      <c r="F38" s="49">
        <v>4.38</v>
      </c>
      <c r="G38" s="47">
        <v>215</v>
      </c>
      <c r="H38" s="47">
        <f t="shared" si="1"/>
        <v>17.916666666666668</v>
      </c>
      <c r="I38" s="47">
        <v>1326</v>
      </c>
      <c r="J38" s="47">
        <v>55</v>
      </c>
      <c r="K38" s="47">
        <v>917</v>
      </c>
      <c r="L38" s="47">
        <v>11</v>
      </c>
      <c r="M38" s="47">
        <v>41</v>
      </c>
      <c r="N38" s="47">
        <v>0</v>
      </c>
      <c r="O38" s="47">
        <v>369</v>
      </c>
      <c r="P38" s="47">
        <v>5</v>
      </c>
      <c r="Q38" s="47">
        <v>1354</v>
      </c>
      <c r="R38" s="47">
        <v>206</v>
      </c>
      <c r="S38" s="47">
        <v>1148</v>
      </c>
      <c r="T38" s="47">
        <v>133</v>
      </c>
      <c r="U38" s="48">
        <v>0</v>
      </c>
      <c r="V38" s="48">
        <v>0</v>
      </c>
      <c r="W38" s="47">
        <v>37</v>
      </c>
      <c r="X38" s="47">
        <v>1</v>
      </c>
      <c r="Y38" s="47">
        <v>4</v>
      </c>
      <c r="Z38" s="47">
        <v>1</v>
      </c>
      <c r="AA38" s="47">
        <v>56</v>
      </c>
      <c r="AB38" s="47">
        <v>9</v>
      </c>
      <c r="AC38" s="6"/>
    </row>
    <row r="39" spans="1:29" ht="15" customHeight="1">
      <c r="A39" s="16" t="s">
        <v>57</v>
      </c>
      <c r="B39" s="47">
        <v>4941</v>
      </c>
      <c r="C39" s="47">
        <f t="shared" si="0"/>
        <v>411.75</v>
      </c>
      <c r="D39" s="47">
        <v>6424</v>
      </c>
      <c r="E39" s="47">
        <f t="shared" si="0"/>
        <v>535.3333333333334</v>
      </c>
      <c r="F39" s="49">
        <v>5.84</v>
      </c>
      <c r="G39" s="47">
        <v>837</v>
      </c>
      <c r="H39" s="47">
        <f t="shared" si="1"/>
        <v>69.75</v>
      </c>
      <c r="I39" s="47">
        <v>5691</v>
      </c>
      <c r="J39" s="47">
        <v>221</v>
      </c>
      <c r="K39" s="47">
        <v>3361</v>
      </c>
      <c r="L39" s="47">
        <v>44</v>
      </c>
      <c r="M39" s="47">
        <v>247</v>
      </c>
      <c r="N39" s="47">
        <v>2</v>
      </c>
      <c r="O39" s="47">
        <v>724</v>
      </c>
      <c r="P39" s="47">
        <v>9</v>
      </c>
      <c r="Q39" s="47">
        <v>5066</v>
      </c>
      <c r="R39" s="47">
        <v>792</v>
      </c>
      <c r="S39" s="47">
        <v>4274</v>
      </c>
      <c r="T39" s="47">
        <v>470</v>
      </c>
      <c r="U39" s="48">
        <v>0</v>
      </c>
      <c r="V39" s="48">
        <v>0</v>
      </c>
      <c r="W39" s="47">
        <v>162</v>
      </c>
      <c r="X39" s="47">
        <v>3</v>
      </c>
      <c r="Y39" s="47">
        <v>7</v>
      </c>
      <c r="Z39" s="47">
        <v>1</v>
      </c>
      <c r="AA39" s="47">
        <v>482</v>
      </c>
      <c r="AB39" s="47">
        <v>86</v>
      </c>
      <c r="AC39" s="6"/>
    </row>
    <row r="40" spans="1:29" ht="15" customHeight="1">
      <c r="A40" s="16" t="s">
        <v>56</v>
      </c>
      <c r="B40" s="47">
        <v>1122</v>
      </c>
      <c r="C40" s="47">
        <f t="shared" si="0"/>
        <v>93.5</v>
      </c>
      <c r="D40" s="47">
        <v>1484</v>
      </c>
      <c r="E40" s="47">
        <f t="shared" si="0"/>
        <v>123.66666666666667</v>
      </c>
      <c r="F40" s="49">
        <v>2.3</v>
      </c>
      <c r="G40" s="47">
        <v>206</v>
      </c>
      <c r="H40" s="47">
        <f t="shared" si="1"/>
        <v>17.166666666666668</v>
      </c>
      <c r="I40" s="47">
        <v>1216</v>
      </c>
      <c r="J40" s="47">
        <v>50</v>
      </c>
      <c r="K40" s="47">
        <v>836</v>
      </c>
      <c r="L40" s="47">
        <v>12</v>
      </c>
      <c r="M40" s="47">
        <v>122</v>
      </c>
      <c r="N40" s="47">
        <v>1</v>
      </c>
      <c r="O40" s="47">
        <v>173</v>
      </c>
      <c r="P40" s="47">
        <v>3</v>
      </c>
      <c r="Q40" s="47">
        <v>1160</v>
      </c>
      <c r="R40" s="47">
        <v>215</v>
      </c>
      <c r="S40" s="47">
        <v>945</v>
      </c>
      <c r="T40" s="47">
        <v>108</v>
      </c>
      <c r="U40" s="48">
        <v>0</v>
      </c>
      <c r="V40" s="48">
        <v>0</v>
      </c>
      <c r="W40" s="47">
        <v>49</v>
      </c>
      <c r="X40" s="47">
        <v>1</v>
      </c>
      <c r="Y40" s="47">
        <v>0</v>
      </c>
      <c r="Z40" s="47">
        <v>0</v>
      </c>
      <c r="AA40" s="47">
        <v>163</v>
      </c>
      <c r="AB40" s="47">
        <v>31</v>
      </c>
      <c r="AC40" s="6"/>
    </row>
    <row r="41" spans="1:29" ht="15" customHeight="1">
      <c r="A41" s="31" t="s">
        <v>63</v>
      </c>
      <c r="B41" s="47">
        <v>1369</v>
      </c>
      <c r="C41" s="47">
        <f t="shared" si="0"/>
        <v>114.08333333333333</v>
      </c>
      <c r="D41" s="47">
        <v>1655</v>
      </c>
      <c r="E41" s="47">
        <f t="shared" si="0"/>
        <v>137.91666666666666</v>
      </c>
      <c r="F41" s="49">
        <v>4.36</v>
      </c>
      <c r="G41" s="47">
        <v>67</v>
      </c>
      <c r="H41" s="47">
        <f t="shared" si="1"/>
        <v>5.583333333333333</v>
      </c>
      <c r="I41" s="47">
        <v>1225</v>
      </c>
      <c r="J41" s="47">
        <v>49</v>
      </c>
      <c r="K41" s="47">
        <v>758</v>
      </c>
      <c r="L41" s="47">
        <v>11</v>
      </c>
      <c r="M41" s="47">
        <v>35</v>
      </c>
      <c r="N41" s="47">
        <v>0</v>
      </c>
      <c r="O41" s="47">
        <v>354</v>
      </c>
      <c r="P41" s="47">
        <v>0</v>
      </c>
      <c r="Q41" s="47">
        <v>1312</v>
      </c>
      <c r="R41" s="47">
        <v>212</v>
      </c>
      <c r="S41" s="47">
        <v>1100</v>
      </c>
      <c r="T41" s="47">
        <v>0</v>
      </c>
      <c r="U41" s="48">
        <v>0</v>
      </c>
      <c r="V41" s="48">
        <v>0</v>
      </c>
      <c r="W41" s="47">
        <v>48</v>
      </c>
      <c r="X41" s="47">
        <v>1</v>
      </c>
      <c r="Y41" s="47">
        <v>2</v>
      </c>
      <c r="Z41" s="47">
        <v>0</v>
      </c>
      <c r="AA41" s="47">
        <v>24</v>
      </c>
      <c r="AB41" s="47">
        <v>4</v>
      </c>
      <c r="AC41" s="6"/>
    </row>
    <row r="42" spans="1:29" ht="15" customHeight="1">
      <c r="A42" s="16" t="s">
        <v>43</v>
      </c>
      <c r="B42" s="47">
        <v>1350</v>
      </c>
      <c r="C42" s="47">
        <f t="shared" si="0"/>
        <v>112.5</v>
      </c>
      <c r="D42" s="47">
        <v>1599</v>
      </c>
      <c r="E42" s="47">
        <f t="shared" si="0"/>
        <v>133.25</v>
      </c>
      <c r="F42" s="49">
        <v>3</v>
      </c>
      <c r="G42" s="47">
        <v>75</v>
      </c>
      <c r="H42" s="47">
        <f t="shared" si="1"/>
        <v>6.25</v>
      </c>
      <c r="I42" s="47">
        <v>1137</v>
      </c>
      <c r="J42" s="47">
        <v>43</v>
      </c>
      <c r="K42" s="47">
        <v>514</v>
      </c>
      <c r="L42" s="47">
        <v>8</v>
      </c>
      <c r="M42" s="47">
        <v>38</v>
      </c>
      <c r="N42" s="47">
        <v>0</v>
      </c>
      <c r="O42" s="47">
        <v>307</v>
      </c>
      <c r="P42" s="47">
        <v>0</v>
      </c>
      <c r="Q42" s="47">
        <v>1359</v>
      </c>
      <c r="R42" s="47">
        <v>221</v>
      </c>
      <c r="S42" s="47">
        <v>1138</v>
      </c>
      <c r="T42" s="47">
        <v>0</v>
      </c>
      <c r="U42" s="48">
        <v>0</v>
      </c>
      <c r="V42" s="48">
        <v>0</v>
      </c>
      <c r="W42" s="47">
        <v>12</v>
      </c>
      <c r="X42" s="47">
        <v>0</v>
      </c>
      <c r="Y42" s="47">
        <v>1</v>
      </c>
      <c r="Z42" s="47">
        <v>0</v>
      </c>
      <c r="AA42" s="47">
        <v>120</v>
      </c>
      <c r="AB42" s="47">
        <v>23</v>
      </c>
      <c r="AC42" s="6"/>
    </row>
    <row r="43" spans="1:29" ht="15" customHeight="1">
      <c r="A43" s="16" t="s">
        <v>44</v>
      </c>
      <c r="B43" s="47">
        <v>1413</v>
      </c>
      <c r="C43" s="47">
        <f t="shared" si="0"/>
        <v>117.75</v>
      </c>
      <c r="D43" s="47">
        <v>2097</v>
      </c>
      <c r="E43" s="47">
        <f t="shared" si="0"/>
        <v>174.75</v>
      </c>
      <c r="F43" s="49">
        <v>5.76</v>
      </c>
      <c r="G43" s="47">
        <v>100</v>
      </c>
      <c r="H43" s="47">
        <f t="shared" si="1"/>
        <v>8.333333333333334</v>
      </c>
      <c r="I43" s="47">
        <v>1848</v>
      </c>
      <c r="J43" s="47">
        <v>67</v>
      </c>
      <c r="K43" s="47">
        <v>1527</v>
      </c>
      <c r="L43" s="47">
        <v>24</v>
      </c>
      <c r="M43" s="47">
        <v>251</v>
      </c>
      <c r="N43" s="47">
        <v>2</v>
      </c>
      <c r="O43" s="47">
        <v>234</v>
      </c>
      <c r="P43" s="47">
        <v>0</v>
      </c>
      <c r="Q43" s="47">
        <v>1449</v>
      </c>
      <c r="R43" s="47">
        <v>153</v>
      </c>
      <c r="S43" s="47">
        <v>1296</v>
      </c>
      <c r="T43" s="47">
        <v>1</v>
      </c>
      <c r="U43" s="48">
        <v>1</v>
      </c>
      <c r="V43" s="48">
        <v>0</v>
      </c>
      <c r="W43" s="47">
        <v>62</v>
      </c>
      <c r="X43" s="47">
        <v>1</v>
      </c>
      <c r="Y43" s="47">
        <v>0</v>
      </c>
      <c r="Z43" s="47">
        <v>0</v>
      </c>
      <c r="AA43" s="47">
        <v>24</v>
      </c>
      <c r="AB43" s="47">
        <v>4</v>
      </c>
      <c r="AC43" s="6"/>
    </row>
    <row r="44" spans="1:29" ht="15" customHeight="1">
      <c r="A44" s="16" t="s">
        <v>45</v>
      </c>
      <c r="B44" s="47">
        <v>2312</v>
      </c>
      <c r="C44" s="47">
        <f t="shared" si="0"/>
        <v>192.66666666666666</v>
      </c>
      <c r="D44" s="47">
        <v>3282</v>
      </c>
      <c r="E44" s="47">
        <f t="shared" si="0"/>
        <v>273.5</v>
      </c>
      <c r="F44" s="49">
        <v>4.15</v>
      </c>
      <c r="G44" s="47">
        <v>159</v>
      </c>
      <c r="H44" s="47">
        <f t="shared" si="1"/>
        <v>13.25</v>
      </c>
      <c r="I44" s="47">
        <v>2876</v>
      </c>
      <c r="J44" s="47">
        <v>109</v>
      </c>
      <c r="K44" s="47">
        <v>2399</v>
      </c>
      <c r="L44" s="47">
        <v>25</v>
      </c>
      <c r="M44" s="47">
        <v>185</v>
      </c>
      <c r="N44" s="47">
        <v>2</v>
      </c>
      <c r="O44" s="47">
        <v>386</v>
      </c>
      <c r="P44" s="47">
        <v>0</v>
      </c>
      <c r="Q44" s="47">
        <v>2444</v>
      </c>
      <c r="R44" s="47">
        <v>303</v>
      </c>
      <c r="S44" s="47">
        <v>2141</v>
      </c>
      <c r="T44" s="47">
        <v>1</v>
      </c>
      <c r="U44" s="48">
        <v>0</v>
      </c>
      <c r="V44" s="47">
        <v>0</v>
      </c>
      <c r="W44" s="47">
        <v>94</v>
      </c>
      <c r="X44" s="47">
        <v>2</v>
      </c>
      <c r="Y44" s="47">
        <v>2</v>
      </c>
      <c r="Z44" s="47">
        <v>0</v>
      </c>
      <c r="AA44" s="47">
        <v>103</v>
      </c>
      <c r="AB44" s="47">
        <v>20</v>
      </c>
      <c r="AC44" s="6"/>
    </row>
    <row r="45" spans="1:29" ht="15" customHeight="1">
      <c r="A45" s="16" t="s">
        <v>46</v>
      </c>
      <c r="B45" s="47">
        <v>944</v>
      </c>
      <c r="C45" s="47">
        <f t="shared" si="0"/>
        <v>78.66666666666667</v>
      </c>
      <c r="D45" s="47">
        <v>1050</v>
      </c>
      <c r="E45" s="47">
        <f t="shared" si="0"/>
        <v>87.5</v>
      </c>
      <c r="F45" s="49">
        <v>2.2</v>
      </c>
      <c r="G45" s="47">
        <v>54</v>
      </c>
      <c r="H45" s="47">
        <f t="shared" si="1"/>
        <v>4.5</v>
      </c>
      <c r="I45" s="47">
        <v>853</v>
      </c>
      <c r="J45" s="47">
        <v>38</v>
      </c>
      <c r="K45" s="47">
        <v>552</v>
      </c>
      <c r="L45" s="47">
        <v>7</v>
      </c>
      <c r="M45" s="47">
        <v>12</v>
      </c>
      <c r="N45" s="47">
        <v>0</v>
      </c>
      <c r="O45" s="47">
        <v>111</v>
      </c>
      <c r="P45" s="47">
        <v>0</v>
      </c>
      <c r="Q45" s="47">
        <v>890</v>
      </c>
      <c r="R45" s="47">
        <v>171</v>
      </c>
      <c r="S45" s="47">
        <v>719</v>
      </c>
      <c r="T45" s="47">
        <v>1</v>
      </c>
      <c r="U45" s="47">
        <v>0</v>
      </c>
      <c r="V45" s="47">
        <v>0</v>
      </c>
      <c r="W45" s="47">
        <v>24</v>
      </c>
      <c r="X45" s="47">
        <v>0</v>
      </c>
      <c r="Y45" s="47">
        <v>0</v>
      </c>
      <c r="Z45" s="47">
        <v>0</v>
      </c>
      <c r="AA45" s="47">
        <v>40</v>
      </c>
      <c r="AB45" s="47">
        <v>8</v>
      </c>
      <c r="AC45" s="6"/>
    </row>
    <row r="46" spans="1:29" ht="15" customHeight="1">
      <c r="A46" s="16" t="s">
        <v>47</v>
      </c>
      <c r="B46" s="47">
        <v>3333</v>
      </c>
      <c r="C46" s="47">
        <f t="shared" si="0"/>
        <v>277.75</v>
      </c>
      <c r="D46" s="47">
        <v>4123</v>
      </c>
      <c r="E46" s="47">
        <f t="shared" si="0"/>
        <v>343.5833333333333</v>
      </c>
      <c r="F46" s="49">
        <v>3.9</v>
      </c>
      <c r="G46" s="47">
        <v>226</v>
      </c>
      <c r="H46" s="47">
        <f t="shared" si="1"/>
        <v>18.833333333333332</v>
      </c>
      <c r="I46" s="47">
        <v>3372</v>
      </c>
      <c r="J46" s="47">
        <v>137</v>
      </c>
      <c r="K46" s="47">
        <v>2253</v>
      </c>
      <c r="L46" s="47">
        <v>28</v>
      </c>
      <c r="M46" s="47">
        <v>102</v>
      </c>
      <c r="N46" s="47">
        <v>1</v>
      </c>
      <c r="O46" s="47">
        <v>720</v>
      </c>
      <c r="P46" s="47">
        <v>0</v>
      </c>
      <c r="Q46" s="47">
        <v>3526</v>
      </c>
      <c r="R46" s="47">
        <v>494</v>
      </c>
      <c r="S46" s="47">
        <v>3032</v>
      </c>
      <c r="T46" s="47">
        <v>1</v>
      </c>
      <c r="U46" s="48">
        <v>0</v>
      </c>
      <c r="V46" s="48">
        <v>0</v>
      </c>
      <c r="W46" s="47">
        <v>56</v>
      </c>
      <c r="X46" s="47">
        <v>1</v>
      </c>
      <c r="Y46" s="47">
        <v>3</v>
      </c>
      <c r="Z46" s="47">
        <v>0</v>
      </c>
      <c r="AA46" s="47">
        <v>324</v>
      </c>
      <c r="AB46" s="47">
        <v>59</v>
      </c>
      <c r="AC46" s="6"/>
    </row>
    <row r="47" spans="1:29" ht="15" customHeight="1">
      <c r="A47" s="16" t="s">
        <v>48</v>
      </c>
      <c r="B47" s="47">
        <v>472</v>
      </c>
      <c r="C47" s="47">
        <f t="shared" si="0"/>
        <v>39.333333333333336</v>
      </c>
      <c r="D47" s="47">
        <v>615</v>
      </c>
      <c r="E47" s="47">
        <f t="shared" si="0"/>
        <v>51.25</v>
      </c>
      <c r="F47" s="49">
        <v>4.01</v>
      </c>
      <c r="G47" s="47">
        <v>23</v>
      </c>
      <c r="H47" s="47">
        <f t="shared" si="1"/>
        <v>1.9166666666666667</v>
      </c>
      <c r="I47" s="47">
        <v>464</v>
      </c>
      <c r="J47" s="47">
        <v>15</v>
      </c>
      <c r="K47" s="47">
        <v>310</v>
      </c>
      <c r="L47" s="47">
        <v>3</v>
      </c>
      <c r="M47" s="47">
        <v>0</v>
      </c>
      <c r="N47" s="47">
        <v>0</v>
      </c>
      <c r="O47" s="47">
        <v>143</v>
      </c>
      <c r="P47" s="47">
        <v>0</v>
      </c>
      <c r="Q47" s="47">
        <v>503</v>
      </c>
      <c r="R47" s="47">
        <v>68</v>
      </c>
      <c r="S47" s="47">
        <v>435</v>
      </c>
      <c r="T47" s="47">
        <v>0</v>
      </c>
      <c r="U47" s="48">
        <v>0</v>
      </c>
      <c r="V47" s="48">
        <v>0</v>
      </c>
      <c r="W47" s="47">
        <v>24</v>
      </c>
      <c r="X47" s="47">
        <v>0</v>
      </c>
      <c r="Y47" s="48">
        <v>1</v>
      </c>
      <c r="Z47" s="48">
        <v>0</v>
      </c>
      <c r="AA47" s="47">
        <v>24</v>
      </c>
      <c r="AB47" s="47">
        <v>5</v>
      </c>
      <c r="AC47" s="6"/>
    </row>
    <row r="48" spans="1:29" ht="15" customHeight="1">
      <c r="A48" s="16" t="s">
        <v>66</v>
      </c>
      <c r="B48" s="47">
        <v>1086</v>
      </c>
      <c r="C48" s="47">
        <f t="shared" si="0"/>
        <v>90.5</v>
      </c>
      <c r="D48" s="47">
        <v>1404</v>
      </c>
      <c r="E48" s="47">
        <f t="shared" si="0"/>
        <v>117</v>
      </c>
      <c r="F48" s="49">
        <v>4.67</v>
      </c>
      <c r="G48" s="47">
        <v>69</v>
      </c>
      <c r="H48" s="47">
        <f t="shared" si="1"/>
        <v>5.75</v>
      </c>
      <c r="I48" s="47">
        <v>1167</v>
      </c>
      <c r="J48" s="47">
        <v>48</v>
      </c>
      <c r="K48" s="47">
        <v>630</v>
      </c>
      <c r="L48" s="47">
        <v>6</v>
      </c>
      <c r="M48" s="47">
        <v>63</v>
      </c>
      <c r="N48" s="47">
        <v>0</v>
      </c>
      <c r="O48" s="47">
        <v>133</v>
      </c>
      <c r="P48" s="47">
        <v>0</v>
      </c>
      <c r="Q48" s="47">
        <v>1059</v>
      </c>
      <c r="R48" s="47">
        <v>115</v>
      </c>
      <c r="S48" s="47">
        <v>944</v>
      </c>
      <c r="T48" s="47">
        <v>0</v>
      </c>
      <c r="U48" s="48">
        <v>0</v>
      </c>
      <c r="V48" s="48">
        <v>0</v>
      </c>
      <c r="W48" s="47">
        <v>47</v>
      </c>
      <c r="X48" s="47">
        <v>1</v>
      </c>
      <c r="Y48" s="48">
        <v>0</v>
      </c>
      <c r="Z48" s="48">
        <v>0</v>
      </c>
      <c r="AA48" s="47">
        <v>65</v>
      </c>
      <c r="AB48" s="47">
        <v>14</v>
      </c>
      <c r="AC48" s="6"/>
    </row>
    <row r="49" spans="1:29" ht="15" customHeight="1">
      <c r="A49" s="16" t="s">
        <v>49</v>
      </c>
      <c r="B49" s="47">
        <v>2958</v>
      </c>
      <c r="C49" s="47">
        <f t="shared" si="0"/>
        <v>246.5</v>
      </c>
      <c r="D49" s="47">
        <v>3732</v>
      </c>
      <c r="E49" s="47">
        <f t="shared" si="0"/>
        <v>311</v>
      </c>
      <c r="F49" s="49">
        <v>5.15</v>
      </c>
      <c r="G49" s="47">
        <v>215</v>
      </c>
      <c r="H49" s="47">
        <f t="shared" si="1"/>
        <v>17.916666666666668</v>
      </c>
      <c r="I49" s="47">
        <v>3171</v>
      </c>
      <c r="J49" s="47">
        <v>121</v>
      </c>
      <c r="K49" s="47">
        <v>1386</v>
      </c>
      <c r="L49" s="47">
        <v>11</v>
      </c>
      <c r="M49" s="47">
        <v>47</v>
      </c>
      <c r="N49" s="47">
        <v>0</v>
      </c>
      <c r="O49" s="47">
        <v>701</v>
      </c>
      <c r="P49" s="47">
        <v>0</v>
      </c>
      <c r="Q49" s="47">
        <v>2823</v>
      </c>
      <c r="R49" s="47">
        <v>286</v>
      </c>
      <c r="S49" s="47">
        <v>2537</v>
      </c>
      <c r="T49" s="47">
        <v>1</v>
      </c>
      <c r="U49" s="48">
        <v>0</v>
      </c>
      <c r="V49" s="48">
        <v>0</v>
      </c>
      <c r="W49" s="47">
        <v>115</v>
      </c>
      <c r="X49" s="47">
        <v>2</v>
      </c>
      <c r="Y49" s="48">
        <v>1</v>
      </c>
      <c r="Z49" s="47">
        <v>0</v>
      </c>
      <c r="AA49" s="47">
        <v>422</v>
      </c>
      <c r="AB49" s="47">
        <v>78</v>
      </c>
      <c r="AC49" s="6"/>
    </row>
    <row r="50" spans="1:29" ht="15" customHeight="1">
      <c r="A50" s="16" t="s">
        <v>50</v>
      </c>
      <c r="B50" s="47">
        <v>104</v>
      </c>
      <c r="C50" s="47">
        <f t="shared" si="0"/>
        <v>8.666666666666666</v>
      </c>
      <c r="D50" s="47">
        <v>131</v>
      </c>
      <c r="E50" s="47">
        <f t="shared" si="0"/>
        <v>10.916666666666666</v>
      </c>
      <c r="F50" s="49">
        <v>1.26</v>
      </c>
      <c r="G50" s="47">
        <v>9</v>
      </c>
      <c r="H50" s="47">
        <f t="shared" si="1"/>
        <v>0.75</v>
      </c>
      <c r="I50" s="47">
        <v>121</v>
      </c>
      <c r="J50" s="47">
        <v>5</v>
      </c>
      <c r="K50" s="47">
        <v>26</v>
      </c>
      <c r="L50" s="47">
        <v>0</v>
      </c>
      <c r="M50" s="47">
        <v>3</v>
      </c>
      <c r="N50" s="47">
        <v>0</v>
      </c>
      <c r="O50" s="47">
        <v>12</v>
      </c>
      <c r="P50" s="47">
        <v>0</v>
      </c>
      <c r="Q50" s="47">
        <v>100</v>
      </c>
      <c r="R50" s="47">
        <v>15</v>
      </c>
      <c r="S50" s="47">
        <v>85</v>
      </c>
      <c r="T50" s="47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7">
        <v>24</v>
      </c>
      <c r="AB50" s="47">
        <v>4</v>
      </c>
      <c r="AC50" s="6"/>
    </row>
    <row r="51" spans="1:29" ht="15" customHeight="1">
      <c r="A51" s="21" t="s">
        <v>51</v>
      </c>
      <c r="B51" s="53" t="s">
        <v>78</v>
      </c>
      <c r="C51" s="53" t="s">
        <v>77</v>
      </c>
      <c r="D51" s="53" t="s">
        <v>77</v>
      </c>
      <c r="E51" s="53" t="s">
        <v>77</v>
      </c>
      <c r="F51" s="53" t="s">
        <v>77</v>
      </c>
      <c r="G51" s="54">
        <v>1680</v>
      </c>
      <c r="H51" s="54">
        <f t="shared" si="1"/>
        <v>140</v>
      </c>
      <c r="I51" s="53" t="s">
        <v>77</v>
      </c>
      <c r="J51" s="53" t="s">
        <v>77</v>
      </c>
      <c r="K51" s="53" t="s">
        <v>77</v>
      </c>
      <c r="L51" s="53" t="s">
        <v>77</v>
      </c>
      <c r="M51" s="53" t="s">
        <v>77</v>
      </c>
      <c r="N51" s="53" t="s">
        <v>77</v>
      </c>
      <c r="O51" s="53" t="s">
        <v>77</v>
      </c>
      <c r="P51" s="53">
        <v>51</v>
      </c>
      <c r="Q51" s="53" t="s">
        <v>77</v>
      </c>
      <c r="R51" s="53" t="s">
        <v>77</v>
      </c>
      <c r="S51" s="53" t="s">
        <v>77</v>
      </c>
      <c r="T51" s="54">
        <v>1629</v>
      </c>
      <c r="U51" s="53" t="s">
        <v>77</v>
      </c>
      <c r="V51" s="53" t="s">
        <v>77</v>
      </c>
      <c r="W51" s="53" t="s">
        <v>77</v>
      </c>
      <c r="X51" s="53" t="s">
        <v>77</v>
      </c>
      <c r="Y51" s="53" t="s">
        <v>77</v>
      </c>
      <c r="Z51" s="53" t="s">
        <v>77</v>
      </c>
      <c r="AA51" s="53" t="s">
        <v>77</v>
      </c>
      <c r="AB51" s="53" t="s">
        <v>77</v>
      </c>
      <c r="AC51" s="6"/>
    </row>
    <row r="52" spans="1:19" ht="11.25">
      <c r="A52" s="57" t="s">
        <v>69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R52" s="34"/>
      <c r="S52" s="34"/>
    </row>
    <row r="53" spans="1:19" ht="11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R53" s="34"/>
      <c r="S53" s="34"/>
    </row>
    <row r="54" ht="11.25">
      <c r="A54" s="32" t="s">
        <v>52</v>
      </c>
    </row>
    <row r="55" ht="11.25">
      <c r="A55" s="36" t="s">
        <v>64</v>
      </c>
    </row>
    <row r="56" spans="1:6" ht="11.25">
      <c r="A56" s="36" t="s">
        <v>59</v>
      </c>
      <c r="B56" s="34"/>
      <c r="C56" s="34"/>
      <c r="D56" s="34"/>
      <c r="E56" s="34"/>
      <c r="F56" s="35"/>
    </row>
    <row r="57" spans="1:6" ht="11.25">
      <c r="A57" s="36" t="s">
        <v>76</v>
      </c>
      <c r="B57" s="34"/>
      <c r="C57" s="34"/>
      <c r="D57" s="34"/>
      <c r="E57" s="34"/>
      <c r="F57" s="35"/>
    </row>
  </sheetData>
  <mergeCells count="2">
    <mergeCell ref="M4:N4"/>
    <mergeCell ref="A52:L53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5" r:id="rId1"/>
  <colBreaks count="1" manualBreakCount="1">
    <brk id="12" max="55" man="1"/>
  </colBreaks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2010-03-09T10:37:15Z</cp:lastPrinted>
  <dcterms:created xsi:type="dcterms:W3CDTF">2006-09-26T06:40:30Z</dcterms:created>
  <dcterms:modified xsi:type="dcterms:W3CDTF">2010-06-07T01:14:28Z</dcterms:modified>
  <cp:category/>
  <cp:version/>
  <cp:contentType/>
  <cp:contentStatus/>
</cp:coreProperties>
</file>