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25" activeTab="0"/>
  </bookViews>
  <sheets>
    <sheet name="第３表" sheetId="1" r:id="rId1"/>
  </sheets>
  <definedNames>
    <definedName name="_xlnm.Print_Area" localSheetId="0">'第３表'!$A$1:$AC$36</definedName>
  </definedNames>
  <calcPr fullCalcOnLoad="1"/>
</workbook>
</file>

<file path=xl/sharedStrings.xml><?xml version="1.0" encoding="utf-8"?>
<sst xmlns="http://schemas.openxmlformats.org/spreadsheetml/2006/main" count="120" uniqueCount="54">
  <si>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</si>
  <si>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</si>
  <si>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</si>
  <si>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</si>
  <si>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</si>
  <si>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</si>
  <si>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</si>
  <si>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</si>
  <si>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</si>
  <si>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</si>
  <si>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</si>
  <si>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</si>
  <si>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</si>
  <si>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</si>
  <si>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</si>
  <si>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</si>
  <si>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</si>
  <si>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</si>
  <si>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</si>
  <si>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</si>
  <si>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</si>
  <si>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</si>
  <si>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</si>
  <si>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</si>
  <si>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</si>
  <si>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</si>
  <si>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</si>
  <si>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</si>
  <si>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</si>
  <si>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</si>
  <si>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</si>
  <si>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</si>
  <si>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</si>
  <si>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</si>
  <si>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</si>
  <si>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</si>
  <si>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</si>
  <si>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</si>
  <si>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</si>
  <si>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</si>
  <si>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</si>
  <si>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</si>
  <si>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</si>
  <si>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</si>
  <si>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鹿本</t>
  </si>
  <si>
    <t>上益城</t>
  </si>
  <si>
    <t>芦北</t>
  </si>
  <si>
    <t>球磨</t>
  </si>
  <si>
    <t>注３）  率（人口１０万対）に用いた人口は、熊本県推計人口調査人口を用いた。</t>
  </si>
  <si>
    <t>病　　　　　　　床　　　　　　　数</t>
  </si>
  <si>
    <t>-</t>
  </si>
  <si>
    <t>（平成２２年１０月１日現在）</t>
  </si>
  <si>
    <t>-</t>
  </si>
  <si>
    <t>資料)厚生労働省「平成２２年医療施設（静態・動態）調査」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</si>
</sst>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1" xfId="0" applyNumberFormat="1" applyFont="1" applyFill="1" applyBorder="1" applyAlignment="1">
      <alignment horizontal="centerContinuous"/>
    </xf>
    <xf numFmtId="41" fontId="5" fillId="0" borderId="12" xfId="0" applyNumberFormat="1" applyFont="1" applyFill="1" applyBorder="1" applyAlignment="1">
      <alignment horizontal="centerContinuous" vertical="center" wrapText="1"/>
    </xf>
    <xf numFmtId="41" fontId="5" fillId="0" borderId="13" xfId="0" applyNumberFormat="1" applyFont="1" applyFill="1" applyBorder="1" applyAlignment="1">
      <alignment horizontal="centerContinuous"/>
    </xf>
    <xf numFmtId="41" fontId="5" fillId="0" borderId="13" xfId="0" applyNumberFormat="1" applyFont="1" applyFill="1" applyBorder="1" applyAlignment="1">
      <alignment horizontal="centerContinuous" vertical="distributed"/>
    </xf>
    <xf numFmtId="41" fontId="5" fillId="0" borderId="13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Continuous" vertical="distributed"/>
    </xf>
    <xf numFmtId="41" fontId="5" fillId="0" borderId="11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5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vertical="center"/>
    </xf>
    <xf numFmtId="41" fontId="0" fillId="0" borderId="38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41" xfId="0" applyNumberFormat="1" applyFont="1" applyFill="1" applyBorder="1" applyAlignment="1">
      <alignment horizontal="right" vertical="center"/>
    </xf>
    <xf numFmtId="41" fontId="0" fillId="0" borderId="42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41" fontId="0" fillId="0" borderId="48" xfId="0" applyNumberFormat="1" applyFont="1" applyFill="1" applyBorder="1" applyAlignment="1">
      <alignment horizontal="right" vertical="center"/>
    </xf>
    <xf numFmtId="41" fontId="0" fillId="0" borderId="49" xfId="0" applyNumberFormat="1" applyFont="1" applyFill="1" applyBorder="1" applyAlignment="1">
      <alignment horizontal="right" vertical="center"/>
    </xf>
    <xf numFmtId="41" fontId="0" fillId="0" borderId="49" xfId="0" applyNumberFormat="1" applyFill="1" applyBorder="1" applyAlignment="1">
      <alignment horizontal="right" vertical="center"/>
    </xf>
    <xf numFmtId="41" fontId="0" fillId="0" borderId="50" xfId="0" applyNumberFormat="1" applyFill="1" applyBorder="1" applyAlignment="1">
      <alignment horizontal="right" vertical="center"/>
    </xf>
    <xf numFmtId="41" fontId="0" fillId="0" borderId="51" xfId="0" applyNumberFormat="1" applyFont="1" applyFill="1" applyBorder="1" applyAlignment="1">
      <alignment horizontal="center" vertical="center"/>
    </xf>
    <xf numFmtId="41" fontId="0" fillId="0" borderId="52" xfId="0" applyNumberFormat="1" applyFont="1" applyFill="1" applyBorder="1" applyAlignment="1">
      <alignment horizontal="center" vertical="center"/>
    </xf>
    <xf numFmtId="41" fontId="0" fillId="0" borderId="53" xfId="0" applyNumberFormat="1" applyFont="1" applyFill="1" applyBorder="1" applyAlignment="1">
      <alignment horizontal="center" vertical="center"/>
    </xf>
    <xf numFmtId="41" fontId="0" fillId="0" borderId="54" xfId="0" applyNumberFormat="1" applyFont="1" applyFill="1" applyBorder="1" applyAlignment="1">
      <alignment horizontal="center" vertical="center"/>
    </xf>
    <xf numFmtId="41" fontId="0" fillId="0" borderId="55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55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56" xfId="0" applyNumberFormat="1" applyFont="1" applyFill="1" applyBorder="1" applyAlignment="1">
      <alignment horizontal="center" vertical="center" wrapText="1"/>
    </xf>
    <xf numFmtId="41" fontId="0" fillId="0" borderId="57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/>
    </xf>
    <xf numFmtId="41" fontId="0" fillId="0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70" zoomScaleNormal="75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21" customHeight="1"/>
  <cols>
    <col min="1" max="1" width="2.125" style="21" customWidth="1"/>
    <col min="2" max="2" width="4.125" style="38" customWidth="1"/>
    <col min="3" max="3" width="10.625" style="21" customWidth="1"/>
    <col min="4" max="18" width="8.625" style="21" customWidth="1"/>
    <col min="19" max="29" width="9.50390625" style="21" customWidth="1"/>
    <col min="30" max="30" width="2.50390625" style="21" customWidth="1"/>
    <col min="31" max="31" width="3.125" style="21" customWidth="1"/>
    <col min="32" max="32" width="5.50390625" style="21" customWidth="1"/>
    <col min="33" max="34" width="9.00390625" style="21" customWidth="1"/>
    <col min="35" max="35" width="9.00390625" style="39" customWidth="1"/>
    <col min="36" max="16384" width="9.00390625" style="21" customWidth="1"/>
  </cols>
  <sheetData>
    <row r="1" spans="2:29" ht="35.25" customHeight="1" thickBot="1">
      <c r="B1" s="5" t="s">
        <v>28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49" t="s">
        <v>51</v>
      </c>
    </row>
    <row r="2" spans="2:29" ht="24" customHeight="1">
      <c r="B2" s="7"/>
      <c r="C2" s="22"/>
      <c r="D2" s="80" t="s">
        <v>12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80" t="s">
        <v>49</v>
      </c>
      <c r="T2" s="81"/>
      <c r="U2" s="81"/>
      <c r="V2" s="81"/>
      <c r="W2" s="81"/>
      <c r="X2" s="81"/>
      <c r="Y2" s="81"/>
      <c r="Z2" s="81"/>
      <c r="AA2" s="81"/>
      <c r="AB2" s="81"/>
      <c r="AC2" s="83"/>
    </row>
    <row r="3" spans="2:35" s="18" customFormat="1" ht="12" customHeight="1">
      <c r="B3" s="8"/>
      <c r="C3" s="23"/>
      <c r="D3" s="91" t="s">
        <v>0</v>
      </c>
      <c r="E3" s="84" t="s">
        <v>1</v>
      </c>
      <c r="F3" s="24"/>
      <c r="G3" s="24"/>
      <c r="H3" s="24"/>
      <c r="I3" s="24"/>
      <c r="J3" s="24"/>
      <c r="K3" s="24"/>
      <c r="L3" s="86" t="s">
        <v>13</v>
      </c>
      <c r="M3" s="23"/>
      <c r="N3" s="23"/>
      <c r="O3" s="23"/>
      <c r="P3" s="86" t="s">
        <v>14</v>
      </c>
      <c r="Q3" s="24"/>
      <c r="R3" s="24"/>
      <c r="S3" s="91" t="s">
        <v>0</v>
      </c>
      <c r="T3" s="84" t="s">
        <v>1</v>
      </c>
      <c r="U3" s="25"/>
      <c r="V3" s="25"/>
      <c r="W3" s="25"/>
      <c r="X3" s="25"/>
      <c r="Y3" s="25"/>
      <c r="Z3" s="25"/>
      <c r="AA3" s="86" t="s">
        <v>13</v>
      </c>
      <c r="AB3" s="26"/>
      <c r="AC3" s="88" t="s">
        <v>15</v>
      </c>
      <c r="AI3" s="40"/>
    </row>
    <row r="4" spans="2:35" s="32" customFormat="1" ht="50.25" customHeight="1" thickBot="1">
      <c r="B4" s="9"/>
      <c r="C4" s="27"/>
      <c r="D4" s="92"/>
      <c r="E4" s="85"/>
      <c r="F4" s="28" t="s">
        <v>29</v>
      </c>
      <c r="G4" s="28" t="s">
        <v>30</v>
      </c>
      <c r="H4" s="28" t="s">
        <v>31</v>
      </c>
      <c r="I4" s="28" t="s">
        <v>26</v>
      </c>
      <c r="J4" s="28" t="s">
        <v>32</v>
      </c>
      <c r="K4" s="28" t="s">
        <v>24</v>
      </c>
      <c r="L4" s="90"/>
      <c r="M4" s="28" t="s">
        <v>7</v>
      </c>
      <c r="N4" s="28" t="s">
        <v>26</v>
      </c>
      <c r="O4" s="28" t="s">
        <v>8</v>
      </c>
      <c r="P4" s="90"/>
      <c r="Q4" s="28" t="s">
        <v>7</v>
      </c>
      <c r="R4" s="30" t="s">
        <v>8</v>
      </c>
      <c r="S4" s="92"/>
      <c r="T4" s="85"/>
      <c r="U4" s="31" t="s">
        <v>29</v>
      </c>
      <c r="V4" s="31" t="s">
        <v>16</v>
      </c>
      <c r="W4" s="31" t="s">
        <v>33</v>
      </c>
      <c r="X4" s="31" t="s">
        <v>21</v>
      </c>
      <c r="Y4" s="31" t="s">
        <v>34</v>
      </c>
      <c r="Z4" s="28" t="s">
        <v>35</v>
      </c>
      <c r="AA4" s="87"/>
      <c r="AB4" s="29" t="s">
        <v>27</v>
      </c>
      <c r="AC4" s="89"/>
      <c r="AI4" s="41"/>
    </row>
    <row r="5" spans="2:29" ht="24.75" customHeight="1" thickBot="1" thickTop="1">
      <c r="B5" s="10"/>
      <c r="C5" s="33" t="s">
        <v>2</v>
      </c>
      <c r="D5" s="50">
        <f>SUM(E5,L5,P5)</f>
        <v>2504</v>
      </c>
      <c r="E5" s="51">
        <v>218</v>
      </c>
      <c r="F5" s="51">
        <v>38</v>
      </c>
      <c r="G5" s="51" t="s">
        <v>50</v>
      </c>
      <c r="H5" s="51">
        <v>180</v>
      </c>
      <c r="I5" s="51">
        <v>111</v>
      </c>
      <c r="J5" s="51">
        <v>7</v>
      </c>
      <c r="K5" s="51">
        <v>69</v>
      </c>
      <c r="L5" s="51">
        <v>1453</v>
      </c>
      <c r="M5" s="51">
        <v>398</v>
      </c>
      <c r="N5" s="51">
        <v>89</v>
      </c>
      <c r="O5" s="51">
        <v>1055</v>
      </c>
      <c r="P5" s="51">
        <v>833</v>
      </c>
      <c r="Q5" s="51">
        <v>2</v>
      </c>
      <c r="R5" s="52">
        <v>831</v>
      </c>
      <c r="S5" s="53">
        <f>SUM(T5,AA5,AC5)</f>
        <v>42268</v>
      </c>
      <c r="T5" s="51">
        <v>35893</v>
      </c>
      <c r="U5" s="51">
        <v>9007</v>
      </c>
      <c r="V5" s="51">
        <v>48</v>
      </c>
      <c r="W5" s="51">
        <v>231</v>
      </c>
      <c r="X5" s="51">
        <v>9827</v>
      </c>
      <c r="Y5" s="51">
        <v>16780</v>
      </c>
      <c r="Z5" s="51">
        <v>2345</v>
      </c>
      <c r="AA5" s="51">
        <v>6363</v>
      </c>
      <c r="AB5" s="52">
        <v>883</v>
      </c>
      <c r="AC5" s="75">
        <v>12</v>
      </c>
    </row>
    <row r="6" spans="2:36" ht="24.75" customHeight="1" thickTop="1">
      <c r="B6" s="11"/>
      <c r="C6" s="34" t="s">
        <v>43</v>
      </c>
      <c r="D6" s="54">
        <f aca="true" t="shared" si="0" ref="D6:D16">SUM(E6,L6,P6)</f>
        <v>1098</v>
      </c>
      <c r="E6" s="55">
        <v>97</v>
      </c>
      <c r="F6" s="55">
        <v>16</v>
      </c>
      <c r="G6" s="55" t="s">
        <v>50</v>
      </c>
      <c r="H6" s="55">
        <v>81</v>
      </c>
      <c r="I6" s="55">
        <v>43</v>
      </c>
      <c r="J6" s="55">
        <v>3</v>
      </c>
      <c r="K6" s="55">
        <v>28</v>
      </c>
      <c r="L6" s="55">
        <v>621</v>
      </c>
      <c r="M6" s="55">
        <v>142</v>
      </c>
      <c r="N6" s="55">
        <v>22</v>
      </c>
      <c r="O6" s="55">
        <v>479</v>
      </c>
      <c r="P6" s="55">
        <v>380</v>
      </c>
      <c r="Q6" s="55">
        <v>1</v>
      </c>
      <c r="R6" s="56">
        <v>379</v>
      </c>
      <c r="S6" s="54">
        <f aca="true" t="shared" si="1" ref="S6:S16">SUM(T6,AA6,AC6)</f>
        <v>18005</v>
      </c>
      <c r="T6" s="55">
        <v>15713</v>
      </c>
      <c r="U6" s="57">
        <v>3307</v>
      </c>
      <c r="V6" s="57">
        <v>12</v>
      </c>
      <c r="W6" s="57">
        <v>27</v>
      </c>
      <c r="X6" s="57">
        <v>3945</v>
      </c>
      <c r="Y6" s="57">
        <v>8422</v>
      </c>
      <c r="Z6" s="58">
        <v>1177</v>
      </c>
      <c r="AA6" s="55">
        <v>2286</v>
      </c>
      <c r="AB6" s="56">
        <v>250</v>
      </c>
      <c r="AC6" s="76">
        <v>6</v>
      </c>
      <c r="AH6" s="35"/>
      <c r="AJ6" s="35"/>
    </row>
    <row r="7" spans="2:36" ht="24.75" customHeight="1">
      <c r="B7" s="12" t="s">
        <v>17</v>
      </c>
      <c r="C7" s="36" t="s">
        <v>41</v>
      </c>
      <c r="D7" s="59">
        <f t="shared" si="0"/>
        <v>127</v>
      </c>
      <c r="E7" s="60">
        <v>12</v>
      </c>
      <c r="F7" s="60">
        <v>2</v>
      </c>
      <c r="G7" s="60" t="s">
        <v>50</v>
      </c>
      <c r="H7" s="55">
        <v>10</v>
      </c>
      <c r="I7" s="60">
        <v>5</v>
      </c>
      <c r="J7" s="60" t="s">
        <v>50</v>
      </c>
      <c r="K7" s="60">
        <v>4</v>
      </c>
      <c r="L7" s="60">
        <v>70</v>
      </c>
      <c r="M7" s="60">
        <v>23</v>
      </c>
      <c r="N7" s="55">
        <v>5</v>
      </c>
      <c r="O7" s="55">
        <v>47</v>
      </c>
      <c r="P7" s="60">
        <v>45</v>
      </c>
      <c r="Q7" s="60" t="s">
        <v>50</v>
      </c>
      <c r="R7" s="56">
        <v>45</v>
      </c>
      <c r="S7" s="59">
        <f t="shared" si="1"/>
        <v>2336</v>
      </c>
      <c r="T7" s="60">
        <v>1964</v>
      </c>
      <c r="U7" s="61">
        <v>647</v>
      </c>
      <c r="V7" s="61">
        <v>4</v>
      </c>
      <c r="W7" s="61">
        <v>100</v>
      </c>
      <c r="X7" s="61">
        <v>502</v>
      </c>
      <c r="Y7" s="61">
        <v>711</v>
      </c>
      <c r="Z7" s="60" t="s">
        <v>50</v>
      </c>
      <c r="AA7" s="60">
        <v>372</v>
      </c>
      <c r="AB7" s="62">
        <v>58</v>
      </c>
      <c r="AC7" s="78" t="s">
        <v>52</v>
      </c>
      <c r="AH7" s="35"/>
      <c r="AJ7" s="35"/>
    </row>
    <row r="8" spans="2:36" ht="24.75" customHeight="1">
      <c r="B8" s="11"/>
      <c r="C8" s="36" t="s">
        <v>40</v>
      </c>
      <c r="D8" s="59">
        <f t="shared" si="0"/>
        <v>222</v>
      </c>
      <c r="E8" s="60">
        <v>12</v>
      </c>
      <c r="F8" s="60">
        <v>4</v>
      </c>
      <c r="G8" s="60" t="s">
        <v>50</v>
      </c>
      <c r="H8" s="55">
        <v>8</v>
      </c>
      <c r="I8" s="60">
        <v>6</v>
      </c>
      <c r="J8" s="60">
        <v>1</v>
      </c>
      <c r="K8" s="60">
        <v>3</v>
      </c>
      <c r="L8" s="60">
        <v>137</v>
      </c>
      <c r="M8" s="60">
        <v>41</v>
      </c>
      <c r="N8" s="55">
        <v>14</v>
      </c>
      <c r="O8" s="55">
        <v>96</v>
      </c>
      <c r="P8" s="60">
        <v>73</v>
      </c>
      <c r="Q8" s="60" t="s">
        <v>50</v>
      </c>
      <c r="R8" s="56">
        <v>73</v>
      </c>
      <c r="S8" s="59">
        <f t="shared" si="1"/>
        <v>3185</v>
      </c>
      <c r="T8" s="60">
        <v>2529</v>
      </c>
      <c r="U8" s="61">
        <v>984</v>
      </c>
      <c r="V8" s="61">
        <v>4</v>
      </c>
      <c r="W8" s="60" t="s">
        <v>50</v>
      </c>
      <c r="X8" s="61">
        <v>763</v>
      </c>
      <c r="Y8" s="61">
        <v>778</v>
      </c>
      <c r="Z8" s="60">
        <v>274</v>
      </c>
      <c r="AA8" s="60">
        <v>656</v>
      </c>
      <c r="AB8" s="62">
        <v>126</v>
      </c>
      <c r="AC8" s="78" t="s">
        <v>52</v>
      </c>
      <c r="AH8" s="35"/>
      <c r="AJ8" s="35"/>
    </row>
    <row r="9" spans="2:36" ht="24.75" customHeight="1">
      <c r="B9" s="11"/>
      <c r="C9" s="36" t="s">
        <v>44</v>
      </c>
      <c r="D9" s="59">
        <f t="shared" si="0"/>
        <v>77</v>
      </c>
      <c r="E9" s="60">
        <v>6</v>
      </c>
      <c r="F9" s="60">
        <v>1</v>
      </c>
      <c r="G9" s="60" t="s">
        <v>50</v>
      </c>
      <c r="H9" s="55">
        <v>5</v>
      </c>
      <c r="I9" s="60">
        <v>3</v>
      </c>
      <c r="J9" s="60" t="s">
        <v>50</v>
      </c>
      <c r="K9" s="60">
        <v>4</v>
      </c>
      <c r="L9" s="60">
        <v>45</v>
      </c>
      <c r="M9" s="60">
        <v>15</v>
      </c>
      <c r="N9" s="55">
        <v>4</v>
      </c>
      <c r="O9" s="55">
        <v>30</v>
      </c>
      <c r="P9" s="60">
        <v>26</v>
      </c>
      <c r="Q9" s="60" t="s">
        <v>50</v>
      </c>
      <c r="R9" s="56">
        <v>26</v>
      </c>
      <c r="S9" s="59">
        <f t="shared" si="1"/>
        <v>1110</v>
      </c>
      <c r="T9" s="60">
        <v>840</v>
      </c>
      <c r="U9" s="61">
        <v>240</v>
      </c>
      <c r="V9" s="61">
        <v>4</v>
      </c>
      <c r="W9" s="60" t="s">
        <v>50</v>
      </c>
      <c r="X9" s="61">
        <v>221</v>
      </c>
      <c r="Y9" s="61">
        <v>375</v>
      </c>
      <c r="Z9" s="60" t="s">
        <v>50</v>
      </c>
      <c r="AA9" s="60">
        <v>270</v>
      </c>
      <c r="AB9" s="62">
        <v>24</v>
      </c>
      <c r="AC9" s="78" t="s">
        <v>52</v>
      </c>
      <c r="AH9" s="35"/>
      <c r="AJ9" s="35"/>
    </row>
    <row r="10" spans="2:36" ht="24.75" customHeight="1">
      <c r="B10" s="11"/>
      <c r="C10" s="36" t="s">
        <v>37</v>
      </c>
      <c r="D10" s="59">
        <f t="shared" si="0"/>
        <v>205</v>
      </c>
      <c r="E10" s="60">
        <v>16</v>
      </c>
      <c r="F10" s="60">
        <v>3</v>
      </c>
      <c r="G10" s="60" t="s">
        <v>50</v>
      </c>
      <c r="H10" s="55">
        <v>13</v>
      </c>
      <c r="I10" s="60">
        <v>7</v>
      </c>
      <c r="J10" s="60" t="s">
        <v>50</v>
      </c>
      <c r="K10" s="60">
        <v>8</v>
      </c>
      <c r="L10" s="60">
        <v>121</v>
      </c>
      <c r="M10" s="60">
        <v>23</v>
      </c>
      <c r="N10" s="55">
        <v>3</v>
      </c>
      <c r="O10" s="55">
        <v>98</v>
      </c>
      <c r="P10" s="60">
        <v>68</v>
      </c>
      <c r="Q10" s="60" t="s">
        <v>50</v>
      </c>
      <c r="R10" s="56">
        <v>68</v>
      </c>
      <c r="S10" s="59">
        <f t="shared" si="1"/>
        <v>4358</v>
      </c>
      <c r="T10" s="60">
        <v>3978</v>
      </c>
      <c r="U10" s="61">
        <v>895</v>
      </c>
      <c r="V10" s="61">
        <v>4</v>
      </c>
      <c r="W10" s="60" t="s">
        <v>50</v>
      </c>
      <c r="X10" s="61">
        <v>471</v>
      </c>
      <c r="Y10" s="61">
        <v>2608</v>
      </c>
      <c r="Z10" s="60" t="s">
        <v>50</v>
      </c>
      <c r="AA10" s="60">
        <v>380</v>
      </c>
      <c r="AB10" s="62">
        <v>35</v>
      </c>
      <c r="AC10" s="78" t="s">
        <v>52</v>
      </c>
      <c r="AH10" s="35"/>
      <c r="AJ10" s="35"/>
    </row>
    <row r="11" spans="2:36" ht="24.75" customHeight="1">
      <c r="B11" s="11"/>
      <c r="C11" s="36" t="s">
        <v>38</v>
      </c>
      <c r="D11" s="59">
        <f t="shared" si="0"/>
        <v>74</v>
      </c>
      <c r="E11" s="60">
        <v>6</v>
      </c>
      <c r="F11" s="60">
        <v>1</v>
      </c>
      <c r="G11" s="60" t="s">
        <v>50</v>
      </c>
      <c r="H11" s="55">
        <v>5</v>
      </c>
      <c r="I11" s="60">
        <v>4</v>
      </c>
      <c r="J11" s="60" t="s">
        <v>50</v>
      </c>
      <c r="K11" s="60">
        <v>3</v>
      </c>
      <c r="L11" s="60">
        <v>45</v>
      </c>
      <c r="M11" s="60">
        <v>14</v>
      </c>
      <c r="N11" s="55">
        <v>7</v>
      </c>
      <c r="O11" s="55">
        <v>31</v>
      </c>
      <c r="P11" s="60">
        <v>23</v>
      </c>
      <c r="Q11" s="60" t="s">
        <v>50</v>
      </c>
      <c r="R11" s="56">
        <v>23</v>
      </c>
      <c r="S11" s="59">
        <f t="shared" si="1"/>
        <v>1194</v>
      </c>
      <c r="T11" s="60">
        <v>971</v>
      </c>
      <c r="U11" s="61">
        <v>270</v>
      </c>
      <c r="V11" s="61">
        <v>4</v>
      </c>
      <c r="W11" s="60" t="s">
        <v>50</v>
      </c>
      <c r="X11" s="61">
        <v>438</v>
      </c>
      <c r="Y11" s="61">
        <v>259</v>
      </c>
      <c r="Z11" s="60" t="s">
        <v>50</v>
      </c>
      <c r="AA11" s="60">
        <v>223</v>
      </c>
      <c r="AB11" s="62">
        <v>60</v>
      </c>
      <c r="AC11" s="78" t="s">
        <v>52</v>
      </c>
      <c r="AH11" s="35"/>
      <c r="AJ11" s="35"/>
    </row>
    <row r="12" spans="2:36" ht="24.75" customHeight="1">
      <c r="B12" s="11"/>
      <c r="C12" s="36" t="s">
        <v>45</v>
      </c>
      <c r="D12" s="59">
        <f t="shared" si="0"/>
        <v>96</v>
      </c>
      <c r="E12" s="60">
        <v>13</v>
      </c>
      <c r="F12" s="60">
        <v>2</v>
      </c>
      <c r="G12" s="60" t="s">
        <v>50</v>
      </c>
      <c r="H12" s="55">
        <v>11</v>
      </c>
      <c r="I12" s="60">
        <v>9</v>
      </c>
      <c r="J12" s="60" t="s">
        <v>50</v>
      </c>
      <c r="K12" s="60">
        <v>1</v>
      </c>
      <c r="L12" s="60">
        <v>55</v>
      </c>
      <c r="M12" s="60">
        <v>13</v>
      </c>
      <c r="N12" s="55">
        <v>2</v>
      </c>
      <c r="O12" s="55">
        <v>42</v>
      </c>
      <c r="P12" s="60">
        <v>28</v>
      </c>
      <c r="Q12" s="60" t="s">
        <v>50</v>
      </c>
      <c r="R12" s="56">
        <v>28</v>
      </c>
      <c r="S12" s="59">
        <f t="shared" si="1"/>
        <v>1489</v>
      </c>
      <c r="T12" s="60">
        <v>1274</v>
      </c>
      <c r="U12" s="61">
        <v>387</v>
      </c>
      <c r="V12" s="60" t="s">
        <v>50</v>
      </c>
      <c r="W12" s="60" t="s">
        <v>50</v>
      </c>
      <c r="X12" s="61">
        <v>582</v>
      </c>
      <c r="Y12" s="61">
        <v>305</v>
      </c>
      <c r="Z12" s="60" t="s">
        <v>50</v>
      </c>
      <c r="AA12" s="60">
        <v>215</v>
      </c>
      <c r="AB12" s="62">
        <v>12</v>
      </c>
      <c r="AC12" s="78" t="s">
        <v>52</v>
      </c>
      <c r="AH12" s="35"/>
      <c r="AJ12" s="35"/>
    </row>
    <row r="13" spans="2:36" ht="24.75" customHeight="1">
      <c r="B13" s="11"/>
      <c r="C13" s="36" t="s">
        <v>39</v>
      </c>
      <c r="D13" s="59">
        <f t="shared" si="0"/>
        <v>214</v>
      </c>
      <c r="E13" s="60">
        <v>13</v>
      </c>
      <c r="F13" s="60">
        <v>2</v>
      </c>
      <c r="G13" s="60" t="s">
        <v>50</v>
      </c>
      <c r="H13" s="55">
        <v>11</v>
      </c>
      <c r="I13" s="60">
        <v>7</v>
      </c>
      <c r="J13" s="60">
        <v>1</v>
      </c>
      <c r="K13" s="60">
        <v>4</v>
      </c>
      <c r="L13" s="60">
        <v>127</v>
      </c>
      <c r="M13" s="60">
        <v>45</v>
      </c>
      <c r="N13" s="55">
        <v>10</v>
      </c>
      <c r="O13" s="55">
        <v>82</v>
      </c>
      <c r="P13" s="60">
        <v>74</v>
      </c>
      <c r="Q13" s="60">
        <v>1</v>
      </c>
      <c r="R13" s="56">
        <v>73</v>
      </c>
      <c r="S13" s="59">
        <f t="shared" si="1"/>
        <v>3193</v>
      </c>
      <c r="T13" s="60">
        <v>2486</v>
      </c>
      <c r="U13" s="61">
        <v>786</v>
      </c>
      <c r="V13" s="61">
        <v>4</v>
      </c>
      <c r="W13" s="61">
        <v>30</v>
      </c>
      <c r="X13" s="61">
        <v>651</v>
      </c>
      <c r="Y13" s="61">
        <v>1015</v>
      </c>
      <c r="Z13" s="60">
        <v>410</v>
      </c>
      <c r="AA13" s="60">
        <v>701</v>
      </c>
      <c r="AB13" s="62">
        <v>112</v>
      </c>
      <c r="AC13" s="77">
        <v>6</v>
      </c>
      <c r="AH13" s="35"/>
      <c r="AJ13" s="35"/>
    </row>
    <row r="14" spans="2:36" ht="24.75" customHeight="1">
      <c r="B14" s="11" t="s">
        <v>18</v>
      </c>
      <c r="C14" s="36" t="s">
        <v>46</v>
      </c>
      <c r="D14" s="59">
        <f t="shared" si="0"/>
        <v>80</v>
      </c>
      <c r="E14" s="60">
        <v>11</v>
      </c>
      <c r="F14" s="60">
        <v>2</v>
      </c>
      <c r="G14" s="60" t="s">
        <v>50</v>
      </c>
      <c r="H14" s="55">
        <v>9</v>
      </c>
      <c r="I14" s="60">
        <v>5</v>
      </c>
      <c r="J14" s="60" t="s">
        <v>50</v>
      </c>
      <c r="K14" s="60">
        <v>2</v>
      </c>
      <c r="L14" s="60">
        <v>49</v>
      </c>
      <c r="M14" s="60">
        <v>18</v>
      </c>
      <c r="N14" s="55">
        <v>9</v>
      </c>
      <c r="O14" s="55">
        <v>31</v>
      </c>
      <c r="P14" s="60">
        <v>20</v>
      </c>
      <c r="Q14" s="60" t="s">
        <v>50</v>
      </c>
      <c r="R14" s="56">
        <v>20</v>
      </c>
      <c r="S14" s="59">
        <f t="shared" si="1"/>
        <v>1850</v>
      </c>
      <c r="T14" s="60">
        <v>1571</v>
      </c>
      <c r="U14" s="61">
        <v>380</v>
      </c>
      <c r="V14" s="61">
        <v>4</v>
      </c>
      <c r="W14" s="60" t="s">
        <v>50</v>
      </c>
      <c r="X14" s="61">
        <v>395</v>
      </c>
      <c r="Y14" s="61">
        <v>792</v>
      </c>
      <c r="Z14" s="60" t="s">
        <v>50</v>
      </c>
      <c r="AA14" s="60">
        <v>279</v>
      </c>
      <c r="AB14" s="62">
        <v>81</v>
      </c>
      <c r="AC14" s="78" t="s">
        <v>52</v>
      </c>
      <c r="AH14" s="35"/>
      <c r="AJ14" s="35"/>
    </row>
    <row r="15" spans="2:36" ht="24.75" customHeight="1">
      <c r="B15" s="11"/>
      <c r="C15" s="36" t="s">
        <v>47</v>
      </c>
      <c r="D15" s="59">
        <f t="shared" si="0"/>
        <v>140</v>
      </c>
      <c r="E15" s="60">
        <v>13</v>
      </c>
      <c r="F15" s="60">
        <v>2</v>
      </c>
      <c r="G15" s="60" t="s">
        <v>50</v>
      </c>
      <c r="H15" s="55">
        <v>11</v>
      </c>
      <c r="I15" s="60">
        <v>9</v>
      </c>
      <c r="J15" s="60">
        <v>1</v>
      </c>
      <c r="K15" s="60">
        <v>4</v>
      </c>
      <c r="L15" s="60">
        <v>82</v>
      </c>
      <c r="M15" s="60">
        <v>24</v>
      </c>
      <c r="N15" s="55">
        <v>4</v>
      </c>
      <c r="O15" s="55">
        <v>58</v>
      </c>
      <c r="P15" s="60">
        <v>45</v>
      </c>
      <c r="Q15" s="60" t="s">
        <v>50</v>
      </c>
      <c r="R15" s="56">
        <v>45</v>
      </c>
      <c r="S15" s="59">
        <f t="shared" si="1"/>
        <v>1980</v>
      </c>
      <c r="T15" s="60">
        <v>1626</v>
      </c>
      <c r="U15" s="61">
        <v>404</v>
      </c>
      <c r="V15" s="61">
        <v>4</v>
      </c>
      <c r="W15" s="61">
        <v>8</v>
      </c>
      <c r="X15" s="61">
        <v>574</v>
      </c>
      <c r="Y15" s="61">
        <v>636</v>
      </c>
      <c r="Z15" s="60">
        <v>274</v>
      </c>
      <c r="AA15" s="60">
        <v>354</v>
      </c>
      <c r="AB15" s="62">
        <v>59</v>
      </c>
      <c r="AC15" s="78" t="s">
        <v>52</v>
      </c>
      <c r="AH15" s="35"/>
      <c r="AJ15" s="35"/>
    </row>
    <row r="16" spans="2:36" ht="24.75" customHeight="1" thickBot="1">
      <c r="B16" s="13"/>
      <c r="C16" s="44" t="s">
        <v>42</v>
      </c>
      <c r="D16" s="63">
        <f t="shared" si="0"/>
        <v>171</v>
      </c>
      <c r="E16" s="64">
        <v>19</v>
      </c>
      <c r="F16" s="64">
        <v>3</v>
      </c>
      <c r="G16" s="64" t="s">
        <v>50</v>
      </c>
      <c r="H16" s="55">
        <v>16</v>
      </c>
      <c r="I16" s="64">
        <v>13</v>
      </c>
      <c r="J16" s="64">
        <v>1</v>
      </c>
      <c r="K16" s="64">
        <v>8</v>
      </c>
      <c r="L16" s="64">
        <v>101</v>
      </c>
      <c r="M16" s="64">
        <v>40</v>
      </c>
      <c r="N16" s="65">
        <v>9</v>
      </c>
      <c r="O16" s="55">
        <v>61</v>
      </c>
      <c r="P16" s="64">
        <v>51</v>
      </c>
      <c r="Q16" s="64" t="s">
        <v>50</v>
      </c>
      <c r="R16" s="56">
        <v>51</v>
      </c>
      <c r="S16" s="66">
        <f t="shared" si="1"/>
        <v>3568</v>
      </c>
      <c r="T16" s="64">
        <v>2941</v>
      </c>
      <c r="U16" s="67">
        <v>707</v>
      </c>
      <c r="V16" s="67">
        <v>4</v>
      </c>
      <c r="W16" s="67">
        <v>66</v>
      </c>
      <c r="X16" s="67">
        <v>1285</v>
      </c>
      <c r="Y16" s="67">
        <v>879</v>
      </c>
      <c r="Z16" s="67">
        <v>210</v>
      </c>
      <c r="AA16" s="64">
        <v>627</v>
      </c>
      <c r="AB16" s="68">
        <v>66</v>
      </c>
      <c r="AC16" s="79" t="s">
        <v>52</v>
      </c>
      <c r="AH16" s="35"/>
      <c r="AJ16" s="35"/>
    </row>
    <row r="17" spans="2:35" ht="24.75" customHeight="1" thickBot="1" thickTop="1">
      <c r="B17" s="14"/>
      <c r="C17" s="45" t="s">
        <v>2</v>
      </c>
      <c r="D17" s="69">
        <f>IF(D5="-","-",D5/1798586*100000)</f>
        <v>139.22047652989627</v>
      </c>
      <c r="E17" s="69">
        <f>IF(E5="-","-",E5/1798586*100000)</f>
        <v>12.12063254134081</v>
      </c>
      <c r="F17" s="69">
        <f>IF(F5="-","-",F5/1798586*100000)</f>
        <v>2.11277080995849</v>
      </c>
      <c r="G17" s="69" t="str">
        <f>IF(G5="-","-",G5/1798586*100000)</f>
        <v>-</v>
      </c>
      <c r="H17" s="69">
        <f>IF(H5="-","-",H5/1798586*100000)</f>
        <v>10.007861731382318</v>
      </c>
      <c r="I17" s="69">
        <f>IF(I5="-","-",I5/1798586*100000)</f>
        <v>6.171514734352431</v>
      </c>
      <c r="J17" s="69">
        <f>IF(J5="-","-",J5/1798586*100000)</f>
        <v>0.38919462288709017</v>
      </c>
      <c r="K17" s="69">
        <f>IF(K5="-","-",K5/1798586*100000)</f>
        <v>3.8363469970298887</v>
      </c>
      <c r="L17" s="69">
        <f>IF(L5="-","-",L5/1798586*100000)</f>
        <v>80.78568386499173</v>
      </c>
      <c r="M17" s="69">
        <f>IF(M5="-","-",M5/1798586*100000)</f>
        <v>22.128494272723128</v>
      </c>
      <c r="N17" s="69">
        <f>IF(N5="-","-",N5/1798586*100000)</f>
        <v>4.948331633850147</v>
      </c>
      <c r="O17" s="69">
        <f>IF(O5="-","-",O5/1798586*100000)</f>
        <v>58.65718959226859</v>
      </c>
      <c r="P17" s="69">
        <f>IF(P5="-","-",P5/1798586*100000)</f>
        <v>46.31416012356373</v>
      </c>
      <c r="Q17" s="69">
        <f>IF(Q5="-","-",Q5/1798586*100000)</f>
        <v>0.11119846368202577</v>
      </c>
      <c r="R17" s="69">
        <f>IF(R5="-","-",R5/1798586*100000)</f>
        <v>46.20296165988171</v>
      </c>
      <c r="S17" s="69">
        <f>IF(S5="-","-",S5/1798586*100000)</f>
        <v>2350.0683314559324</v>
      </c>
      <c r="T17" s="69">
        <f>IF(T5="-","-",T5/1798586*100000)</f>
        <v>1995.6232284694754</v>
      </c>
      <c r="U17" s="69">
        <f>IF(U5="-","-",U5/1798586*100000)</f>
        <v>500.78228119200304</v>
      </c>
      <c r="V17" s="69">
        <f>IF(V5="-","-",V5/1798586*100000)</f>
        <v>2.6687631283686186</v>
      </c>
      <c r="W17" s="69">
        <f>IF(W5="-","-",W5/1798586*100000)</f>
        <v>12.843422555273976</v>
      </c>
      <c r="X17" s="69">
        <f>IF(X5="-","-",X5/1798586*100000)</f>
        <v>546.3736513016337</v>
      </c>
      <c r="Y17" s="69">
        <f>IF(Y5="-","-",Y5/1798586*100000)</f>
        <v>932.9551102921963</v>
      </c>
      <c r="Z17" s="69">
        <f>IF(Z5="-","-",Z5/1798586*100000)</f>
        <v>130.38019866717522</v>
      </c>
      <c r="AA17" s="69">
        <f>IF(AA5="-","-",AA5/1798586*100000)</f>
        <v>353.777912204365</v>
      </c>
      <c r="AB17" s="69">
        <f>IF(AB5="-","-",AB5/1798586*100000)</f>
        <v>49.094121715614385</v>
      </c>
      <c r="AC17" s="69">
        <f>IF(AC5="-","-",AC5/1798586*100000)</f>
        <v>0.6671907820921547</v>
      </c>
      <c r="AI17" s="43"/>
    </row>
    <row r="18" spans="2:29" ht="24.75" customHeight="1" thickTop="1">
      <c r="B18" s="14" t="s">
        <v>9</v>
      </c>
      <c r="C18" s="46" t="s">
        <v>43</v>
      </c>
      <c r="D18" s="70">
        <f>IF(D6="-","-",D6/720898*100000)</f>
        <v>152.31003553900828</v>
      </c>
      <c r="E18" s="70">
        <f>IF(E6="-","-",E6/720898*100000)</f>
        <v>13.45544029807268</v>
      </c>
      <c r="F18" s="70">
        <f>IF(F6="-","-",F6/720898*100000)</f>
        <v>2.2194540697851846</v>
      </c>
      <c r="G18" s="70" t="str">
        <f>IF(G6="-","-",G6/720898*100000)</f>
        <v>-</v>
      </c>
      <c r="H18" s="71">
        <f>IF(H6="-","-",H6/720898*100000)</f>
        <v>11.235986228287498</v>
      </c>
      <c r="I18" s="72">
        <f>IF(I6="-","-",I6/720898*100000)</f>
        <v>5.964782812547684</v>
      </c>
      <c r="J18" s="72">
        <f>IF(J6="-","-",J6/720898*100000)</f>
        <v>0.4161476380847221</v>
      </c>
      <c r="K18" s="72">
        <f>IF(K6="-","-",K6/720898*100000)</f>
        <v>3.884044622124073</v>
      </c>
      <c r="L18" s="72">
        <f>IF(L6="-","-",L6/720898*100000)</f>
        <v>86.14256108353747</v>
      </c>
      <c r="M18" s="72">
        <f>IF(M6="-","-",M6/720898*100000)</f>
        <v>19.697654869343513</v>
      </c>
      <c r="N18" s="72">
        <f>IF(N6="-","-",N6/720898*100000)</f>
        <v>3.051749345954629</v>
      </c>
      <c r="O18" s="72">
        <f>IF(O6="-","-",O6/720898*100000)</f>
        <v>66.44490621419396</v>
      </c>
      <c r="P18" s="72">
        <f>IF(P6="-","-",P6/720898*100000)</f>
        <v>52.71203415739813</v>
      </c>
      <c r="Q18" s="72">
        <f>IF(Q6="-","-",Q6/720898*100000)</f>
        <v>0.13871587936157403</v>
      </c>
      <c r="R18" s="72">
        <f>IF(R6="-","-",R6/720898*100000)</f>
        <v>52.57331827803656</v>
      </c>
      <c r="S18" s="72">
        <f>IF(S6="-","-",S6/720898*100000)</f>
        <v>2497.5794079051407</v>
      </c>
      <c r="T18" s="72">
        <f>IF(T6="-","-",T6/720898*100000)</f>
        <v>2179.642612408413</v>
      </c>
      <c r="U18" s="72">
        <f>IF(U6="-","-",U6/720898*100000)</f>
        <v>458.7334130487253</v>
      </c>
      <c r="V18" s="72">
        <f>IF(V6="-","-",V6/720898*100000)</f>
        <v>1.6645905523388884</v>
      </c>
      <c r="W18" s="72">
        <f>IF(W6="-","-",W6/720898*100000)</f>
        <v>3.745328742762499</v>
      </c>
      <c r="X18" s="72">
        <f>IF(X6="-","-",X6/720898*100000)</f>
        <v>547.2341440814096</v>
      </c>
      <c r="Y18" s="72">
        <f>IF(Y6="-","-",Y6/720898*100000)</f>
        <v>1168.2651359831766</v>
      </c>
      <c r="Z18" s="72">
        <f>IF(Z6="-","-",Z6/720898*100000)</f>
        <v>163.26859000857266</v>
      </c>
      <c r="AA18" s="72">
        <f>IF(AA6="-","-",AA6/720898*100000)</f>
        <v>317.10450022055824</v>
      </c>
      <c r="AB18" s="72">
        <f>IF(AB6="-","-",AB6/720898*100000)</f>
        <v>34.678969840393506</v>
      </c>
      <c r="AC18" s="72">
        <f>IF(AC6="-","-",AC6/720898*100000)</f>
        <v>0.8322952761694442</v>
      </c>
    </row>
    <row r="19" spans="2:29" ht="24.75" customHeight="1">
      <c r="B19" s="14"/>
      <c r="C19" s="47" t="s">
        <v>41</v>
      </c>
      <c r="D19" s="73">
        <f>IF(D7="-","-",D7/110634*100000)</f>
        <v>114.79292080192347</v>
      </c>
      <c r="E19" s="73">
        <f>IF(E7="-","-",E7/110634*100000)</f>
        <v>10.846575193882531</v>
      </c>
      <c r="F19" s="73">
        <f>IF(F7="-","-",F7/110634*100000)</f>
        <v>1.8077625323137554</v>
      </c>
      <c r="G19" s="73" t="str">
        <f>IF(G7="-","-",G7/110634*100000)</f>
        <v>-</v>
      </c>
      <c r="H19" s="73">
        <f>IF(H7="-","-",H7/110634*100000)</f>
        <v>9.038812661568777</v>
      </c>
      <c r="I19" s="73">
        <f>IF(I7="-","-",I7/110634*100000)</f>
        <v>4.519406330784388</v>
      </c>
      <c r="J19" s="73" t="str">
        <f>IF(J7="-","-",J7/110634*100000)</f>
        <v>-</v>
      </c>
      <c r="K19" s="73">
        <f>IF(K7="-","-",K7/110634*100000)</f>
        <v>3.6155250646275108</v>
      </c>
      <c r="L19" s="73">
        <f>IF(L7="-","-",L7/110634*100000)</f>
        <v>63.27168863098144</v>
      </c>
      <c r="M19" s="73">
        <f>IF(M7="-","-",M7/110634*100000)</f>
        <v>20.789269121608186</v>
      </c>
      <c r="N19" s="73">
        <f>IF(N7="-","-",N7/110634*100000)</f>
        <v>4.519406330784388</v>
      </c>
      <c r="O19" s="73">
        <f>IF(O7="-","-",O7/110634*100000)</f>
        <v>42.48241950937325</v>
      </c>
      <c r="P19" s="73">
        <f>IF(P7="-","-",P7/110634*100000)</f>
        <v>40.67465697705949</v>
      </c>
      <c r="Q19" s="73" t="str">
        <f>IF(Q7="-","-",Q7/110634*100000)</f>
        <v>-</v>
      </c>
      <c r="R19" s="73">
        <f>IF(R7="-","-",R7/110634*100000)</f>
        <v>40.67465697705949</v>
      </c>
      <c r="S19" s="73">
        <f>IF(S7="-","-",S7/110634*100000)</f>
        <v>2111.466637742466</v>
      </c>
      <c r="T19" s="73">
        <f>IF(T7="-","-",T7/110634*100000)</f>
        <v>1775.2228067321078</v>
      </c>
      <c r="U19" s="73">
        <f>IF(U7="-","-",U7/110634*100000)</f>
        <v>584.8111792034998</v>
      </c>
      <c r="V19" s="73">
        <f>IF(V7="-","-",V7/110634*100000)</f>
        <v>3.6155250646275108</v>
      </c>
      <c r="W19" s="73">
        <f>IF(W7="-","-",W7/110634*100000)</f>
        <v>90.38812661568777</v>
      </c>
      <c r="X19" s="73">
        <f>IF(X7="-","-",X7/110634*100000)</f>
        <v>453.7483956107526</v>
      </c>
      <c r="Y19" s="73">
        <f>IF(Y7="-","-",Y7/110634*100000)</f>
        <v>642.65958023754</v>
      </c>
      <c r="Z19" s="73" t="str">
        <f>IF(Z7="-","-",Z7/110634*100000)</f>
        <v>-</v>
      </c>
      <c r="AA19" s="73">
        <f>IF(AA7="-","-",AA7/110634*100000)</f>
        <v>336.24383101035846</v>
      </c>
      <c r="AB19" s="73">
        <f>IF(AB7="-","-",AB7/110634*100000)</f>
        <v>52.42511343709891</v>
      </c>
      <c r="AC19" s="73" t="str">
        <f>IF(AC7="-","-",AC7/110634*100000)</f>
        <v>-</v>
      </c>
    </row>
    <row r="20" spans="2:29" ht="24.75" customHeight="1">
      <c r="B20" s="14" t="s">
        <v>10</v>
      </c>
      <c r="C20" s="47" t="s">
        <v>40</v>
      </c>
      <c r="D20" s="73">
        <f>IF(D8="-","-",D8/167933*100000)</f>
        <v>132.1955779983684</v>
      </c>
      <c r="E20" s="73">
        <f>IF(E8="-","-",E8/167933*100000)</f>
        <v>7.145706918830724</v>
      </c>
      <c r="F20" s="73">
        <f>IF(F8="-","-",F8/167933*100000)</f>
        <v>2.381902306276908</v>
      </c>
      <c r="G20" s="73" t="str">
        <f>IF(G8="-","-",G8/167933*100000)</f>
        <v>-</v>
      </c>
      <c r="H20" s="73">
        <f>IF(H8="-","-",H8/167933*100000)</f>
        <v>4.763804612553816</v>
      </c>
      <c r="I20" s="73">
        <f>IF(I8="-","-",I8/167933*100000)</f>
        <v>3.572853459415362</v>
      </c>
      <c r="J20" s="73">
        <f>IF(J8="-","-",J8/167933*100000)</f>
        <v>0.595475576569227</v>
      </c>
      <c r="K20" s="73">
        <f>IF(K8="-","-",K8/167933*100000)</f>
        <v>1.786426729707681</v>
      </c>
      <c r="L20" s="73">
        <f>IF(L8="-","-",L8/167933*100000)</f>
        <v>81.5801539899841</v>
      </c>
      <c r="M20" s="73">
        <f>IF(M8="-","-",M8/167933*100000)</f>
        <v>24.414498639338305</v>
      </c>
      <c r="N20" s="73">
        <f>IF(N8="-","-",N8/167933*100000)</f>
        <v>8.336658071969177</v>
      </c>
      <c r="O20" s="73">
        <f>IF(O8="-","-",O8/167933*100000)</f>
        <v>57.16565535064579</v>
      </c>
      <c r="P20" s="73">
        <f>IF(P8="-","-",P8/167933*100000)</f>
        <v>43.469717089553576</v>
      </c>
      <c r="Q20" s="73" t="str">
        <f>IF(Q8="-","-",Q8/167933*100000)</f>
        <v>-</v>
      </c>
      <c r="R20" s="73">
        <f>IF(R8="-","-",R8/167933*100000)</f>
        <v>43.469717089553576</v>
      </c>
      <c r="S20" s="73">
        <f>IF(S8="-","-",S8/167933*100000)</f>
        <v>1896.5897113729882</v>
      </c>
      <c r="T20" s="73">
        <f>IF(T8="-","-",T8/167933*100000)</f>
        <v>1505.957733143575</v>
      </c>
      <c r="U20" s="73">
        <f>IF(U8="-","-",U8/167933*100000)</f>
        <v>585.9479673441194</v>
      </c>
      <c r="V20" s="73">
        <f>IF(V8="-","-",V8/167933*100000)</f>
        <v>2.381902306276908</v>
      </c>
      <c r="W20" s="73" t="str">
        <f>IF(W8="-","-",W8/167933*100000)</f>
        <v>-</v>
      </c>
      <c r="X20" s="73">
        <f>IF(X8="-","-",X8/167933*100000)</f>
        <v>454.34786492232024</v>
      </c>
      <c r="Y20" s="73">
        <f>IF(Y8="-","-",Y8/167933*100000)</f>
        <v>463.2799985708586</v>
      </c>
      <c r="Z20" s="73">
        <f>IF(Z8="-","-",Z8/167933*100000)</f>
        <v>163.1603079799682</v>
      </c>
      <c r="AA20" s="73">
        <f>IF(AA8="-","-",AA8/167933*100000)</f>
        <v>390.6319782294129</v>
      </c>
      <c r="AB20" s="73">
        <f>IF(AB8="-","-",AB8/167933*100000)</f>
        <v>75.0299226477226</v>
      </c>
      <c r="AC20" s="73" t="str">
        <f>IF(AC8="-","-",AC8/167933*100000)</f>
        <v>-</v>
      </c>
    </row>
    <row r="21" spans="2:29" ht="24.75" customHeight="1">
      <c r="B21" s="14" t="s">
        <v>3</v>
      </c>
      <c r="C21" s="47" t="s">
        <v>44</v>
      </c>
      <c r="D21" s="73">
        <f>IF(D9="-","-",D9/55210*100000)</f>
        <v>139.467487773954</v>
      </c>
      <c r="E21" s="73">
        <f>IF(E9="-","-",E9/55210*100000)</f>
        <v>10.867596449918492</v>
      </c>
      <c r="F21" s="73">
        <f>IF(F9="-","-",F9/55210*100000)</f>
        <v>1.8112660749864153</v>
      </c>
      <c r="G21" s="73" t="str">
        <f>IF(G9="-","-",G9/55210*100000)</f>
        <v>-</v>
      </c>
      <c r="H21" s="73">
        <f>IF(H9="-","-",H9/55210*100000)</f>
        <v>9.056330374932077</v>
      </c>
      <c r="I21" s="73">
        <f>IF(I9="-","-",I9/55210*100000)</f>
        <v>5.433798224959246</v>
      </c>
      <c r="J21" s="73" t="str">
        <f>IF(J9="-","-",J9/55210*100000)</f>
        <v>-</v>
      </c>
      <c r="K21" s="73">
        <f>IF(K9="-","-",K9/55210*100000)</f>
        <v>7.245064299945661</v>
      </c>
      <c r="L21" s="73">
        <f>IF(L9="-","-",L9/55210*100000)</f>
        <v>81.5069733743887</v>
      </c>
      <c r="M21" s="73">
        <f>IF(M9="-","-",M9/55210*100000)</f>
        <v>27.168991124796232</v>
      </c>
      <c r="N21" s="73">
        <f>IF(N9="-","-",N9/55210*100000)</f>
        <v>7.245064299945661</v>
      </c>
      <c r="O21" s="73">
        <f>IF(O9="-","-",O9/55210*100000)</f>
        <v>54.337982249592464</v>
      </c>
      <c r="P21" s="73">
        <f>IF(P9="-","-",P9/55210*100000)</f>
        <v>47.092917949646804</v>
      </c>
      <c r="Q21" s="73" t="str">
        <f>IF(Q9="-","-",Q9/55210*100000)</f>
        <v>-</v>
      </c>
      <c r="R21" s="73">
        <f>IF(R9="-","-",R9/55210*100000)</f>
        <v>47.092917949646804</v>
      </c>
      <c r="S21" s="73">
        <f>IF(S9="-","-",S9/55210*100000)</f>
        <v>2010.5053432349214</v>
      </c>
      <c r="T21" s="73">
        <f>IF(T9="-","-",T9/55210*100000)</f>
        <v>1521.463502988589</v>
      </c>
      <c r="U21" s="73">
        <f>IF(U9="-","-",U9/55210*100000)</f>
        <v>434.7038579967397</v>
      </c>
      <c r="V21" s="73">
        <f>IF(V9="-","-",V9/55210*100000)</f>
        <v>7.245064299945661</v>
      </c>
      <c r="W21" s="73" t="str">
        <f>IF(W9="-","-",W9/55210*100000)</f>
        <v>-</v>
      </c>
      <c r="X21" s="73">
        <f>IF(X9="-","-",X9/55210*100000)</f>
        <v>400.2898025719979</v>
      </c>
      <c r="Y21" s="73">
        <f>IF(Y9="-","-",Y9/55210*100000)</f>
        <v>679.2247781199059</v>
      </c>
      <c r="Z21" s="73" t="str">
        <f>IF(Z9="-","-",Z9/55210*100000)</f>
        <v>-</v>
      </c>
      <c r="AA21" s="73">
        <f>IF(AA9="-","-",AA9/55210*100000)</f>
        <v>489.0418402463322</v>
      </c>
      <c r="AB21" s="73">
        <f>IF(AB9="-","-",AB9/55210*100000)</f>
        <v>43.47038579967397</v>
      </c>
      <c r="AC21" s="73" t="str">
        <f>IF(AC9="-","-",AC9/55210*100000)</f>
        <v>-</v>
      </c>
    </row>
    <row r="22" spans="2:29" ht="24.75" customHeight="1">
      <c r="B22" s="14" t="s">
        <v>4</v>
      </c>
      <c r="C22" s="47" t="s">
        <v>37</v>
      </c>
      <c r="D22" s="73">
        <f>IF(D10="-","-",D10/173232*100000)</f>
        <v>118.33841322619378</v>
      </c>
      <c r="E22" s="73">
        <f>IF(E10="-","-",E10/173232*100000)</f>
        <v>9.236168837166343</v>
      </c>
      <c r="F22" s="73">
        <f>IF(F10="-","-",F10/173232*100000)</f>
        <v>1.7317816569686895</v>
      </c>
      <c r="G22" s="73" t="str">
        <f>IF(G10="-","-",G10/173232*100000)</f>
        <v>-</v>
      </c>
      <c r="H22" s="73">
        <f>IF(H10="-","-",H10/173232*100000)</f>
        <v>7.504387180197654</v>
      </c>
      <c r="I22" s="73">
        <f>IF(I10="-","-",I10/173232*100000)</f>
        <v>4.040823866260276</v>
      </c>
      <c r="J22" s="73" t="str">
        <f>IF(J10="-","-",J10/173232*100000)</f>
        <v>-</v>
      </c>
      <c r="K22" s="73">
        <f>IF(K10="-","-",K10/173232*100000)</f>
        <v>4.618084418583171</v>
      </c>
      <c r="L22" s="73">
        <f>IF(L10="-","-",L10/173232*100000)</f>
        <v>69.84852683107047</v>
      </c>
      <c r="M22" s="73">
        <f>IF(M10="-","-",M10/173232*100000)</f>
        <v>13.27699270342662</v>
      </c>
      <c r="N22" s="73">
        <f>IF(N10="-","-",N10/173232*100000)</f>
        <v>1.7317816569686895</v>
      </c>
      <c r="O22" s="73">
        <f>IF(O10="-","-",O10/173232*100000)</f>
        <v>56.57153412764386</v>
      </c>
      <c r="P22" s="73">
        <f>IF(P10="-","-",P10/173232*100000)</f>
        <v>39.25371755795696</v>
      </c>
      <c r="Q22" s="73" t="str">
        <f>IF(Q10="-","-",Q10/173232*100000)</f>
        <v>-</v>
      </c>
      <c r="R22" s="73">
        <f>IF(R10="-","-",R10/173232*100000)</f>
        <v>39.25371755795696</v>
      </c>
      <c r="S22" s="73">
        <f>IF(S10="-","-",S10/173232*100000)</f>
        <v>2515.701487023183</v>
      </c>
      <c r="T22" s="73">
        <f>IF(T10="-","-",T10/173232*100000)</f>
        <v>2296.342477140482</v>
      </c>
      <c r="U22" s="73">
        <f>IF(U10="-","-",U10/173232*100000)</f>
        <v>516.6481943289923</v>
      </c>
      <c r="V22" s="73">
        <f>IF(V10="-","-",V10/173232*100000)</f>
        <v>2.3090422092915857</v>
      </c>
      <c r="W22" s="73" t="str">
        <f>IF(W10="-","-",W10/173232*100000)</f>
        <v>-</v>
      </c>
      <c r="X22" s="73">
        <f>IF(X10="-","-",X10/173232*100000)</f>
        <v>271.88972014408427</v>
      </c>
      <c r="Y22" s="73">
        <f>IF(Y10="-","-",Y10/173232*100000)</f>
        <v>1505.495520458114</v>
      </c>
      <c r="Z22" s="73" t="str">
        <f>IF(Z10="-","-",Z10/173232*100000)</f>
        <v>-</v>
      </c>
      <c r="AA22" s="73">
        <f>IF(AA10="-","-",AA10/173232*100000)</f>
        <v>219.35900988270066</v>
      </c>
      <c r="AB22" s="73">
        <f>IF(AB10="-","-",AB10/173232*100000)</f>
        <v>20.204119331301378</v>
      </c>
      <c r="AC22" s="73" t="str">
        <f>IF(AC10="-","-",AC10/173232*100000)</f>
        <v>-</v>
      </c>
    </row>
    <row r="23" spans="2:29" ht="24.75" customHeight="1">
      <c r="B23" s="14">
        <v>10</v>
      </c>
      <c r="C23" s="47" t="s">
        <v>38</v>
      </c>
      <c r="D23" s="73">
        <f>IF(D11="-","-",D11/67465*100000)</f>
        <v>109.68650411324391</v>
      </c>
      <c r="E23" s="73">
        <f>IF(E11="-","-",E11/67465*100000)</f>
        <v>8.893500333506262</v>
      </c>
      <c r="F23" s="73">
        <f>IF(F11="-","-",F11/67465*100000)</f>
        <v>1.4822500555843772</v>
      </c>
      <c r="G23" s="73" t="str">
        <f>IF(G11="-","-",G11/67465*100000)</f>
        <v>-</v>
      </c>
      <c r="H23" s="73">
        <f>IF(H11="-","-",H11/67465*100000)</f>
        <v>7.411250277921885</v>
      </c>
      <c r="I23" s="73">
        <f>IF(I11="-","-",I11/67465*100000)</f>
        <v>5.929000222337509</v>
      </c>
      <c r="J23" s="73" t="str">
        <f>IF(J11="-","-",J11/67465*100000)</f>
        <v>-</v>
      </c>
      <c r="K23" s="73">
        <f>IF(K11="-","-",K11/67465*100000)</f>
        <v>4.446750166753131</v>
      </c>
      <c r="L23" s="73">
        <f>IF(L11="-","-",L11/67465*100000)</f>
        <v>66.70125250129696</v>
      </c>
      <c r="M23" s="73">
        <f>IF(M11="-","-",M11/67465*100000)</f>
        <v>20.751500778181278</v>
      </c>
      <c r="N23" s="73">
        <f>IF(N11="-","-",N11/67465*100000)</f>
        <v>10.375750389090639</v>
      </c>
      <c r="O23" s="73">
        <f>IF(O11="-","-",O11/67465*100000)</f>
        <v>45.94975172311569</v>
      </c>
      <c r="P23" s="73">
        <f>IF(P11="-","-",P11/67465*100000)</f>
        <v>34.091751278440675</v>
      </c>
      <c r="Q23" s="73" t="str">
        <f>IF(Q11="-","-",Q11/67465*100000)</f>
        <v>-</v>
      </c>
      <c r="R23" s="73">
        <f>IF(R11="-","-",R11/67465*100000)</f>
        <v>34.091751278440675</v>
      </c>
      <c r="S23" s="73">
        <f>IF(S11="-","-",S11/67465*100000)</f>
        <v>1769.8065663677462</v>
      </c>
      <c r="T23" s="73">
        <f>IF(T11="-","-",T11/67465*100000)</f>
        <v>1439.2648039724302</v>
      </c>
      <c r="U23" s="73">
        <f>IF(U11="-","-",U11/67465*100000)</f>
        <v>400.2075150077818</v>
      </c>
      <c r="V23" s="73">
        <f>IF(V11="-","-",V11/67465*100000)</f>
        <v>5.929000222337509</v>
      </c>
      <c r="W23" s="73" t="str">
        <f>IF(W11="-","-",W11/67465*100000)</f>
        <v>-</v>
      </c>
      <c r="X23" s="73">
        <f>IF(X11="-","-",X11/67465*100000)</f>
        <v>649.2255243459572</v>
      </c>
      <c r="Y23" s="73">
        <f>IF(Y11="-","-",Y11/67465*100000)</f>
        <v>383.9027643963537</v>
      </c>
      <c r="Z23" s="73" t="str">
        <f>IF(Z11="-","-",Z11/67465*100000)</f>
        <v>-</v>
      </c>
      <c r="AA23" s="73">
        <f>IF(AA11="-","-",AA11/67465*100000)</f>
        <v>330.5417623953161</v>
      </c>
      <c r="AB23" s="73">
        <f>IF(AB11="-","-",AB11/67465*100000)</f>
        <v>88.93500333506262</v>
      </c>
      <c r="AC23" s="73" t="str">
        <f>IF(AC11="-","-",AC11/67465*100000)</f>
        <v>-</v>
      </c>
    </row>
    <row r="24" spans="2:29" ht="24.75" customHeight="1">
      <c r="B24" s="14" t="s">
        <v>5</v>
      </c>
      <c r="C24" s="47" t="s">
        <v>45</v>
      </c>
      <c r="D24" s="73">
        <f>IF(D12="-","-",D12/87198*100000)</f>
        <v>110.09426821716094</v>
      </c>
      <c r="E24" s="73">
        <f>IF(E12="-","-",E12/87198*100000)</f>
        <v>14.908598821073877</v>
      </c>
      <c r="F24" s="73">
        <f>IF(F12="-","-",F12/87198*100000)</f>
        <v>2.29363058785752</v>
      </c>
      <c r="G24" s="73" t="str">
        <f>IF(G12="-","-",G12/87198*100000)</f>
        <v>-</v>
      </c>
      <c r="H24" s="73">
        <f>IF(H12="-","-",H12/87198*100000)</f>
        <v>12.614968233216358</v>
      </c>
      <c r="I24" s="73">
        <f>IF(I12="-","-",I12/87198*100000)</f>
        <v>10.321337645358838</v>
      </c>
      <c r="J24" s="73" t="str">
        <f>IF(J12="-","-",J12/87198*100000)</f>
        <v>-</v>
      </c>
      <c r="K24" s="73">
        <f>IF(K12="-","-",K12/87198*100000)</f>
        <v>1.14681529392876</v>
      </c>
      <c r="L24" s="73">
        <f>IF(L12="-","-",L12/87198*100000)</f>
        <v>63.0748411660818</v>
      </c>
      <c r="M24" s="73">
        <f>IF(M12="-","-",M12/87198*100000)</f>
        <v>14.908598821073877</v>
      </c>
      <c r="N24" s="73">
        <f>IF(N12="-","-",N12/87198*100000)</f>
        <v>2.29363058785752</v>
      </c>
      <c r="O24" s="73">
        <f>IF(O12="-","-",O12/87198*100000)</f>
        <v>48.166242345007916</v>
      </c>
      <c r="P24" s="73">
        <f>IF(P12="-","-",P12/87198*100000)</f>
        <v>32.110828230005275</v>
      </c>
      <c r="Q24" s="73" t="str">
        <f>IF(Q12="-","-",Q12/87198*100000)</f>
        <v>-</v>
      </c>
      <c r="R24" s="73">
        <f>IF(R12="-","-",R12/87198*100000)</f>
        <v>32.110828230005275</v>
      </c>
      <c r="S24" s="73">
        <f>IF(S12="-","-",S12/87198*100000)</f>
        <v>1707.6079726599232</v>
      </c>
      <c r="T24" s="73">
        <f>IF(T12="-","-",T12/87198*100000)</f>
        <v>1461.0426844652402</v>
      </c>
      <c r="U24" s="73">
        <f>IF(U12="-","-",U12/87198*100000)</f>
        <v>443.81751875043</v>
      </c>
      <c r="V24" s="73" t="str">
        <f>IF(V12="-","-",V12/87198*100000)</f>
        <v>-</v>
      </c>
      <c r="W24" s="73" t="str">
        <f>IF(W12="-","-",W12/87198*100000)</f>
        <v>-</v>
      </c>
      <c r="X24" s="73">
        <f>IF(X12="-","-",X12/87198*100000)</f>
        <v>667.4465010665382</v>
      </c>
      <c r="Y24" s="73">
        <f>IF(Y12="-","-",Y12/87198*100000)</f>
        <v>349.77866464827173</v>
      </c>
      <c r="Z24" s="73" t="str">
        <f>IF(Z12="-","-",Z12/87198*100000)</f>
        <v>-</v>
      </c>
      <c r="AA24" s="73">
        <f>IF(AA12="-","-",AA12/87198*100000)</f>
        <v>246.56528819468338</v>
      </c>
      <c r="AB24" s="73">
        <f>IF(AB12="-","-",AB12/87198*100000)</f>
        <v>13.761783527145118</v>
      </c>
      <c r="AC24" s="73" t="str">
        <f>IF(AC12="-","-",AC12/87198*100000)</f>
        <v>-</v>
      </c>
    </row>
    <row r="25" spans="2:29" ht="24.75" customHeight="1">
      <c r="B25" s="14" t="s">
        <v>6</v>
      </c>
      <c r="C25" s="47" t="s">
        <v>39</v>
      </c>
      <c r="D25" s="73">
        <f>IF(D13="-","-",D13/143575*100000)</f>
        <v>149.05101863137733</v>
      </c>
      <c r="E25" s="73">
        <f>IF(E13="-","-",E13/143575*100000)</f>
        <v>9.054501131812641</v>
      </c>
      <c r="F25" s="73">
        <f>IF(F13="-","-",F13/143575*100000)</f>
        <v>1.3930001741250218</v>
      </c>
      <c r="G25" s="73" t="str">
        <f>IF(G13="-","-",G13/143575*100000)</f>
        <v>-</v>
      </c>
      <c r="H25" s="73">
        <f>IF(H13="-","-",H13/143575*100000)</f>
        <v>7.661500957687619</v>
      </c>
      <c r="I25" s="73">
        <f>IF(I13="-","-",I13/143575*100000)</f>
        <v>4.875500609437576</v>
      </c>
      <c r="J25" s="73">
        <f>IF(J13="-","-",J13/143575*100000)</f>
        <v>0.6965000870625109</v>
      </c>
      <c r="K25" s="73">
        <f>IF(K13="-","-",K13/143575*100000)</f>
        <v>2.7860003482500435</v>
      </c>
      <c r="L25" s="73">
        <f>IF(L13="-","-",L13/143575*100000)</f>
        <v>88.45551105693887</v>
      </c>
      <c r="M25" s="73">
        <f>IF(M13="-","-",M13/143575*100000)</f>
        <v>31.34250391781299</v>
      </c>
      <c r="N25" s="73">
        <f>IF(N13="-","-",N13/143575*100000)</f>
        <v>6.965000870625109</v>
      </c>
      <c r="O25" s="73">
        <f>IF(O13="-","-",O13/143575*100000)</f>
        <v>57.11300713912589</v>
      </c>
      <c r="P25" s="73">
        <f>IF(P13="-","-",P13/143575*100000)</f>
        <v>51.54100644262581</v>
      </c>
      <c r="Q25" s="73">
        <f>IF(Q13="-","-",Q13/143575*100000)</f>
        <v>0.6965000870625109</v>
      </c>
      <c r="R25" s="73">
        <f>IF(R13="-","-",R13/143575*100000)</f>
        <v>50.84450635556329</v>
      </c>
      <c r="S25" s="73">
        <f>IF(S13="-","-",S13/143575*100000)</f>
        <v>2223.9247779905972</v>
      </c>
      <c r="T25" s="73">
        <f>IF(T13="-","-",T13/143575*100000)</f>
        <v>1731.4992164374019</v>
      </c>
      <c r="U25" s="73">
        <f>IF(U13="-","-",U13/143575*100000)</f>
        <v>547.4490684311336</v>
      </c>
      <c r="V25" s="73">
        <f>IF(V13="-","-",V13/143575*100000)</f>
        <v>2.7860003482500435</v>
      </c>
      <c r="W25" s="73">
        <f>IF(W13="-","-",W13/143575*100000)</f>
        <v>20.895002611875327</v>
      </c>
      <c r="X25" s="73">
        <f>IF(X13="-","-",X13/143575*100000)</f>
        <v>453.4215566776946</v>
      </c>
      <c r="Y25" s="73">
        <f>IF(Y13="-","-",Y13/143575*100000)</f>
        <v>706.9475883684486</v>
      </c>
      <c r="Z25" s="73">
        <f>IF(Z13="-","-",Z13/143575*100000)</f>
        <v>285.5650356956295</v>
      </c>
      <c r="AA25" s="73">
        <f>IF(AA13="-","-",AA13/143575*100000)</f>
        <v>488.24656103082015</v>
      </c>
      <c r="AB25" s="73">
        <f>IF(AB13="-","-",AB13/143575*100000)</f>
        <v>78.00800975100121</v>
      </c>
      <c r="AC25" s="73">
        <f>IF(AC13="-","-",AC13/143575*100000)</f>
        <v>4.179000522375065</v>
      </c>
    </row>
    <row r="26" spans="2:29" ht="24.75" customHeight="1">
      <c r="B26" s="14" t="s">
        <v>11</v>
      </c>
      <c r="C26" s="47" t="s">
        <v>46</v>
      </c>
      <c r="D26" s="73">
        <f>IF(D14="-","-",D14/51239*100000)</f>
        <v>156.13107203497336</v>
      </c>
      <c r="E26" s="73">
        <f>IF(E14="-","-",E14/51239*100000)</f>
        <v>21.46802240480884</v>
      </c>
      <c r="F26" s="73">
        <f>IF(F14="-","-",F14/51239*100000)</f>
        <v>3.903276800874334</v>
      </c>
      <c r="G26" s="73" t="str">
        <f>IF(G14="-","-",G14/51239*100000)</f>
        <v>-</v>
      </c>
      <c r="H26" s="73">
        <f>IF(H14="-","-",H14/51239*100000)</f>
        <v>17.564745603934504</v>
      </c>
      <c r="I26" s="73">
        <f>IF(I14="-","-",I14/51239*100000)</f>
        <v>9.758192002185835</v>
      </c>
      <c r="J26" s="73" t="str">
        <f>IF(J14="-","-",J14/51239*100000)</f>
        <v>-</v>
      </c>
      <c r="K26" s="73">
        <f>IF(K14="-","-",K14/51239*100000)</f>
        <v>3.903276800874334</v>
      </c>
      <c r="L26" s="73">
        <f>IF(L14="-","-",L14/51239*100000)</f>
        <v>95.63028162142118</v>
      </c>
      <c r="M26" s="73">
        <f>IF(M14="-","-",M14/51239*100000)</f>
        <v>35.12949120786901</v>
      </c>
      <c r="N26" s="73">
        <f>IF(N14="-","-",N14/51239*100000)</f>
        <v>17.564745603934504</v>
      </c>
      <c r="O26" s="73">
        <f>IF(O14="-","-",O14/51239*100000)</f>
        <v>60.500790413552174</v>
      </c>
      <c r="P26" s="73">
        <f>IF(P14="-","-",P14/51239*100000)</f>
        <v>39.03276800874334</v>
      </c>
      <c r="Q26" s="73" t="str">
        <f>IF(Q14="-","-",Q14/51239*100000)</f>
        <v>-</v>
      </c>
      <c r="R26" s="73">
        <f>IF(R14="-","-",R14/51239*100000)</f>
        <v>39.03276800874334</v>
      </c>
      <c r="S26" s="73">
        <f>IF(S14="-","-",S14/51239*100000)</f>
        <v>3610.5310408087585</v>
      </c>
      <c r="T26" s="73">
        <f>IF(T14="-","-",T14/51239*100000)</f>
        <v>3066.023927086789</v>
      </c>
      <c r="U26" s="73">
        <f>IF(U14="-","-",U14/51239*100000)</f>
        <v>741.6225921661235</v>
      </c>
      <c r="V26" s="73">
        <f>IF(V14="-","-",V14/51239*100000)</f>
        <v>7.806553601748668</v>
      </c>
      <c r="W26" s="73" t="str">
        <f>IF(W14="-","-",W14/51239*100000)</f>
        <v>-</v>
      </c>
      <c r="X26" s="73">
        <f>IF(X14="-","-",X14/51239*100000)</f>
        <v>770.897168172681</v>
      </c>
      <c r="Y26" s="73">
        <f>IF(Y14="-","-",Y14/51239*100000)</f>
        <v>1545.6976131462363</v>
      </c>
      <c r="Z26" s="73" t="str">
        <f>IF(Z14="-","-",Z14/51239*100000)</f>
        <v>-</v>
      </c>
      <c r="AA26" s="73">
        <f>IF(AA14="-","-",AA14/51239*100000)</f>
        <v>544.5071137219696</v>
      </c>
      <c r="AB26" s="73">
        <f>IF(AB14="-","-",AB14/51239*100000)</f>
        <v>158.08271043541055</v>
      </c>
      <c r="AC26" s="73" t="str">
        <f>IF(AC14="-","-",AC14/51239*100000)</f>
        <v>-</v>
      </c>
    </row>
    <row r="27" spans="2:29" ht="24.75" customHeight="1">
      <c r="B27" s="14"/>
      <c r="C27" s="47" t="s">
        <v>47</v>
      </c>
      <c r="D27" s="73">
        <f>IF(D15="-","-",D15/94382*100000)</f>
        <v>148.33336865080207</v>
      </c>
      <c r="E27" s="73">
        <f>IF(E15="-","-",E15/94382*100000)</f>
        <v>13.773812803288763</v>
      </c>
      <c r="F27" s="73">
        <f>IF(F15="-","-",F15/94382*100000)</f>
        <v>2.1190481235828864</v>
      </c>
      <c r="G27" s="73" t="str">
        <f>IF(G15="-","-",G15/94382*100000)</f>
        <v>-</v>
      </c>
      <c r="H27" s="73">
        <f>IF(H15="-","-",H15/94382*100000)</f>
        <v>11.654764679705876</v>
      </c>
      <c r="I27" s="73">
        <f>IF(I15="-","-",I15/94382*100000)</f>
        <v>9.535716556122988</v>
      </c>
      <c r="J27" s="73">
        <f>IF(J15="-","-",J15/94382*100000)</f>
        <v>1.0595240617914432</v>
      </c>
      <c r="K27" s="73">
        <f>IF(K15="-","-",K15/94382*100000)</f>
        <v>4.238096247165773</v>
      </c>
      <c r="L27" s="73">
        <f>IF(L15="-","-",L15/94382*100000)</f>
        <v>86.88097306689835</v>
      </c>
      <c r="M27" s="73">
        <f>IF(M15="-","-",M15/94382*100000)</f>
        <v>25.42857748299464</v>
      </c>
      <c r="N27" s="73">
        <f>IF(N15="-","-",N15/94382*100000)</f>
        <v>4.238096247165773</v>
      </c>
      <c r="O27" s="73">
        <f>IF(O15="-","-",O15/94382*100000)</f>
        <v>61.45239558390371</v>
      </c>
      <c r="P27" s="73">
        <f>IF(P15="-","-",P15/94382*100000)</f>
        <v>47.67858278061495</v>
      </c>
      <c r="Q27" s="73" t="str">
        <f>IF(Q15="-","-",Q15/94382*100000)</f>
        <v>-</v>
      </c>
      <c r="R27" s="73">
        <f>IF(R15="-","-",R15/94382*100000)</f>
        <v>47.67858278061495</v>
      </c>
      <c r="S27" s="73">
        <f>IF(S15="-","-",S15/94382*100000)</f>
        <v>2097.8576423470577</v>
      </c>
      <c r="T27" s="73">
        <f>IF(T15="-","-",T15/94382*100000)</f>
        <v>1722.7861244728865</v>
      </c>
      <c r="U27" s="73">
        <f>IF(U15="-","-",U15/94382*100000)</f>
        <v>428.04772096374313</v>
      </c>
      <c r="V27" s="73">
        <f>IF(V15="-","-",V15/94382*100000)</f>
        <v>4.238096247165773</v>
      </c>
      <c r="W27" s="73">
        <f>IF(W15="-","-",W15/94382*100000)</f>
        <v>8.476192494331546</v>
      </c>
      <c r="X27" s="73">
        <f>IF(X15="-","-",X15/94382*100000)</f>
        <v>608.1668114682885</v>
      </c>
      <c r="Y27" s="73">
        <f>IF(Y15="-","-",Y15/94382*100000)</f>
        <v>673.8573032993579</v>
      </c>
      <c r="Z27" s="73">
        <f>IF(Z15="-","-",Z15/94382*100000)</f>
        <v>290.30959293085544</v>
      </c>
      <c r="AA27" s="73">
        <f>IF(AA15="-","-",AA15/94382*100000)</f>
        <v>375.0715178741709</v>
      </c>
      <c r="AB27" s="73">
        <f>IF(AB15="-","-",AB15/94382*100000)</f>
        <v>62.51191964569516</v>
      </c>
      <c r="AC27" s="73" t="str">
        <f>IF(AC15="-","-",AC15/94382*100000)</f>
        <v>-</v>
      </c>
    </row>
    <row r="28" spans="2:29" ht="24.75" customHeight="1" thickBot="1">
      <c r="B28" s="15"/>
      <c r="C28" s="48" t="s">
        <v>42</v>
      </c>
      <c r="D28" s="74">
        <f>IF(D16="-","-",D16/126820*100000)</f>
        <v>134.83677653366976</v>
      </c>
      <c r="E28" s="74">
        <f>IF(E16="-","-",E16/126820*100000)</f>
        <v>14.981864059296642</v>
      </c>
      <c r="F28" s="74">
        <f>IF(F16="-","-",F16/126820*100000)</f>
        <v>2.365557483046838</v>
      </c>
      <c r="G28" s="74" t="str">
        <f>IF(G16="-","-",G16/126820*100000)</f>
        <v>-</v>
      </c>
      <c r="H28" s="74">
        <f>IF(H16="-","-",H16/126820*100000)</f>
        <v>12.616306576249803</v>
      </c>
      <c r="I28" s="74">
        <f>IF(I16="-","-",I16/126820*100000)</f>
        <v>10.250749093202964</v>
      </c>
      <c r="J28" s="74">
        <f>IF(J16="-","-",J16/126820*100000)</f>
        <v>0.7885191610156127</v>
      </c>
      <c r="K28" s="74">
        <f>IF(K16="-","-",K16/126820*100000)</f>
        <v>6.308153288124902</v>
      </c>
      <c r="L28" s="74">
        <f>IF(L16="-","-",L16/126820*100000)</f>
        <v>79.64043526257687</v>
      </c>
      <c r="M28" s="74">
        <f>IF(M16="-","-",M16/126820*100000)</f>
        <v>31.540766440624505</v>
      </c>
      <c r="N28" s="74">
        <f>IF(N16="-","-",N16/126820*100000)</f>
        <v>7.096672449140514</v>
      </c>
      <c r="O28" s="74">
        <f>IF(O16="-","-",O16/126820*100000)</f>
        <v>48.09966882195237</v>
      </c>
      <c r="P28" s="74">
        <f>IF(P16="-","-",P16/126820*100000)</f>
        <v>40.21447721179624</v>
      </c>
      <c r="Q28" s="74" t="str">
        <f>IF(Q16="-","-",Q16/126820*100000)</f>
        <v>-</v>
      </c>
      <c r="R28" s="74">
        <f>IF(R16="-","-",R16/126820*100000)</f>
        <v>40.21447721179624</v>
      </c>
      <c r="S28" s="74">
        <f>IF(S16="-","-",S16/126820*100000)</f>
        <v>2813.436366503706</v>
      </c>
      <c r="T28" s="74">
        <f>IF(T16="-","-",T16/126820*100000)</f>
        <v>2319.0348525469167</v>
      </c>
      <c r="U28" s="74">
        <f>IF(U16="-","-",U16/126820*100000)</f>
        <v>557.4830468380381</v>
      </c>
      <c r="V28" s="74">
        <f>IF(V16="-","-",V16/126820*100000)</f>
        <v>3.154076644062451</v>
      </c>
      <c r="W28" s="74">
        <f>IF(W16="-","-",W16/126820*100000)</f>
        <v>52.04226462703044</v>
      </c>
      <c r="X28" s="74">
        <f>IF(X16="-","-",X16/126820*100000)</f>
        <v>1013.2471219050624</v>
      </c>
      <c r="Y28" s="74">
        <f>IF(Y16="-","-",Y16/126820*100000)</f>
        <v>693.1083425327236</v>
      </c>
      <c r="Z28" s="74">
        <f>IF(Z16="-","-",Z16/126820*100000)</f>
        <v>165.58902381327866</v>
      </c>
      <c r="AA28" s="74">
        <f>IF(AA16="-","-",AA16/126820*100000)</f>
        <v>494.40151395678913</v>
      </c>
      <c r="AB28" s="74">
        <f>IF(AB16="-","-",AB16/126820*100000)</f>
        <v>52.04226462703044</v>
      </c>
      <c r="AC28" s="74" t="str">
        <f>IF(AC16="-","-",AC16/126820*100000)</f>
        <v>-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53</v>
      </c>
      <c r="AI29" s="42"/>
    </row>
    <row r="30" spans="2:29" ht="13.5">
      <c r="B30" s="16" t="s">
        <v>36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AA30" s="19"/>
      <c r="AB30" s="19"/>
      <c r="AC30" s="19"/>
    </row>
    <row r="31" spans="2:29" ht="13.5">
      <c r="B31" s="16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AA31" s="19"/>
      <c r="AB31" s="19"/>
      <c r="AC31" s="19"/>
    </row>
    <row r="32" spans="2:25" ht="13.5">
      <c r="B32" s="17" t="s">
        <v>48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3.5">
      <c r="B33" s="17" t="s">
        <v>19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ht="13.5">
      <c r="B34" s="17" t="s">
        <v>23</v>
      </c>
    </row>
    <row r="35" ht="13.5">
      <c r="B35" s="17" t="s">
        <v>20</v>
      </c>
    </row>
    <row r="36" ht="13.5" customHeight="1">
      <c r="B36" s="18" t="s">
        <v>25</v>
      </c>
    </row>
  </sheetData>
  <sheetProtection/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400" verticalDpi="400" orientation="landscape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kumamoto</cp:lastModifiedBy>
  <cp:lastPrinted>2010-10-01T04:58:59Z</cp:lastPrinted>
  <dcterms:created xsi:type="dcterms:W3CDTF">1998-01-19T02:28:39Z</dcterms:created>
  <dcterms:modified xsi:type="dcterms:W3CDTF">2013-01-28T02:38:59Z</dcterms:modified>
  <cp:category/>
  <cp:version/>
  <cp:contentType/>
  <cp:contentStatus/>
</cp:coreProperties>
</file>