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460" windowHeight="7440" activeTab="0"/>
  </bookViews>
  <sheets>
    <sheet name="市町村別人口" sheetId="1" r:id="rId1"/>
  </sheets>
  <definedNames>
    <definedName name="_xlnm.Print_Area" localSheetId="0">'市町村別人口'!$A$1:$P$79</definedName>
    <definedName name="_xlnm.Print_Titles" localSheetId="0">'市町村別人口'!$1:$4</definedName>
  </definedNames>
  <calcPr fullCalcOnLoad="1"/>
</workbook>
</file>

<file path=xl/sharedStrings.xml><?xml version="1.0" encoding="utf-8"?>
<sst xmlns="http://schemas.openxmlformats.org/spreadsheetml/2006/main" count="149" uniqueCount="128">
  <si>
    <t>世帯数の増減</t>
  </si>
  <si>
    <t>人口の増減</t>
  </si>
  <si>
    <t>率(％)</t>
  </si>
  <si>
    <t>上天草市</t>
  </si>
  <si>
    <t>宇城市</t>
  </si>
  <si>
    <t>阿蘇市</t>
  </si>
  <si>
    <t>美里町</t>
  </si>
  <si>
    <t>南阿蘇村</t>
  </si>
  <si>
    <t>山都町</t>
  </si>
  <si>
    <t>氷川町</t>
  </si>
  <si>
    <t>あさぎり町</t>
  </si>
  <si>
    <t>１世帯当たり
人員（人）</t>
  </si>
  <si>
    <t>人口（人）</t>
  </si>
  <si>
    <t>天草市</t>
  </si>
  <si>
    <t>合志市</t>
  </si>
  <si>
    <t>和水町</t>
  </si>
  <si>
    <t>中央区</t>
  </si>
  <si>
    <t>東区</t>
  </si>
  <si>
    <t>西区</t>
  </si>
  <si>
    <t>北区</t>
  </si>
  <si>
    <t>南区</t>
  </si>
  <si>
    <t>市町村名</t>
  </si>
  <si>
    <t>世帯数
（世帯）</t>
  </si>
  <si>
    <t>性比</t>
  </si>
  <si>
    <t>密度
（人/ｋ㎡)</t>
  </si>
  <si>
    <t>総数</t>
  </si>
  <si>
    <t>男</t>
  </si>
  <si>
    <t>女</t>
  </si>
  <si>
    <t>実数（世帯）</t>
  </si>
  <si>
    <t>実数（人）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</si>
  <si>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</si>
  <si>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</si>
  <si>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</si>
  <si>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</si>
  <si>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</si>
  <si>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</si>
  <si>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</si>
  <si>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</si>
  <si>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</si>
  <si>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下益城郡</t>
  </si>
  <si>
    <t>玉名郡</t>
  </si>
  <si>
    <t>玉東町</t>
  </si>
  <si>
    <t>南関町</t>
  </si>
  <si>
    <t>長洲町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</si>
  <si>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</si>
  <si>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</si>
  <si>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</si>
  <si>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</si>
  <si>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</si>
  <si>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</si>
  <si>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</si>
  <si>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</si>
  <si>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</si>
  <si>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上益城郡</t>
  </si>
  <si>
    <t>御船町</t>
  </si>
  <si>
    <t>嘉島町</t>
  </si>
  <si>
    <t>益城町</t>
  </si>
  <si>
    <t>甲佐町</t>
  </si>
  <si>
    <t>八代郡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</si>
  <si>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</si>
  <si>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</si>
  <si>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</si>
  <si>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</si>
  <si>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</si>
  <si>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</si>
  <si>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</si>
  <si>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</si>
  <si>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</si>
  <si>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</si>
  <si>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</si>
  <si>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</si>
  <si>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天草郡</t>
  </si>
  <si>
    <t>苓北町</t>
  </si>
  <si>
    <t>令和２年</t>
  </si>
  <si>
    <t>平成２７年</t>
  </si>
  <si>
    <t>平成２７年～令和２年の増減</t>
  </si>
  <si>
    <t>面積は国土地理院が公表した「令和２年　全国都道府県市町村別面積調」による。ただし、境界未定地域を含む↑</t>
  </si>
  <si>
    <t>市町村名</t>
  </si>
  <si>
    <t>面積
（ｋ㎡）</t>
  </si>
  <si>
    <t>世帯数
（世帯）</t>
  </si>
  <si>
    <t>熊本県</t>
  </si>
  <si>
    <t>市部</t>
  </si>
  <si>
    <t>郡部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</si>
  <si>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</si>
  <si>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</si>
  <si>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</si>
  <si>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</si>
  <si>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</si>
  <si>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</si>
  <si>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</si>
  <si>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</si>
  <si>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</si>
  <si>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下益城郡</t>
  </si>
  <si>
    <t>玉名郡</t>
  </si>
  <si>
    <t>玉東町</t>
  </si>
  <si>
    <t>南関町</t>
  </si>
  <si>
    <t>長洲町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</si>
  <si>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</si>
  <si>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</si>
  <si>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</si>
  <si>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</si>
  <si>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</si>
  <si>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</si>
  <si>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</si>
  <si>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</si>
  <si>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</si>
  <si>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上益城郡</t>
  </si>
  <si>
    <t>御船町</t>
  </si>
  <si>
    <t>嘉島町</t>
  </si>
  <si>
    <t>益城町</t>
  </si>
  <si>
    <t>甲佐町</t>
  </si>
  <si>
    <t>八代郡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</si>
  <si>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</si>
  <si>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</si>
  <si>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</si>
  <si>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</si>
  <si>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</si>
  <si>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</si>
  <si>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</si>
  <si>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</si>
  <si>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</si>
  <si>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</si>
  <si>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</si>
  <si>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</si>
  <si>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天草郡</t>
  </si>
  <si>
    <t>苓北町</t>
  </si>
  <si>
    <t>第１表　市町村別、男女別人口及び世帯数（確定値）</t>
  </si>
  <si>
    <t>令和２年国勢調査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</si>
</sst>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0.00;&quot;△ &quot;0.00"/>
    <numFmt numFmtId="179" formatCode="0_ "/>
    <numFmt numFmtId="180" formatCode="#,##0;&quot;△ &quot;#,##0"/>
    <numFmt numFmtId="181" formatCode="#,##0.000_ "/>
    <numFmt numFmtId="182" formatCode="0.0_);[Red]\(0.0\)"/>
    <numFmt numFmtId="183" formatCode="#,##0_);[Red]\(#,##0\)"/>
    <numFmt numFmtId="184" formatCode="0.0;&quot;△ &quot;0.0"/>
    <numFmt numFmtId="185" formatCode="#,##0.00_ "/>
    <numFmt numFmtId="186" formatCode="0.0_ "/>
    <numFmt numFmtId="187" formatCode="0.00_);[Red]\(0.00\)"/>
    <numFmt numFmtId="188" formatCode="#,##0.0_ "/>
    <numFmt numFmtId="189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179" fontId="19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182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7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9" fontId="20" fillId="0" borderId="0" xfId="0" applyNumberFormat="1" applyFont="1" applyAlignment="1">
      <alignment horizontal="distributed" vertical="center"/>
    </xf>
    <xf numFmtId="179" fontId="21" fillId="24" borderId="10" xfId="0" applyNumberFormat="1" applyFont="1" applyFill="1" applyBorder="1" applyAlignment="1">
      <alignment horizontal="distributed" vertical="center"/>
    </xf>
    <xf numFmtId="182" fontId="0" fillId="24" borderId="11" xfId="0" applyNumberFormat="1" applyFont="1" applyFill="1" applyBorder="1" applyAlignment="1">
      <alignment horizontal="center" vertical="center"/>
    </xf>
    <xf numFmtId="182" fontId="0" fillId="0" borderId="11" xfId="0" applyNumberFormat="1" applyFont="1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6" fontId="0" fillId="24" borderId="11" xfId="0" applyNumberFormat="1" applyFont="1" applyFill="1" applyBorder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2" fontId="21" fillId="24" borderId="10" xfId="0" applyNumberFormat="1" applyFont="1" applyFill="1" applyBorder="1" applyAlignment="1">
      <alignment horizontal="center" vertical="center"/>
    </xf>
    <xf numFmtId="178" fontId="21" fillId="24" borderId="10" xfId="0" applyNumberFormat="1" applyFont="1" applyFill="1" applyBorder="1" applyAlignment="1">
      <alignment horizontal="center" vertical="center" wrapText="1"/>
    </xf>
    <xf numFmtId="187" fontId="21" fillId="24" borderId="10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6" fontId="21" fillId="24" borderId="12" xfId="0" applyNumberFormat="1" applyFont="1" applyFill="1" applyBorder="1" applyAlignment="1">
      <alignment horizontal="center" vertical="center"/>
    </xf>
    <xf numFmtId="176" fontId="21" fillId="24" borderId="13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79" fontId="21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82" fontId="21" fillId="24" borderId="17" xfId="0" applyNumberFormat="1" applyFont="1" applyFill="1" applyBorder="1" applyAlignment="1">
      <alignment horizontal="center" vertical="center"/>
    </xf>
    <xf numFmtId="178" fontId="21" fillId="24" borderId="17" xfId="0" applyNumberFormat="1" applyFont="1" applyFill="1" applyBorder="1" applyAlignment="1">
      <alignment horizontal="center" vertical="center" wrapText="1"/>
    </xf>
    <xf numFmtId="187" fontId="21" fillId="24" borderId="17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7" fontId="21" fillId="24" borderId="19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178" fontId="21" fillId="24" borderId="12" xfId="0" applyNumberFormat="1" applyFont="1" applyFill="1" applyBorder="1" applyAlignment="1">
      <alignment horizontal="center" vertical="center"/>
    </xf>
    <xf numFmtId="179" fontId="21" fillId="24" borderId="17" xfId="0" applyNumberFormat="1" applyFont="1" applyFill="1" applyBorder="1" applyAlignment="1">
      <alignment horizontal="center" vertical="center" wrapText="1"/>
    </xf>
    <xf numFmtId="179" fontId="20" fillId="24" borderId="10" xfId="0" applyNumberFormat="1" applyFont="1" applyFill="1" applyBorder="1" applyAlignment="1">
      <alignment horizontal="distributed" vertical="center"/>
    </xf>
    <xf numFmtId="176" fontId="20" fillId="0" borderId="0" xfId="0" applyNumberFormat="1" applyFont="1" applyBorder="1" applyAlignment="1">
      <alignment vertical="center" wrapText="1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82" fontId="20" fillId="0" borderId="0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vertical="center" wrapText="1"/>
    </xf>
    <xf numFmtId="187" fontId="20" fillId="0" borderId="0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 wrapText="1"/>
    </xf>
    <xf numFmtId="176" fontId="20" fillId="0" borderId="15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177" fontId="20" fillId="0" borderId="22" xfId="0" applyNumberFormat="1" applyFont="1" applyBorder="1" applyAlignment="1">
      <alignment vertical="center"/>
    </xf>
    <xf numFmtId="180" fontId="20" fillId="0" borderId="0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9" fontId="22" fillId="24" borderId="14" xfId="0" applyNumberFormat="1" applyFont="1" applyFill="1" applyBorder="1" applyAlignment="1">
      <alignment horizontal="distributed" vertical="center"/>
    </xf>
    <xf numFmtId="38" fontId="23" fillId="0" borderId="0" xfId="48" applyFont="1" applyBorder="1" applyAlignment="1">
      <alignment horizontal="right" vertical="center"/>
    </xf>
    <xf numFmtId="187" fontId="23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right" vertical="center"/>
    </xf>
    <xf numFmtId="185" fontId="23" fillId="0" borderId="0" xfId="0" applyNumberFormat="1" applyFont="1" applyBorder="1" applyAlignment="1">
      <alignment horizontal="right" vertical="center"/>
    </xf>
    <xf numFmtId="38" fontId="23" fillId="0" borderId="21" xfId="48" applyFont="1" applyBorder="1" applyAlignment="1">
      <alignment vertical="center"/>
    </xf>
    <xf numFmtId="38" fontId="23" fillId="0" borderId="22" xfId="48" applyFont="1" applyBorder="1" applyAlignment="1">
      <alignment horizontal="right" vertical="center"/>
    </xf>
    <xf numFmtId="180" fontId="23" fillId="0" borderId="21" xfId="0" applyNumberFormat="1" applyFont="1" applyBorder="1" applyAlignment="1">
      <alignment horizontal="right" vertical="center"/>
    </xf>
    <xf numFmtId="177" fontId="23" fillId="0" borderId="22" xfId="0" applyNumberFormat="1" applyFont="1" applyBorder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179" fontId="0" fillId="24" borderId="14" xfId="0" applyNumberFormat="1" applyFont="1" applyFill="1" applyBorder="1" applyAlignment="1">
      <alignment horizontal="distributed" vertical="center"/>
    </xf>
    <xf numFmtId="182" fontId="23" fillId="0" borderId="0" xfId="0" applyNumberFormat="1" applyFont="1" applyBorder="1" applyAlignment="1">
      <alignment horizontal="right" vertical="center"/>
    </xf>
    <xf numFmtId="38" fontId="23" fillId="0" borderId="21" xfId="48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182" fontId="23" fillId="0" borderId="0" xfId="0" applyNumberFormat="1" applyFont="1" applyBorder="1" applyAlignment="1">
      <alignment vertical="center"/>
    </xf>
    <xf numFmtId="178" fontId="23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  <xf numFmtId="38" fontId="23" fillId="0" borderId="22" xfId="48" applyFont="1" applyBorder="1" applyAlignment="1">
      <alignment vertical="center"/>
    </xf>
    <xf numFmtId="180" fontId="23" fillId="0" borderId="21" xfId="0" applyNumberFormat="1" applyFont="1" applyBorder="1" applyAlignment="1">
      <alignment vertical="center"/>
    </xf>
    <xf numFmtId="177" fontId="23" fillId="0" borderId="22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79" fontId="0" fillId="24" borderId="14" xfId="0" applyNumberFormat="1" applyFont="1" applyFill="1" applyBorder="1" applyAlignment="1">
      <alignment horizontal="distributed" vertical="center"/>
    </xf>
    <xf numFmtId="187" fontId="23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9" fontId="0" fillId="24" borderId="14" xfId="0" applyNumberFormat="1" applyFont="1" applyFill="1" applyBorder="1" applyAlignment="1">
      <alignment horizontal="distributed" vertical="center"/>
    </xf>
    <xf numFmtId="38" fontId="23" fillId="0" borderId="22" xfId="48" applyFont="1" applyFill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3" fillId="0" borderId="0" xfId="48" applyNumberFormat="1" applyFont="1" applyBorder="1" applyAlignment="1">
      <alignment horizontal="right" vertical="center"/>
    </xf>
    <xf numFmtId="38" fontId="23" fillId="0" borderId="22" xfId="48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179" fontId="0" fillId="24" borderId="17" xfId="0" applyNumberFormat="1" applyFont="1" applyFill="1" applyBorder="1" applyAlignment="1">
      <alignment horizontal="distributed" vertical="center"/>
    </xf>
    <xf numFmtId="187" fontId="23" fillId="0" borderId="23" xfId="0" applyNumberFormat="1" applyFont="1" applyBorder="1" applyAlignment="1">
      <alignment vertical="center"/>
    </xf>
    <xf numFmtId="178" fontId="23" fillId="0" borderId="23" xfId="0" applyNumberFormat="1" applyFont="1" applyBorder="1" applyAlignment="1">
      <alignment horizontal="right" vertical="center"/>
    </xf>
    <xf numFmtId="0" fontId="23" fillId="0" borderId="23" xfId="0" applyNumberFormat="1" applyFont="1" applyBorder="1" applyAlignment="1">
      <alignment vertical="center"/>
    </xf>
    <xf numFmtId="185" fontId="23" fillId="0" borderId="23" xfId="0" applyNumberFormat="1" applyFont="1" applyBorder="1" applyAlignment="1">
      <alignment horizontal="right" vertical="center"/>
    </xf>
    <xf numFmtId="38" fontId="23" fillId="0" borderId="20" xfId="48" applyFont="1" applyBorder="1" applyAlignment="1">
      <alignment vertical="center"/>
    </xf>
    <xf numFmtId="38" fontId="23" fillId="0" borderId="18" xfId="48" applyFont="1" applyFill="1" applyBorder="1" applyAlignment="1">
      <alignment vertical="center"/>
    </xf>
    <xf numFmtId="180" fontId="23" fillId="0" borderId="20" xfId="0" applyNumberFormat="1" applyFont="1" applyBorder="1" applyAlignment="1">
      <alignment vertical="center"/>
    </xf>
    <xf numFmtId="177" fontId="23" fillId="0" borderId="18" xfId="0" applyNumberFormat="1" applyFont="1" applyBorder="1" applyAlignment="1">
      <alignment vertical="center"/>
    </xf>
    <xf numFmtId="180" fontId="23" fillId="0" borderId="23" xfId="0" applyNumberFormat="1" applyFont="1" applyBorder="1" applyAlignment="1">
      <alignment vertical="center"/>
    </xf>
    <xf numFmtId="179" fontId="0" fillId="24" borderId="17" xfId="0" applyNumberFormat="1" applyFont="1" applyFill="1" applyBorder="1" applyAlignment="1">
      <alignment horizontal="distributed" vertical="center"/>
    </xf>
    <xf numFmtId="187" fontId="26" fillId="0" borderId="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38" fontId="27" fillId="0" borderId="0" xfId="48" applyFont="1" applyAlignment="1">
      <alignment vertical="center"/>
    </xf>
    <xf numFmtId="38" fontId="27" fillId="0" borderId="23" xfId="48" applyFont="1" applyBorder="1" applyAlignment="1">
      <alignment vertical="center"/>
    </xf>
    <xf numFmtId="179" fontId="0" fillId="24" borderId="10" xfId="0" applyNumberFormat="1" applyFont="1" applyFill="1" applyBorder="1" applyAlignment="1">
      <alignment horizontal="distributed" vertical="center"/>
    </xf>
    <xf numFmtId="38" fontId="27" fillId="0" borderId="24" xfId="48" applyFont="1" applyBorder="1" applyAlignment="1">
      <alignment vertical="center"/>
    </xf>
    <xf numFmtId="187" fontId="23" fillId="0" borderId="24" xfId="0" applyNumberFormat="1" applyFont="1" applyBorder="1" applyAlignment="1">
      <alignment vertical="center"/>
    </xf>
    <xf numFmtId="179" fontId="25" fillId="0" borderId="0" xfId="0" applyNumberFormat="1" applyFont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28"/>
  <sheetViews>
    <sheetView showGridLines="0"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"/>
    </sheetView>
  </sheetViews>
  <sheetFormatPr defaultColWidth="12.25390625" defaultRowHeight="13.5"/>
  <cols>
    <col min="1" max="1" width="19.625" style="8" customWidth="1"/>
    <col min="2" max="2" width="14.125" style="2" customWidth="1"/>
    <col min="3" max="3" width="15.125" style="2" customWidth="1"/>
    <col min="4" max="4" width="12.875" style="2" customWidth="1"/>
    <col min="5" max="5" width="13.00390625" style="2" customWidth="1"/>
    <col min="6" max="6" width="12.25390625" style="3" customWidth="1"/>
    <col min="7" max="7" width="12.25390625" style="4" customWidth="1"/>
    <col min="8" max="8" width="13.25390625" style="5" customWidth="1"/>
    <col min="9" max="9" width="14.00390625" style="2" customWidth="1"/>
    <col min="10" max="10" width="14.75390625" style="2" customWidth="1"/>
    <col min="11" max="11" width="15.25390625" style="2" customWidth="1"/>
    <col min="12" max="12" width="13.875" style="6" customWidth="1"/>
    <col min="13" max="13" width="12.25390625" style="7" customWidth="1"/>
    <col min="14" max="14" width="14.00390625" style="2" customWidth="1"/>
    <col min="15" max="15" width="14.125" style="4" customWidth="1"/>
    <col min="16" max="16" width="18.625" style="8" customWidth="1"/>
    <col min="17" max="16384" width="12.25390625" style="2" customWidth="1"/>
  </cols>
  <sheetData>
    <row r="1" spans="1:16" ht="15">
      <c r="A1" s="1" t="s">
        <v>126</v>
      </c>
      <c r="P1" s="114" t="s">
        <v>127</v>
      </c>
    </row>
    <row r="2" spans="1:16" s="16" customFormat="1" ht="13.5">
      <c r="A2" s="9" t="s">
        <v>21</v>
      </c>
      <c r="B2" s="10" t="s">
        <v>73</v>
      </c>
      <c r="C2" s="11"/>
      <c r="D2" s="11"/>
      <c r="E2" s="11"/>
      <c r="F2" s="11"/>
      <c r="G2" s="11"/>
      <c r="H2" s="11"/>
      <c r="I2" s="11"/>
      <c r="J2" s="12" t="s">
        <v>74</v>
      </c>
      <c r="K2" s="13"/>
      <c r="L2" s="14" t="s">
        <v>75</v>
      </c>
      <c r="M2" s="14"/>
      <c r="N2" s="14"/>
      <c r="O2" s="14"/>
      <c r="P2" s="15" t="s">
        <v>77</v>
      </c>
    </row>
    <row r="3" spans="1:16" s="31" customFormat="1" ht="13.5" customHeight="1">
      <c r="A3" s="17"/>
      <c r="B3" s="18" t="s">
        <v>22</v>
      </c>
      <c r="C3" s="19" t="s">
        <v>12</v>
      </c>
      <c r="D3" s="20"/>
      <c r="E3" s="20"/>
      <c r="F3" s="21" t="s">
        <v>23</v>
      </c>
      <c r="G3" s="22" t="s">
        <v>11</v>
      </c>
      <c r="H3" s="23" t="s">
        <v>78</v>
      </c>
      <c r="I3" s="24" t="s">
        <v>24</v>
      </c>
      <c r="J3" s="25" t="s">
        <v>79</v>
      </c>
      <c r="K3" s="26" t="s">
        <v>12</v>
      </c>
      <c r="L3" s="27" t="s">
        <v>0</v>
      </c>
      <c r="M3" s="28"/>
      <c r="N3" s="29" t="s">
        <v>1</v>
      </c>
      <c r="O3" s="29"/>
      <c r="P3" s="30"/>
    </row>
    <row r="4" spans="1:16" s="31" customFormat="1" ht="16.5" customHeight="1">
      <c r="A4" s="32"/>
      <c r="B4" s="33"/>
      <c r="C4" s="34" t="s">
        <v>25</v>
      </c>
      <c r="D4" s="34" t="s">
        <v>26</v>
      </c>
      <c r="E4" s="34" t="s">
        <v>27</v>
      </c>
      <c r="F4" s="35"/>
      <c r="G4" s="36"/>
      <c r="H4" s="37"/>
      <c r="I4" s="38"/>
      <c r="J4" s="32"/>
      <c r="K4" s="39"/>
      <c r="L4" s="40" t="s">
        <v>28</v>
      </c>
      <c r="M4" s="41" t="s">
        <v>2</v>
      </c>
      <c r="N4" s="42" t="s">
        <v>29</v>
      </c>
      <c r="O4" s="43" t="s">
        <v>2</v>
      </c>
      <c r="P4" s="44"/>
    </row>
    <row r="5" spans="1:16" s="58" customFormat="1" ht="9" customHeight="1">
      <c r="A5" s="45"/>
      <c r="B5" s="46"/>
      <c r="C5" s="47"/>
      <c r="D5" s="48"/>
      <c r="E5" s="47"/>
      <c r="F5" s="49"/>
      <c r="G5" s="50"/>
      <c r="H5" s="51"/>
      <c r="I5" s="47"/>
      <c r="J5" s="52"/>
      <c r="K5" s="53"/>
      <c r="L5" s="54"/>
      <c r="M5" s="55"/>
      <c r="N5" s="56"/>
      <c r="O5" s="57"/>
      <c r="P5" s="45"/>
    </row>
    <row r="6" spans="1:16" s="70" customFormat="1" ht="15" customHeight="1">
      <c r="A6" s="59" t="s">
        <v>80</v>
      </c>
      <c r="B6" s="109">
        <v>719154</v>
      </c>
      <c r="C6" s="109">
        <f>SUM(D6:E6)</f>
        <v>1738301</v>
      </c>
      <c r="D6" s="109">
        <v>822481</v>
      </c>
      <c r="E6" s="109">
        <v>915820</v>
      </c>
      <c r="F6" s="61">
        <f>D6/E6*100</f>
        <v>89.80815007315847</v>
      </c>
      <c r="G6" s="62">
        <f>C6/B6</f>
        <v>2.417147092277871</v>
      </c>
      <c r="H6" s="63">
        <v>7409.46</v>
      </c>
      <c r="I6" s="64">
        <f>C6/H6</f>
        <v>234.60562578109605</v>
      </c>
      <c r="J6" s="65">
        <v>704730</v>
      </c>
      <c r="K6" s="66">
        <f>SUM(K8:K9)</f>
        <v>1786170</v>
      </c>
      <c r="L6" s="67">
        <f>B6-J6</f>
        <v>14424</v>
      </c>
      <c r="M6" s="68">
        <f>(B6-J6)/J6*100</f>
        <v>2.0467413051807077</v>
      </c>
      <c r="N6" s="69">
        <f>C6-K6</f>
        <v>-47869</v>
      </c>
      <c r="O6" s="62">
        <f>(C6-K6)/K6*100</f>
        <v>-2.679980069086369</v>
      </c>
      <c r="P6" s="59" t="s">
        <v>80</v>
      </c>
    </row>
    <row r="7" spans="1:16" s="74" customFormat="1" ht="17.25">
      <c r="A7" s="71"/>
      <c r="B7" s="109"/>
      <c r="C7" s="109"/>
      <c r="D7" s="109"/>
      <c r="E7" s="109"/>
      <c r="F7" s="72"/>
      <c r="G7" s="62"/>
      <c r="H7" s="63"/>
      <c r="I7" s="64"/>
      <c r="J7" s="73"/>
      <c r="K7" s="66"/>
      <c r="L7" s="67"/>
      <c r="M7" s="68"/>
      <c r="N7" s="69"/>
      <c r="O7" s="62"/>
      <c r="P7" s="71"/>
    </row>
    <row r="8" spans="1:16" s="70" customFormat="1" ht="15" customHeight="1">
      <c r="A8" s="59" t="s">
        <v>81</v>
      </c>
      <c r="B8" s="109">
        <f>SUM(B12:B29)</f>
        <v>591485</v>
      </c>
      <c r="C8" s="109">
        <f>SUM(C12:C29)</f>
        <v>1407364</v>
      </c>
      <c r="D8" s="109">
        <f>SUM(D12:D29)</f>
        <v>663725</v>
      </c>
      <c r="E8" s="109">
        <f>SUM(E12:E29)</f>
        <v>743639</v>
      </c>
      <c r="F8" s="61">
        <f>D8/E8*100</f>
        <v>89.25365668019025</v>
      </c>
      <c r="G8" s="62">
        <f aca="true" t="shared" si="0" ref="G8:G52">C8/B8</f>
        <v>2.3793739486208443</v>
      </c>
      <c r="H8" s="63">
        <v>3735.19</v>
      </c>
      <c r="I8" s="64">
        <f aca="true" t="shared" si="1" ref="I8:I64">C8/H8</f>
        <v>376.7851166875045</v>
      </c>
      <c r="J8" s="65">
        <v>578450</v>
      </c>
      <c r="K8" s="66">
        <f>SUM(K11,K17:K29)</f>
        <v>1440120</v>
      </c>
      <c r="L8" s="67">
        <f>B8-J8</f>
        <v>13035</v>
      </c>
      <c r="M8" s="68">
        <f aca="true" t="shared" si="2" ref="M8:M70">(B8-J8)/J8*100</f>
        <v>2.2534359063013225</v>
      </c>
      <c r="N8" s="69">
        <f>C8-K8</f>
        <v>-32756</v>
      </c>
      <c r="O8" s="62">
        <f aca="true" t="shared" si="3" ref="O8:O71">(C8-K8)/K8*100</f>
        <v>-2.274532677832403</v>
      </c>
      <c r="P8" s="59" t="s">
        <v>81</v>
      </c>
    </row>
    <row r="9" spans="1:16" s="70" customFormat="1" ht="15" customHeight="1">
      <c r="A9" s="59" t="s">
        <v>82</v>
      </c>
      <c r="B9" s="109">
        <f>B31+B34+B40+B44+B52+B59+B62+B66+B77</f>
        <v>127669</v>
      </c>
      <c r="C9" s="109">
        <f>C31+C34+C40+C44+C52+C59+C62+C66+C77</f>
        <v>330937</v>
      </c>
      <c r="D9" s="109">
        <f>D31+D34+D40+D44+D52+D59+D62+D66+D77</f>
        <v>158756</v>
      </c>
      <c r="E9" s="109">
        <f>E31+E34+E40+E44+E52+E59+E62+E66+E77</f>
        <v>172181</v>
      </c>
      <c r="F9" s="61">
        <f>D9/E9*100</f>
        <v>92.20297245340659</v>
      </c>
      <c r="G9" s="62">
        <f t="shared" si="0"/>
        <v>2.592148446373043</v>
      </c>
      <c r="H9" s="63">
        <v>3674.27</v>
      </c>
      <c r="I9" s="64">
        <f t="shared" si="1"/>
        <v>90.06877556630296</v>
      </c>
      <c r="J9" s="65">
        <v>126280</v>
      </c>
      <c r="K9" s="66">
        <f>+K31+K34+K40+K44+K52+K59+K62+K66+K77</f>
        <v>346050</v>
      </c>
      <c r="L9" s="67">
        <f>B9-J9</f>
        <v>1389</v>
      </c>
      <c r="M9" s="68">
        <f t="shared" si="2"/>
        <v>1.0999366487171365</v>
      </c>
      <c r="N9" s="69">
        <f>C9-K9</f>
        <v>-15113</v>
      </c>
      <c r="O9" s="62">
        <f t="shared" si="3"/>
        <v>-4.367287964167028</v>
      </c>
      <c r="P9" s="59" t="s">
        <v>82</v>
      </c>
    </row>
    <row r="10" spans="1:16" s="58" customFormat="1" ht="17.25">
      <c r="A10" s="71"/>
      <c r="B10" s="109"/>
      <c r="C10" s="109"/>
      <c r="D10" s="109"/>
      <c r="E10" s="109"/>
      <c r="F10" s="75"/>
      <c r="G10" s="76"/>
      <c r="H10" s="77"/>
      <c r="I10" s="78"/>
      <c r="J10" s="79"/>
      <c r="K10" s="80"/>
      <c r="L10" s="81"/>
      <c r="M10" s="82"/>
      <c r="N10" s="83"/>
      <c r="O10" s="76"/>
      <c r="P10" s="71"/>
    </row>
    <row r="11" spans="1:16" s="86" customFormat="1" ht="15" customHeight="1">
      <c r="A11" s="84" t="s">
        <v>83</v>
      </c>
      <c r="B11" s="109">
        <f>SUM(B12:B16)</f>
        <v>326920</v>
      </c>
      <c r="C11" s="109">
        <f>SUM(C12:C16)</f>
        <v>738865</v>
      </c>
      <c r="D11" s="109">
        <f>SUM(D12:D16)</f>
        <v>349115</v>
      </c>
      <c r="E11" s="109">
        <f>SUM(E12:E16)</f>
        <v>389750</v>
      </c>
      <c r="F11" s="85">
        <f aca="true" t="shared" si="4" ref="F11:F74">D11/E11*100</f>
        <v>89.57408595253368</v>
      </c>
      <c r="G11" s="76">
        <f t="shared" si="0"/>
        <v>2.2600789183898202</v>
      </c>
      <c r="H11" s="77">
        <v>390.32</v>
      </c>
      <c r="I11" s="78">
        <f t="shared" si="1"/>
        <v>1892.9724328755892</v>
      </c>
      <c r="J11" s="65">
        <v>315456</v>
      </c>
      <c r="K11" s="80">
        <f>SUM(K12:K16)</f>
        <v>740822</v>
      </c>
      <c r="L11" s="81">
        <f>B11-J11</f>
        <v>11464</v>
      </c>
      <c r="M11" s="82">
        <f t="shared" si="2"/>
        <v>3.634104280787178</v>
      </c>
      <c r="N11" s="83">
        <f>C11-K11</f>
        <v>-1957</v>
      </c>
      <c r="O11" s="76">
        <f t="shared" si="3"/>
        <v>-0.2641660209874977</v>
      </c>
      <c r="P11" s="71" t="s">
        <v>30</v>
      </c>
    </row>
    <row r="12" spans="1:16" s="86" customFormat="1" ht="15" customHeight="1">
      <c r="A12" s="87" t="s">
        <v>16</v>
      </c>
      <c r="B12" s="109">
        <v>99897</v>
      </c>
      <c r="C12" s="109">
        <f aca="true" t="shared" si="5" ref="C12:C29">SUM(D12:E12)</f>
        <v>187502</v>
      </c>
      <c r="D12" s="109">
        <v>88508</v>
      </c>
      <c r="E12" s="109">
        <v>98994</v>
      </c>
      <c r="F12" s="85">
        <f t="shared" si="4"/>
        <v>89.40743883467684</v>
      </c>
      <c r="G12" s="76">
        <f t="shared" si="0"/>
        <v>1.8769532618597156</v>
      </c>
      <c r="H12" s="77">
        <v>25.45</v>
      </c>
      <c r="I12" s="78">
        <f t="shared" si="1"/>
        <v>7367.465618860511</v>
      </c>
      <c r="J12" s="65">
        <v>95754</v>
      </c>
      <c r="K12" s="80">
        <v>186300</v>
      </c>
      <c r="L12" s="81">
        <f aca="true" t="shared" si="6" ref="L12:L78">B12-J12</f>
        <v>4143</v>
      </c>
      <c r="M12" s="82">
        <f t="shared" si="2"/>
        <v>4.326712200012532</v>
      </c>
      <c r="N12" s="83">
        <f aca="true" t="shared" si="7" ref="N12:N78">C12-K12</f>
        <v>1202</v>
      </c>
      <c r="O12" s="76">
        <f t="shared" si="3"/>
        <v>0.6451959205582394</v>
      </c>
      <c r="P12" s="71" t="s">
        <v>16</v>
      </c>
    </row>
    <row r="13" spans="1:16" s="86" customFormat="1" ht="15" customHeight="1">
      <c r="A13" s="87" t="s">
        <v>17</v>
      </c>
      <c r="B13" s="109">
        <v>80454</v>
      </c>
      <c r="C13" s="109">
        <f t="shared" si="5"/>
        <v>189524</v>
      </c>
      <c r="D13" s="109">
        <v>89763</v>
      </c>
      <c r="E13" s="109">
        <v>99761</v>
      </c>
      <c r="F13" s="85">
        <f t="shared" si="4"/>
        <v>89.97804753360532</v>
      </c>
      <c r="G13" s="76">
        <f t="shared" si="0"/>
        <v>2.355681507445248</v>
      </c>
      <c r="H13" s="77">
        <v>50.19</v>
      </c>
      <c r="I13" s="78">
        <f t="shared" si="1"/>
        <v>3776.130703327356</v>
      </c>
      <c r="J13" s="65">
        <v>78406</v>
      </c>
      <c r="K13" s="80">
        <v>190451</v>
      </c>
      <c r="L13" s="81">
        <f t="shared" si="6"/>
        <v>2048</v>
      </c>
      <c r="M13" s="82">
        <f t="shared" si="2"/>
        <v>2.612044996556386</v>
      </c>
      <c r="N13" s="83">
        <f t="shared" si="7"/>
        <v>-927</v>
      </c>
      <c r="O13" s="76">
        <f t="shared" si="3"/>
        <v>-0.4867393712818521</v>
      </c>
      <c r="P13" s="71" t="s">
        <v>17</v>
      </c>
    </row>
    <row r="14" spans="1:16" s="86" customFormat="1" ht="15" customHeight="1">
      <c r="A14" s="87" t="s">
        <v>18</v>
      </c>
      <c r="B14" s="109">
        <v>39781</v>
      </c>
      <c r="C14" s="109">
        <f t="shared" si="5"/>
        <v>91177</v>
      </c>
      <c r="D14" s="109">
        <v>42796</v>
      </c>
      <c r="E14" s="109">
        <v>48381</v>
      </c>
      <c r="F14" s="85">
        <f t="shared" si="4"/>
        <v>88.4562121493975</v>
      </c>
      <c r="G14" s="76">
        <f t="shared" si="0"/>
        <v>2.291973555214801</v>
      </c>
      <c r="H14" s="77">
        <v>89.33</v>
      </c>
      <c r="I14" s="78">
        <f t="shared" si="1"/>
        <v>1020.6761446322624</v>
      </c>
      <c r="J14" s="65">
        <v>38944</v>
      </c>
      <c r="K14" s="80">
        <v>93171</v>
      </c>
      <c r="L14" s="81">
        <f t="shared" si="6"/>
        <v>837</v>
      </c>
      <c r="M14" s="82">
        <f t="shared" si="2"/>
        <v>2.1492399342645854</v>
      </c>
      <c r="N14" s="83">
        <f t="shared" si="7"/>
        <v>-1994</v>
      </c>
      <c r="O14" s="76">
        <f t="shared" si="3"/>
        <v>-2.140150905324618</v>
      </c>
      <c r="P14" s="71" t="s">
        <v>18</v>
      </c>
    </row>
    <row r="15" spans="1:16" s="86" customFormat="1" ht="15" customHeight="1">
      <c r="A15" s="87" t="s">
        <v>20</v>
      </c>
      <c r="B15" s="109">
        <v>49967</v>
      </c>
      <c r="C15" s="109">
        <f t="shared" si="5"/>
        <v>130829</v>
      </c>
      <c r="D15" s="109">
        <v>61632</v>
      </c>
      <c r="E15" s="109">
        <v>69197</v>
      </c>
      <c r="F15" s="85">
        <f t="shared" si="4"/>
        <v>89.0674451204532</v>
      </c>
      <c r="G15" s="76">
        <f t="shared" si="0"/>
        <v>2.618308083335001</v>
      </c>
      <c r="H15" s="77">
        <v>110.01</v>
      </c>
      <c r="I15" s="78">
        <f t="shared" si="1"/>
        <v>1189.2464321425325</v>
      </c>
      <c r="J15" s="65">
        <v>47144</v>
      </c>
      <c r="K15" s="80">
        <v>127769</v>
      </c>
      <c r="L15" s="81">
        <f t="shared" si="6"/>
        <v>2823</v>
      </c>
      <c r="M15" s="82">
        <f t="shared" si="2"/>
        <v>5.988036653656881</v>
      </c>
      <c r="N15" s="83">
        <f t="shared" si="7"/>
        <v>3060</v>
      </c>
      <c r="O15" s="76">
        <f t="shared" si="3"/>
        <v>2.3949471311507486</v>
      </c>
      <c r="P15" s="71" t="s">
        <v>20</v>
      </c>
    </row>
    <row r="16" spans="1:16" s="86" customFormat="1" ht="15" customHeight="1">
      <c r="A16" s="87" t="s">
        <v>19</v>
      </c>
      <c r="B16" s="109">
        <v>56821</v>
      </c>
      <c r="C16" s="109">
        <f t="shared" si="5"/>
        <v>139833</v>
      </c>
      <c r="D16" s="109">
        <v>66416</v>
      </c>
      <c r="E16" s="109">
        <v>73417</v>
      </c>
      <c r="F16" s="85">
        <f t="shared" si="4"/>
        <v>90.4640614571557</v>
      </c>
      <c r="G16" s="76">
        <f t="shared" si="0"/>
        <v>2.460938737438623</v>
      </c>
      <c r="H16" s="77">
        <v>115.34</v>
      </c>
      <c r="I16" s="78">
        <f t="shared" si="1"/>
        <v>1212.3547771805097</v>
      </c>
      <c r="J16" s="65">
        <v>55208</v>
      </c>
      <c r="K16" s="88">
        <v>143131</v>
      </c>
      <c r="L16" s="81">
        <f t="shared" si="6"/>
        <v>1613</v>
      </c>
      <c r="M16" s="82">
        <f t="shared" si="2"/>
        <v>2.9216780176785973</v>
      </c>
      <c r="N16" s="83">
        <f t="shared" si="7"/>
        <v>-3298</v>
      </c>
      <c r="O16" s="76">
        <f t="shared" si="3"/>
        <v>-2.3041828814163248</v>
      </c>
      <c r="P16" s="71" t="s">
        <v>19</v>
      </c>
    </row>
    <row r="17" spans="1:16" s="86" customFormat="1" ht="15.75" customHeight="1">
      <c r="A17" s="87" t="s">
        <v>84</v>
      </c>
      <c r="B17" s="109">
        <v>49204</v>
      </c>
      <c r="C17" s="109">
        <f t="shared" si="5"/>
        <v>123067</v>
      </c>
      <c r="D17" s="109">
        <v>57298</v>
      </c>
      <c r="E17" s="109">
        <v>65769</v>
      </c>
      <c r="F17" s="85">
        <f t="shared" si="4"/>
        <v>87.12007176633368</v>
      </c>
      <c r="G17" s="76">
        <f t="shared" si="0"/>
        <v>2.5011584424030566</v>
      </c>
      <c r="H17" s="77">
        <v>681.36</v>
      </c>
      <c r="I17" s="78">
        <f t="shared" si="1"/>
        <v>180.61964306680755</v>
      </c>
      <c r="J17" s="65">
        <v>47972</v>
      </c>
      <c r="K17" s="88">
        <v>127472</v>
      </c>
      <c r="L17" s="81">
        <f t="shared" si="6"/>
        <v>1232</v>
      </c>
      <c r="M17" s="82">
        <f t="shared" si="2"/>
        <v>2.568164762778287</v>
      </c>
      <c r="N17" s="83">
        <f t="shared" si="7"/>
        <v>-4405</v>
      </c>
      <c r="O17" s="76">
        <f t="shared" si="3"/>
        <v>-3.4556608510104176</v>
      </c>
      <c r="P17" s="71" t="s">
        <v>31</v>
      </c>
    </row>
    <row r="18" spans="1:16" s="86" customFormat="1" ht="15.75" customHeight="1">
      <c r="A18" s="87" t="s">
        <v>85</v>
      </c>
      <c r="B18" s="109">
        <v>13288</v>
      </c>
      <c r="C18" s="109">
        <f t="shared" si="5"/>
        <v>31108</v>
      </c>
      <c r="D18" s="109">
        <v>14363</v>
      </c>
      <c r="E18" s="109">
        <v>16745</v>
      </c>
      <c r="F18" s="85">
        <f t="shared" si="4"/>
        <v>85.7748581666169</v>
      </c>
      <c r="G18" s="76">
        <f t="shared" si="0"/>
        <v>2.3410596026490067</v>
      </c>
      <c r="H18" s="77">
        <v>210.55</v>
      </c>
      <c r="I18" s="78">
        <f t="shared" si="1"/>
        <v>147.7463785324151</v>
      </c>
      <c r="J18" s="65">
        <v>13849</v>
      </c>
      <c r="K18" s="88">
        <v>33880</v>
      </c>
      <c r="L18" s="81">
        <f t="shared" si="6"/>
        <v>-561</v>
      </c>
      <c r="M18" s="82">
        <f t="shared" si="2"/>
        <v>-4.0508339952343135</v>
      </c>
      <c r="N18" s="83">
        <f t="shared" si="7"/>
        <v>-2772</v>
      </c>
      <c r="O18" s="76">
        <f t="shared" si="3"/>
        <v>-8.181818181818182</v>
      </c>
      <c r="P18" s="71" t="s">
        <v>32</v>
      </c>
    </row>
    <row r="19" spans="1:16" s="86" customFormat="1" ht="15.75" customHeight="1">
      <c r="A19" s="87" t="s">
        <v>86</v>
      </c>
      <c r="B19" s="109">
        <v>20783</v>
      </c>
      <c r="C19" s="109">
        <f t="shared" si="5"/>
        <v>50832</v>
      </c>
      <c r="D19" s="109">
        <v>23900</v>
      </c>
      <c r="E19" s="109">
        <v>26932</v>
      </c>
      <c r="F19" s="85">
        <f t="shared" si="4"/>
        <v>88.74201693153127</v>
      </c>
      <c r="G19" s="76">
        <f t="shared" si="0"/>
        <v>2.4458451619111776</v>
      </c>
      <c r="H19" s="77">
        <v>57.37</v>
      </c>
      <c r="I19" s="78">
        <f t="shared" si="1"/>
        <v>886.0379989541573</v>
      </c>
      <c r="J19" s="65">
        <v>20910</v>
      </c>
      <c r="K19" s="88">
        <v>53407</v>
      </c>
      <c r="L19" s="81">
        <f t="shared" si="6"/>
        <v>-127</v>
      </c>
      <c r="M19" s="82">
        <f t="shared" si="2"/>
        <v>-0.6073648971783836</v>
      </c>
      <c r="N19" s="83">
        <f t="shared" si="7"/>
        <v>-2575</v>
      </c>
      <c r="O19" s="76">
        <f t="shared" si="3"/>
        <v>-4.821465350983954</v>
      </c>
      <c r="P19" s="71" t="s">
        <v>33</v>
      </c>
    </row>
    <row r="20" spans="1:16" s="86" customFormat="1" ht="15.75" customHeight="1">
      <c r="A20" s="87" t="s">
        <v>87</v>
      </c>
      <c r="B20" s="109">
        <v>10123</v>
      </c>
      <c r="C20" s="109">
        <f t="shared" si="5"/>
        <v>23557</v>
      </c>
      <c r="D20" s="109">
        <v>10913</v>
      </c>
      <c r="E20" s="109">
        <v>12644</v>
      </c>
      <c r="F20" s="85">
        <f t="shared" si="4"/>
        <v>86.30971211641885</v>
      </c>
      <c r="G20" s="76">
        <f t="shared" si="0"/>
        <v>2.327076953472291</v>
      </c>
      <c r="H20" s="77">
        <v>163.29</v>
      </c>
      <c r="I20" s="78">
        <f t="shared" si="1"/>
        <v>144.2648049482516</v>
      </c>
      <c r="J20" s="65">
        <v>10639</v>
      </c>
      <c r="K20" s="88">
        <v>25411</v>
      </c>
      <c r="L20" s="81">
        <f t="shared" si="6"/>
        <v>-516</v>
      </c>
      <c r="M20" s="82">
        <f t="shared" si="2"/>
        <v>-4.850079894726949</v>
      </c>
      <c r="N20" s="83">
        <f t="shared" si="7"/>
        <v>-1854</v>
      </c>
      <c r="O20" s="76">
        <f t="shared" si="3"/>
        <v>-7.2960528904805</v>
      </c>
      <c r="P20" s="71" t="s">
        <v>34</v>
      </c>
    </row>
    <row r="21" spans="1:16" s="86" customFormat="1" ht="15.75" customHeight="1">
      <c r="A21" s="87" t="s">
        <v>88</v>
      </c>
      <c r="B21" s="109">
        <v>25278</v>
      </c>
      <c r="C21" s="109">
        <f t="shared" si="5"/>
        <v>64292</v>
      </c>
      <c r="D21" s="109">
        <v>30410</v>
      </c>
      <c r="E21" s="109">
        <v>33882</v>
      </c>
      <c r="F21" s="85">
        <f t="shared" si="4"/>
        <v>89.75267103476773</v>
      </c>
      <c r="G21" s="76">
        <f t="shared" si="0"/>
        <v>2.543397420682016</v>
      </c>
      <c r="H21" s="77">
        <v>152.6</v>
      </c>
      <c r="I21" s="78">
        <f t="shared" si="1"/>
        <v>421.3106159895151</v>
      </c>
      <c r="J21" s="65">
        <v>24474</v>
      </c>
      <c r="K21" s="88">
        <v>66782</v>
      </c>
      <c r="L21" s="81">
        <f t="shared" si="6"/>
        <v>804</v>
      </c>
      <c r="M21" s="82">
        <f t="shared" si="2"/>
        <v>3.285118901691591</v>
      </c>
      <c r="N21" s="83">
        <f t="shared" si="7"/>
        <v>-2490</v>
      </c>
      <c r="O21" s="76">
        <f t="shared" si="3"/>
        <v>-3.728549609176125</v>
      </c>
      <c r="P21" s="71" t="s">
        <v>35</v>
      </c>
    </row>
    <row r="22" spans="1:16" s="86" customFormat="1" ht="15.75" customHeight="1">
      <c r="A22" s="87" t="s">
        <v>89</v>
      </c>
      <c r="B22" s="109">
        <v>19085</v>
      </c>
      <c r="C22" s="109">
        <f t="shared" si="5"/>
        <v>49025</v>
      </c>
      <c r="D22" s="109">
        <v>23000</v>
      </c>
      <c r="E22" s="109">
        <v>26025</v>
      </c>
      <c r="F22" s="85">
        <f t="shared" si="4"/>
        <v>88.37656099903938</v>
      </c>
      <c r="G22" s="76">
        <f t="shared" si="0"/>
        <v>2.568771286350537</v>
      </c>
      <c r="H22" s="77">
        <v>299.69</v>
      </c>
      <c r="I22" s="78">
        <f t="shared" si="1"/>
        <v>163.58570522873637</v>
      </c>
      <c r="J22" s="65">
        <v>19145</v>
      </c>
      <c r="K22" s="88">
        <v>52264</v>
      </c>
      <c r="L22" s="81">
        <f t="shared" si="6"/>
        <v>-60</v>
      </c>
      <c r="M22" s="82">
        <f t="shared" si="2"/>
        <v>-0.31339775398276315</v>
      </c>
      <c r="N22" s="83">
        <f t="shared" si="7"/>
        <v>-3239</v>
      </c>
      <c r="O22" s="76">
        <f t="shared" si="3"/>
        <v>-6.197382519516302</v>
      </c>
      <c r="P22" s="71" t="s">
        <v>36</v>
      </c>
    </row>
    <row r="23" spans="1:16" s="86" customFormat="1" ht="15.75" customHeight="1">
      <c r="A23" s="87" t="s">
        <v>90</v>
      </c>
      <c r="B23" s="109">
        <v>17593</v>
      </c>
      <c r="C23" s="109">
        <f t="shared" si="5"/>
        <v>46416</v>
      </c>
      <c r="D23" s="109">
        <v>22076</v>
      </c>
      <c r="E23" s="109">
        <v>24340</v>
      </c>
      <c r="F23" s="85">
        <f t="shared" si="4"/>
        <v>90.69843878389482</v>
      </c>
      <c r="G23" s="76">
        <f t="shared" si="0"/>
        <v>2.6383220599101915</v>
      </c>
      <c r="H23" s="77">
        <v>276.85</v>
      </c>
      <c r="I23" s="78">
        <f t="shared" si="1"/>
        <v>167.65757630485822</v>
      </c>
      <c r="J23" s="65">
        <v>16949</v>
      </c>
      <c r="K23" s="88">
        <v>48167</v>
      </c>
      <c r="L23" s="81">
        <f t="shared" si="6"/>
        <v>644</v>
      </c>
      <c r="M23" s="82">
        <f t="shared" si="2"/>
        <v>3.7996341967077707</v>
      </c>
      <c r="N23" s="83">
        <f t="shared" si="7"/>
        <v>-1751</v>
      </c>
      <c r="O23" s="76">
        <f t="shared" si="3"/>
        <v>-3.635268960076401</v>
      </c>
      <c r="P23" s="71" t="s">
        <v>37</v>
      </c>
    </row>
    <row r="24" spans="1:16" s="86" customFormat="1" ht="15.75" customHeight="1">
      <c r="A24" s="87" t="s">
        <v>91</v>
      </c>
      <c r="B24" s="109">
        <v>13499</v>
      </c>
      <c r="C24" s="109">
        <f t="shared" si="5"/>
        <v>36122</v>
      </c>
      <c r="D24" s="109">
        <v>17272</v>
      </c>
      <c r="E24" s="109">
        <v>18850</v>
      </c>
      <c r="F24" s="85">
        <f t="shared" si="4"/>
        <v>91.62864721485411</v>
      </c>
      <c r="G24" s="76">
        <f t="shared" si="0"/>
        <v>2.6759019186606414</v>
      </c>
      <c r="H24" s="77">
        <v>74.3</v>
      </c>
      <c r="I24" s="78">
        <f t="shared" si="1"/>
        <v>486.164199192463</v>
      </c>
      <c r="J24" s="65">
        <v>13285</v>
      </c>
      <c r="K24" s="88">
        <v>37026</v>
      </c>
      <c r="L24" s="81">
        <f t="shared" si="6"/>
        <v>214</v>
      </c>
      <c r="M24" s="82">
        <f t="shared" si="2"/>
        <v>1.6108392924350772</v>
      </c>
      <c r="N24" s="83">
        <f t="shared" si="7"/>
        <v>-904</v>
      </c>
      <c r="O24" s="76">
        <f t="shared" si="3"/>
        <v>-2.441527575217415</v>
      </c>
      <c r="P24" s="71" t="s">
        <v>38</v>
      </c>
    </row>
    <row r="25" spans="1:16" s="86" customFormat="1" ht="15.75" customHeight="1">
      <c r="A25" s="87" t="s">
        <v>3</v>
      </c>
      <c r="B25" s="109">
        <v>10034</v>
      </c>
      <c r="C25" s="109">
        <f t="shared" si="5"/>
        <v>24563</v>
      </c>
      <c r="D25" s="109">
        <v>11502</v>
      </c>
      <c r="E25" s="109">
        <v>13061</v>
      </c>
      <c r="F25" s="85">
        <f t="shared" si="4"/>
        <v>88.06370109486257</v>
      </c>
      <c r="G25" s="76">
        <f t="shared" si="0"/>
        <v>2.447976878612717</v>
      </c>
      <c r="H25" s="77">
        <v>126.94</v>
      </c>
      <c r="I25" s="78">
        <f t="shared" si="1"/>
        <v>193.5008665511265</v>
      </c>
      <c r="J25" s="65">
        <v>10477</v>
      </c>
      <c r="K25" s="88">
        <v>27006</v>
      </c>
      <c r="L25" s="81">
        <f t="shared" si="6"/>
        <v>-443</v>
      </c>
      <c r="M25" s="82">
        <f t="shared" si="2"/>
        <v>-4.228309630619452</v>
      </c>
      <c r="N25" s="83">
        <f t="shared" si="7"/>
        <v>-2443</v>
      </c>
      <c r="O25" s="76">
        <f t="shared" si="3"/>
        <v>-9.04613789528253</v>
      </c>
      <c r="P25" s="71" t="s">
        <v>3</v>
      </c>
    </row>
    <row r="26" spans="1:16" s="86" customFormat="1" ht="15.75" customHeight="1">
      <c r="A26" s="87" t="s">
        <v>4</v>
      </c>
      <c r="B26" s="109">
        <v>21535</v>
      </c>
      <c r="C26" s="109">
        <f t="shared" si="5"/>
        <v>57032</v>
      </c>
      <c r="D26" s="109">
        <v>26991</v>
      </c>
      <c r="E26" s="109">
        <v>30041</v>
      </c>
      <c r="F26" s="85">
        <f t="shared" si="4"/>
        <v>89.84720881462002</v>
      </c>
      <c r="G26" s="76">
        <f t="shared" si="0"/>
        <v>2.6483399117715347</v>
      </c>
      <c r="H26" s="77">
        <v>188.61</v>
      </c>
      <c r="I26" s="78">
        <f t="shared" si="1"/>
        <v>302.38057367053705</v>
      </c>
      <c r="J26" s="65">
        <v>21432</v>
      </c>
      <c r="K26" s="88">
        <v>59756</v>
      </c>
      <c r="L26" s="81">
        <f t="shared" si="6"/>
        <v>103</v>
      </c>
      <c r="M26" s="82">
        <f t="shared" si="2"/>
        <v>0.48058977230309813</v>
      </c>
      <c r="N26" s="83">
        <f t="shared" si="7"/>
        <v>-2724</v>
      </c>
      <c r="O26" s="76">
        <f t="shared" si="3"/>
        <v>-4.558538054756007</v>
      </c>
      <c r="P26" s="71" t="s">
        <v>4</v>
      </c>
    </row>
    <row r="27" spans="1:16" s="86" customFormat="1" ht="15.75" customHeight="1">
      <c r="A27" s="87" t="s">
        <v>5</v>
      </c>
      <c r="B27" s="109">
        <v>9987</v>
      </c>
      <c r="C27" s="109">
        <f t="shared" si="5"/>
        <v>24930</v>
      </c>
      <c r="D27" s="109">
        <v>11763</v>
      </c>
      <c r="E27" s="109">
        <v>13167</v>
      </c>
      <c r="F27" s="85">
        <f t="shared" si="4"/>
        <v>89.33697881066303</v>
      </c>
      <c r="G27" s="76">
        <f t="shared" si="0"/>
        <v>2.4962451186542505</v>
      </c>
      <c r="H27" s="77">
        <v>376.3</v>
      </c>
      <c r="I27" s="78">
        <f t="shared" si="1"/>
        <v>66.25033218176986</v>
      </c>
      <c r="J27" s="65">
        <v>10078</v>
      </c>
      <c r="K27" s="88">
        <v>27018</v>
      </c>
      <c r="L27" s="81">
        <f t="shared" si="6"/>
        <v>-91</v>
      </c>
      <c r="M27" s="82">
        <f t="shared" si="2"/>
        <v>-0.9029569358999802</v>
      </c>
      <c r="N27" s="83">
        <f t="shared" si="7"/>
        <v>-2088</v>
      </c>
      <c r="O27" s="76">
        <f t="shared" si="3"/>
        <v>-7.728181212524983</v>
      </c>
      <c r="P27" s="71" t="s">
        <v>5</v>
      </c>
    </row>
    <row r="28" spans="1:16" s="86" customFormat="1" ht="15.75" customHeight="1">
      <c r="A28" s="87" t="s">
        <v>13</v>
      </c>
      <c r="B28" s="109">
        <v>31873</v>
      </c>
      <c r="C28" s="109">
        <f t="shared" si="5"/>
        <v>75783</v>
      </c>
      <c r="D28" s="109">
        <v>35420</v>
      </c>
      <c r="E28" s="109">
        <v>40363</v>
      </c>
      <c r="F28" s="85">
        <f t="shared" si="4"/>
        <v>87.75363575551867</v>
      </c>
      <c r="G28" s="76">
        <f t="shared" si="0"/>
        <v>2.377655068553321</v>
      </c>
      <c r="H28" s="77">
        <v>683.82</v>
      </c>
      <c r="I28" s="78">
        <f t="shared" si="1"/>
        <v>110.82302360270246</v>
      </c>
      <c r="J28" s="65">
        <v>33224</v>
      </c>
      <c r="K28" s="88">
        <v>82739</v>
      </c>
      <c r="L28" s="81">
        <f t="shared" si="6"/>
        <v>-1351</v>
      </c>
      <c r="M28" s="82">
        <f t="shared" si="2"/>
        <v>-4.0663375872862995</v>
      </c>
      <c r="N28" s="83">
        <f t="shared" si="7"/>
        <v>-6956</v>
      </c>
      <c r="O28" s="76">
        <f t="shared" si="3"/>
        <v>-8.407159864151126</v>
      </c>
      <c r="P28" s="71" t="s">
        <v>13</v>
      </c>
    </row>
    <row r="29" spans="1:16" s="86" customFormat="1" ht="15.75" customHeight="1">
      <c r="A29" s="87" t="s">
        <v>14</v>
      </c>
      <c r="B29" s="109">
        <v>22283</v>
      </c>
      <c r="C29" s="109">
        <f t="shared" si="5"/>
        <v>61772</v>
      </c>
      <c r="D29" s="109">
        <v>29702</v>
      </c>
      <c r="E29" s="109">
        <v>32070</v>
      </c>
      <c r="F29" s="85">
        <f t="shared" si="4"/>
        <v>92.61615216713439</v>
      </c>
      <c r="G29" s="76">
        <f t="shared" si="0"/>
        <v>2.7721581474666785</v>
      </c>
      <c r="H29" s="77">
        <v>53.19</v>
      </c>
      <c r="I29" s="78">
        <f t="shared" si="1"/>
        <v>1161.3461176912954</v>
      </c>
      <c r="J29" s="65">
        <v>20560</v>
      </c>
      <c r="K29" s="88">
        <v>58370</v>
      </c>
      <c r="L29" s="81">
        <f t="shared" si="6"/>
        <v>1723</v>
      </c>
      <c r="M29" s="82">
        <f t="shared" si="2"/>
        <v>8.380350194552529</v>
      </c>
      <c r="N29" s="83">
        <f t="shared" si="7"/>
        <v>3402</v>
      </c>
      <c r="O29" s="76">
        <f t="shared" si="3"/>
        <v>5.828336474216207</v>
      </c>
      <c r="P29" s="71" t="s">
        <v>14</v>
      </c>
    </row>
    <row r="30" spans="1:16" s="86" customFormat="1" ht="15.75" customHeight="1">
      <c r="A30" s="87"/>
      <c r="B30" s="109"/>
      <c r="C30" s="109"/>
      <c r="D30" s="109"/>
      <c r="E30" s="109"/>
      <c r="F30" s="85"/>
      <c r="G30" s="76"/>
      <c r="H30" s="85"/>
      <c r="I30" s="78"/>
      <c r="J30" s="79"/>
      <c r="K30" s="88"/>
      <c r="L30" s="81"/>
      <c r="M30" s="82"/>
      <c r="N30" s="83"/>
      <c r="O30" s="76"/>
      <c r="P30" s="71"/>
    </row>
    <row r="31" spans="1:16" s="89" customFormat="1" ht="15.75" customHeight="1">
      <c r="A31" s="59" t="s">
        <v>92</v>
      </c>
      <c r="B31" s="109">
        <f>B32</f>
        <v>3439</v>
      </c>
      <c r="C31" s="109">
        <f>C32</f>
        <v>9392</v>
      </c>
      <c r="D31" s="109">
        <f>D32</f>
        <v>4361</v>
      </c>
      <c r="E31" s="109">
        <f>E32</f>
        <v>5031</v>
      </c>
      <c r="F31" s="85">
        <f t="shared" si="4"/>
        <v>86.68256807791691</v>
      </c>
      <c r="G31" s="76">
        <f t="shared" si="0"/>
        <v>2.731026461180576</v>
      </c>
      <c r="H31" s="60">
        <v>144</v>
      </c>
      <c r="I31" s="78">
        <f t="shared" si="1"/>
        <v>65.22222222222223</v>
      </c>
      <c r="J31" s="65">
        <v>3611</v>
      </c>
      <c r="K31" s="88">
        <v>10333</v>
      </c>
      <c r="L31" s="81">
        <f t="shared" si="6"/>
        <v>-172</v>
      </c>
      <c r="M31" s="82">
        <f t="shared" si="2"/>
        <v>-4.763223483799502</v>
      </c>
      <c r="N31" s="83">
        <f t="shared" si="7"/>
        <v>-941</v>
      </c>
      <c r="O31" s="76">
        <f t="shared" si="3"/>
        <v>-9.10674537888319</v>
      </c>
      <c r="P31" s="59" t="s">
        <v>39</v>
      </c>
    </row>
    <row r="32" spans="1:16" s="86" customFormat="1" ht="15.75" customHeight="1">
      <c r="A32" s="87" t="s">
        <v>6</v>
      </c>
      <c r="B32" s="109">
        <v>3439</v>
      </c>
      <c r="C32" s="109">
        <f>SUM(D32:E32)</f>
        <v>9392</v>
      </c>
      <c r="D32" s="109">
        <v>4361</v>
      </c>
      <c r="E32" s="109">
        <v>5031</v>
      </c>
      <c r="F32" s="85">
        <f t="shared" si="4"/>
        <v>86.68256807791691</v>
      </c>
      <c r="G32" s="76">
        <f t="shared" si="0"/>
        <v>2.731026461180576</v>
      </c>
      <c r="H32" s="77">
        <v>144</v>
      </c>
      <c r="I32" s="78">
        <f t="shared" si="1"/>
        <v>65.22222222222223</v>
      </c>
      <c r="J32" s="65">
        <v>3611</v>
      </c>
      <c r="K32" s="88">
        <v>10333</v>
      </c>
      <c r="L32" s="81">
        <f t="shared" si="6"/>
        <v>-172</v>
      </c>
      <c r="M32" s="82">
        <f t="shared" si="2"/>
        <v>-4.763223483799502</v>
      </c>
      <c r="N32" s="83">
        <f t="shared" si="7"/>
        <v>-941</v>
      </c>
      <c r="O32" s="76">
        <f t="shared" si="3"/>
        <v>-9.10674537888319</v>
      </c>
      <c r="P32" s="71" t="s">
        <v>6</v>
      </c>
    </row>
    <row r="33" spans="1:16" s="86" customFormat="1" ht="15.75" customHeight="1">
      <c r="A33" s="87"/>
      <c r="B33" s="109"/>
      <c r="C33" s="109"/>
      <c r="D33" s="109"/>
      <c r="E33" s="109"/>
      <c r="F33" s="85"/>
      <c r="G33" s="76"/>
      <c r="H33" s="85"/>
      <c r="I33" s="78"/>
      <c r="J33" s="79"/>
      <c r="K33" s="88"/>
      <c r="L33" s="81"/>
      <c r="M33" s="82"/>
      <c r="N33" s="83"/>
      <c r="O33" s="76"/>
      <c r="P33" s="71"/>
    </row>
    <row r="34" spans="1:16" s="89" customFormat="1" ht="15.75" customHeight="1">
      <c r="A34" s="59" t="s">
        <v>93</v>
      </c>
      <c r="B34" s="109">
        <f>SUM(B35:B38)</f>
        <v>15167</v>
      </c>
      <c r="C34" s="109">
        <f>SUM(C35:C38)</f>
        <v>38738</v>
      </c>
      <c r="D34" s="109">
        <f>SUM(D35:D38)</f>
        <v>18746</v>
      </c>
      <c r="E34" s="109">
        <f>SUM(E35:E38)</f>
        <v>19992</v>
      </c>
      <c r="F34" s="85">
        <f t="shared" si="4"/>
        <v>93.76750700280112</v>
      </c>
      <c r="G34" s="76">
        <f t="shared" si="0"/>
        <v>2.5540977121381947</v>
      </c>
      <c r="H34" s="90">
        <v>211.47</v>
      </c>
      <c r="I34" s="78">
        <f t="shared" si="1"/>
        <v>183.1843760344257</v>
      </c>
      <c r="J34" s="65">
        <v>15036</v>
      </c>
      <c r="K34" s="91">
        <f>SUM(K35:K38)</f>
        <v>41131</v>
      </c>
      <c r="L34" s="81">
        <f t="shared" si="6"/>
        <v>131</v>
      </c>
      <c r="M34" s="82">
        <f t="shared" si="2"/>
        <v>0.8712423516892791</v>
      </c>
      <c r="N34" s="83">
        <f t="shared" si="7"/>
        <v>-2393</v>
      </c>
      <c r="O34" s="62">
        <f t="shared" si="3"/>
        <v>-5.8179961586151565</v>
      </c>
      <c r="P34" s="59" t="s">
        <v>40</v>
      </c>
    </row>
    <row r="35" spans="1:16" s="86" customFormat="1" ht="15.75" customHeight="1">
      <c r="A35" s="87" t="s">
        <v>94</v>
      </c>
      <c r="B35" s="109">
        <v>1814</v>
      </c>
      <c r="C35" s="109">
        <f>SUM(D35:E35)</f>
        <v>5045</v>
      </c>
      <c r="D35" s="109">
        <v>2399</v>
      </c>
      <c r="E35" s="109">
        <v>2646</v>
      </c>
      <c r="F35" s="85">
        <f t="shared" si="4"/>
        <v>90.66515495086924</v>
      </c>
      <c r="G35" s="76">
        <f t="shared" si="0"/>
        <v>2.781146637265711</v>
      </c>
      <c r="H35" s="77">
        <v>24.33</v>
      </c>
      <c r="I35" s="78">
        <f t="shared" si="1"/>
        <v>207.35717221537197</v>
      </c>
      <c r="J35" s="65">
        <v>1825</v>
      </c>
      <c r="K35" s="88">
        <v>5265</v>
      </c>
      <c r="L35" s="81">
        <f t="shared" si="6"/>
        <v>-11</v>
      </c>
      <c r="M35" s="82">
        <f t="shared" si="2"/>
        <v>-0.6027397260273972</v>
      </c>
      <c r="N35" s="83">
        <f t="shared" si="7"/>
        <v>-220</v>
      </c>
      <c r="O35" s="62">
        <f t="shared" si="3"/>
        <v>-4.178537511870846</v>
      </c>
      <c r="P35" s="71" t="s">
        <v>41</v>
      </c>
    </row>
    <row r="36" spans="1:16" s="86" customFormat="1" ht="15.75" customHeight="1">
      <c r="A36" s="87" t="s">
        <v>95</v>
      </c>
      <c r="B36" s="109">
        <v>3503</v>
      </c>
      <c r="C36" s="109">
        <f>SUM(D36:E36)</f>
        <v>8979</v>
      </c>
      <c r="D36" s="109">
        <v>4282</v>
      </c>
      <c r="E36" s="109">
        <v>4697</v>
      </c>
      <c r="F36" s="85">
        <f t="shared" si="4"/>
        <v>91.16457313178624</v>
      </c>
      <c r="G36" s="76">
        <f t="shared" si="0"/>
        <v>2.5632315158435626</v>
      </c>
      <c r="H36" s="77">
        <v>68.92</v>
      </c>
      <c r="I36" s="78">
        <f t="shared" si="1"/>
        <v>130.2814857806152</v>
      </c>
      <c r="J36" s="65">
        <v>3560</v>
      </c>
      <c r="K36" s="88">
        <v>9786</v>
      </c>
      <c r="L36" s="81">
        <f t="shared" si="6"/>
        <v>-57</v>
      </c>
      <c r="M36" s="82">
        <f t="shared" si="2"/>
        <v>-1.6011235955056178</v>
      </c>
      <c r="N36" s="83">
        <f t="shared" si="7"/>
        <v>-807</v>
      </c>
      <c r="O36" s="62">
        <f t="shared" si="3"/>
        <v>-8.246474555487431</v>
      </c>
      <c r="P36" s="71" t="s">
        <v>42</v>
      </c>
    </row>
    <row r="37" spans="1:16" s="86" customFormat="1" ht="15.75" customHeight="1">
      <c r="A37" s="87" t="s">
        <v>96</v>
      </c>
      <c r="B37" s="109">
        <v>6434</v>
      </c>
      <c r="C37" s="109">
        <f>SUM(D37:E37)</f>
        <v>15372</v>
      </c>
      <c r="D37" s="109">
        <v>7668</v>
      </c>
      <c r="E37" s="109">
        <v>7704</v>
      </c>
      <c r="F37" s="85">
        <f t="shared" si="4"/>
        <v>99.53271028037383</v>
      </c>
      <c r="G37" s="76">
        <f t="shared" si="0"/>
        <v>2.3891824681380167</v>
      </c>
      <c r="H37" s="77">
        <v>19.44</v>
      </c>
      <c r="I37" s="78">
        <f t="shared" si="1"/>
        <v>790.7407407407406</v>
      </c>
      <c r="J37" s="65">
        <v>6139</v>
      </c>
      <c r="K37" s="88">
        <v>15889</v>
      </c>
      <c r="L37" s="81">
        <f t="shared" si="6"/>
        <v>295</v>
      </c>
      <c r="M37" s="82">
        <f t="shared" si="2"/>
        <v>4.8053428897214525</v>
      </c>
      <c r="N37" s="83">
        <f t="shared" si="7"/>
        <v>-517</v>
      </c>
      <c r="O37" s="62">
        <f t="shared" si="3"/>
        <v>-3.253823399836365</v>
      </c>
      <c r="P37" s="71" t="s">
        <v>43</v>
      </c>
    </row>
    <row r="38" spans="1:16" s="86" customFormat="1" ht="15.75" customHeight="1">
      <c r="A38" s="87" t="s">
        <v>15</v>
      </c>
      <c r="B38" s="109">
        <v>3416</v>
      </c>
      <c r="C38" s="109">
        <f>SUM(D38:E38)</f>
        <v>9342</v>
      </c>
      <c r="D38" s="109">
        <v>4397</v>
      </c>
      <c r="E38" s="109">
        <v>4945</v>
      </c>
      <c r="F38" s="85">
        <f t="shared" si="4"/>
        <v>88.9180990899899</v>
      </c>
      <c r="G38" s="76">
        <f t="shared" si="0"/>
        <v>2.7347775175644027</v>
      </c>
      <c r="H38" s="77">
        <v>98.78</v>
      </c>
      <c r="I38" s="78">
        <f t="shared" si="1"/>
        <v>94.57380036444624</v>
      </c>
      <c r="J38" s="65">
        <v>3512</v>
      </c>
      <c r="K38" s="88">
        <v>10191</v>
      </c>
      <c r="L38" s="81">
        <f t="shared" si="6"/>
        <v>-96</v>
      </c>
      <c r="M38" s="82">
        <f t="shared" si="2"/>
        <v>-2.733485193621868</v>
      </c>
      <c r="N38" s="83">
        <f t="shared" si="7"/>
        <v>-849</v>
      </c>
      <c r="O38" s="62">
        <f t="shared" si="3"/>
        <v>-8.330880188401531</v>
      </c>
      <c r="P38" s="71" t="s">
        <v>15</v>
      </c>
    </row>
    <row r="39" spans="1:16" s="86" customFormat="1" ht="15.75" customHeight="1">
      <c r="A39" s="87"/>
      <c r="B39" s="109"/>
      <c r="C39" s="109"/>
      <c r="D39" s="109"/>
      <c r="E39" s="109"/>
      <c r="F39" s="85"/>
      <c r="G39" s="76"/>
      <c r="H39" s="77"/>
      <c r="I39" s="78"/>
      <c r="J39" s="79"/>
      <c r="K39" s="88"/>
      <c r="L39" s="81"/>
      <c r="M39" s="82"/>
      <c r="N39" s="83"/>
      <c r="O39" s="76"/>
      <c r="P39" s="71"/>
    </row>
    <row r="40" spans="1:16" s="89" customFormat="1" ht="15.75" customHeight="1">
      <c r="A40" s="59" t="s">
        <v>97</v>
      </c>
      <c r="B40" s="109">
        <f>SUM(B41:B42)</f>
        <v>31959</v>
      </c>
      <c r="C40" s="109">
        <f>SUM(C41:C42)</f>
        <v>78524</v>
      </c>
      <c r="D40" s="109">
        <f>SUM(D41:D42)</f>
        <v>38669</v>
      </c>
      <c r="E40" s="109">
        <f>SUM(E41:E42)</f>
        <v>39855</v>
      </c>
      <c r="F40" s="85">
        <f t="shared" si="4"/>
        <v>97.02421277129595</v>
      </c>
      <c r="G40" s="76">
        <f t="shared" si="0"/>
        <v>2.457023060796646</v>
      </c>
      <c r="H40" s="63">
        <v>136.57</v>
      </c>
      <c r="I40" s="64">
        <f t="shared" si="1"/>
        <v>574.972541553782</v>
      </c>
      <c r="J40" s="65">
        <v>28655</v>
      </c>
      <c r="K40" s="91">
        <f>SUM(K41:K42)</f>
        <v>74436</v>
      </c>
      <c r="L40" s="81">
        <f t="shared" si="6"/>
        <v>3304</v>
      </c>
      <c r="M40" s="82">
        <f t="shared" si="2"/>
        <v>11.530273948700053</v>
      </c>
      <c r="N40" s="83">
        <f t="shared" si="7"/>
        <v>4088</v>
      </c>
      <c r="O40" s="62">
        <f t="shared" si="3"/>
        <v>5.491966252888387</v>
      </c>
      <c r="P40" s="59" t="s">
        <v>44</v>
      </c>
    </row>
    <row r="41" spans="1:16" s="86" customFormat="1" ht="15.75" customHeight="1">
      <c r="A41" s="87" t="s">
        <v>98</v>
      </c>
      <c r="B41" s="109">
        <v>14165</v>
      </c>
      <c r="C41" s="109">
        <f>SUM(D41:E41)</f>
        <v>35187</v>
      </c>
      <c r="D41" s="109">
        <v>17449</v>
      </c>
      <c r="E41" s="109">
        <v>17738</v>
      </c>
      <c r="F41" s="85">
        <f t="shared" si="4"/>
        <v>98.37072950727253</v>
      </c>
      <c r="G41" s="76">
        <f t="shared" si="0"/>
        <v>2.4840804800564773</v>
      </c>
      <c r="H41" s="77">
        <v>99.1</v>
      </c>
      <c r="I41" s="64">
        <f>C41/H41</f>
        <v>355.06559031281535</v>
      </c>
      <c r="J41" s="65">
        <v>12705</v>
      </c>
      <c r="K41" s="88">
        <v>33452</v>
      </c>
      <c r="L41" s="81">
        <f t="shared" si="6"/>
        <v>1460</v>
      </c>
      <c r="M41" s="82">
        <f t="shared" si="2"/>
        <v>11.491538764266036</v>
      </c>
      <c r="N41" s="83">
        <f t="shared" si="7"/>
        <v>1735</v>
      </c>
      <c r="O41" s="62">
        <f t="shared" si="3"/>
        <v>5.186535932081789</v>
      </c>
      <c r="P41" s="71" t="s">
        <v>45</v>
      </c>
    </row>
    <row r="42" spans="1:16" s="86" customFormat="1" ht="15.75" customHeight="1">
      <c r="A42" s="87" t="s">
        <v>99</v>
      </c>
      <c r="B42" s="109">
        <v>17794</v>
      </c>
      <c r="C42" s="109">
        <f>SUM(D42:E42)</f>
        <v>43337</v>
      </c>
      <c r="D42" s="109">
        <v>21220</v>
      </c>
      <c r="E42" s="109">
        <v>22117</v>
      </c>
      <c r="F42" s="85">
        <f t="shared" si="4"/>
        <v>95.94429624270923</v>
      </c>
      <c r="G42" s="76">
        <f t="shared" si="0"/>
        <v>2.435483870967742</v>
      </c>
      <c r="H42" s="77">
        <v>37.46</v>
      </c>
      <c r="I42" s="64">
        <f t="shared" si="1"/>
        <v>1156.8873465029365</v>
      </c>
      <c r="J42" s="65">
        <v>15950</v>
      </c>
      <c r="K42" s="88">
        <v>40984</v>
      </c>
      <c r="L42" s="81">
        <f t="shared" si="6"/>
        <v>1844</v>
      </c>
      <c r="M42" s="82">
        <f t="shared" si="2"/>
        <v>11.561128526645769</v>
      </c>
      <c r="N42" s="83">
        <f t="shared" si="7"/>
        <v>2353</v>
      </c>
      <c r="O42" s="62">
        <f t="shared" si="3"/>
        <v>5.741264883857115</v>
      </c>
      <c r="P42" s="71" t="s">
        <v>46</v>
      </c>
    </row>
    <row r="43" spans="1:16" s="86" customFormat="1" ht="15.75" customHeight="1">
      <c r="A43" s="87"/>
      <c r="B43" s="109"/>
      <c r="C43" s="109"/>
      <c r="D43" s="109"/>
      <c r="E43" s="109"/>
      <c r="F43" s="85"/>
      <c r="G43" s="76"/>
      <c r="H43" s="77"/>
      <c r="I43" s="78"/>
      <c r="J43" s="79"/>
      <c r="K43" s="88"/>
      <c r="L43" s="81"/>
      <c r="M43" s="82"/>
      <c r="N43" s="83"/>
      <c r="O43" s="76"/>
      <c r="P43" s="71"/>
    </row>
    <row r="44" spans="1:16" s="89" customFormat="1" ht="15.75" customHeight="1">
      <c r="A44" s="59" t="s">
        <v>100</v>
      </c>
      <c r="B44" s="109">
        <f>SUM(B45:B50)</f>
        <v>13626</v>
      </c>
      <c r="C44" s="109">
        <f>SUM(C45:C50)</f>
        <v>33773</v>
      </c>
      <c r="D44" s="109">
        <f>SUM(D45:D50)</f>
        <v>16323</v>
      </c>
      <c r="E44" s="109">
        <f>SUM(E45:E50)</f>
        <v>17450</v>
      </c>
      <c r="F44" s="85">
        <f t="shared" si="4"/>
        <v>93.54154727793697</v>
      </c>
      <c r="G44" s="76">
        <f t="shared" si="0"/>
        <v>2.4785703801555847</v>
      </c>
      <c r="H44" s="63">
        <v>703.24</v>
      </c>
      <c r="I44" s="64">
        <f t="shared" si="1"/>
        <v>48.02485637904556</v>
      </c>
      <c r="J44" s="65">
        <v>14453</v>
      </c>
      <c r="K44" s="91">
        <f>SUM(K45:K50)</f>
        <v>37375</v>
      </c>
      <c r="L44" s="81">
        <f t="shared" si="6"/>
        <v>-827</v>
      </c>
      <c r="M44" s="82">
        <f t="shared" si="2"/>
        <v>-5.721995433474019</v>
      </c>
      <c r="N44" s="83">
        <f t="shared" si="7"/>
        <v>-3602</v>
      </c>
      <c r="O44" s="62">
        <f t="shared" si="3"/>
        <v>-9.637458193979933</v>
      </c>
      <c r="P44" s="59" t="s">
        <v>47</v>
      </c>
    </row>
    <row r="45" spans="1:16" s="86" customFormat="1" ht="15.75" customHeight="1">
      <c r="A45" s="87" t="s">
        <v>101</v>
      </c>
      <c r="B45" s="109">
        <v>1603</v>
      </c>
      <c r="C45" s="109">
        <f aca="true" t="shared" si="8" ref="C45:C50">SUM(D45:E45)</f>
        <v>3750</v>
      </c>
      <c r="D45" s="109">
        <v>1781</v>
      </c>
      <c r="E45" s="109">
        <v>1969</v>
      </c>
      <c r="F45" s="85">
        <f t="shared" si="4"/>
        <v>90.4520060944642</v>
      </c>
      <c r="G45" s="76">
        <f t="shared" si="0"/>
        <v>2.3393636930754833</v>
      </c>
      <c r="H45" s="77">
        <v>115.9</v>
      </c>
      <c r="I45" s="64">
        <f t="shared" si="1"/>
        <v>32.35547886108714</v>
      </c>
      <c r="J45" s="65">
        <v>1642</v>
      </c>
      <c r="K45" s="88">
        <v>4048</v>
      </c>
      <c r="L45" s="81">
        <f t="shared" si="6"/>
        <v>-39</v>
      </c>
      <c r="M45" s="82">
        <f t="shared" si="2"/>
        <v>-2.3751522533495737</v>
      </c>
      <c r="N45" s="83">
        <f t="shared" si="7"/>
        <v>-298</v>
      </c>
      <c r="O45" s="62">
        <f t="shared" si="3"/>
        <v>-7.361660079051384</v>
      </c>
      <c r="P45" s="71" t="s">
        <v>48</v>
      </c>
    </row>
    <row r="46" spans="1:17" s="86" customFormat="1" ht="15.75" customHeight="1">
      <c r="A46" s="87" t="s">
        <v>102</v>
      </c>
      <c r="B46" s="109">
        <v>2682</v>
      </c>
      <c r="C46" s="109">
        <f t="shared" si="8"/>
        <v>6590</v>
      </c>
      <c r="D46" s="109">
        <v>3135</v>
      </c>
      <c r="E46" s="109">
        <v>3455</v>
      </c>
      <c r="F46" s="85">
        <f t="shared" si="4"/>
        <v>90.73806078147612</v>
      </c>
      <c r="G46" s="76">
        <f t="shared" si="0"/>
        <v>2.4571215510812827</v>
      </c>
      <c r="H46" s="77">
        <v>136.94</v>
      </c>
      <c r="I46" s="64">
        <f t="shared" si="1"/>
        <v>48.12326566379436</v>
      </c>
      <c r="J46" s="65">
        <v>2805</v>
      </c>
      <c r="K46" s="88">
        <v>7187</v>
      </c>
      <c r="L46" s="81">
        <f t="shared" si="6"/>
        <v>-123</v>
      </c>
      <c r="M46" s="82">
        <f t="shared" si="2"/>
        <v>-4.385026737967915</v>
      </c>
      <c r="N46" s="83">
        <f t="shared" si="7"/>
        <v>-597</v>
      </c>
      <c r="O46" s="62">
        <f t="shared" si="3"/>
        <v>-8.306664811465145</v>
      </c>
      <c r="P46" s="71" t="s">
        <v>49</v>
      </c>
      <c r="Q46" s="92"/>
    </row>
    <row r="47" spans="1:16" s="86" customFormat="1" ht="15.75" customHeight="1">
      <c r="A47" s="87" t="s">
        <v>103</v>
      </c>
      <c r="B47" s="109">
        <v>520</v>
      </c>
      <c r="C47" s="109">
        <f t="shared" si="8"/>
        <v>1382</v>
      </c>
      <c r="D47" s="109">
        <v>714</v>
      </c>
      <c r="E47" s="109">
        <v>668</v>
      </c>
      <c r="F47" s="85">
        <f t="shared" si="4"/>
        <v>106.88622754491017</v>
      </c>
      <c r="G47" s="76">
        <f t="shared" si="0"/>
        <v>2.6576923076923076</v>
      </c>
      <c r="H47" s="77">
        <v>60.81</v>
      </c>
      <c r="I47" s="64">
        <f t="shared" si="1"/>
        <v>22.72652524255879</v>
      </c>
      <c r="J47" s="65">
        <v>526</v>
      </c>
      <c r="K47" s="88">
        <v>1510</v>
      </c>
      <c r="L47" s="81">
        <f t="shared" si="6"/>
        <v>-6</v>
      </c>
      <c r="M47" s="82">
        <f t="shared" si="2"/>
        <v>-1.1406844106463878</v>
      </c>
      <c r="N47" s="83">
        <f t="shared" si="7"/>
        <v>-128</v>
      </c>
      <c r="O47" s="62">
        <f t="shared" si="3"/>
        <v>-8.47682119205298</v>
      </c>
      <c r="P47" s="71" t="s">
        <v>50</v>
      </c>
    </row>
    <row r="48" spans="1:16" s="86" customFormat="1" ht="15.75" customHeight="1">
      <c r="A48" s="87" t="s">
        <v>104</v>
      </c>
      <c r="B48" s="109">
        <v>2408</v>
      </c>
      <c r="C48" s="109">
        <f t="shared" si="8"/>
        <v>5789</v>
      </c>
      <c r="D48" s="109">
        <v>2788</v>
      </c>
      <c r="E48" s="109">
        <v>3001</v>
      </c>
      <c r="F48" s="85">
        <f t="shared" si="4"/>
        <v>92.90236587804065</v>
      </c>
      <c r="G48" s="76">
        <f t="shared" si="0"/>
        <v>2.4040697674418605</v>
      </c>
      <c r="H48" s="77">
        <v>175.06</v>
      </c>
      <c r="I48" s="64">
        <f t="shared" si="1"/>
        <v>33.06866217296927</v>
      </c>
      <c r="J48" s="65">
        <v>2463</v>
      </c>
      <c r="K48" s="88">
        <v>6325</v>
      </c>
      <c r="L48" s="81">
        <f t="shared" si="6"/>
        <v>-55</v>
      </c>
      <c r="M48" s="82">
        <f t="shared" si="2"/>
        <v>-2.2330491270807955</v>
      </c>
      <c r="N48" s="83">
        <f t="shared" si="7"/>
        <v>-536</v>
      </c>
      <c r="O48" s="62">
        <f t="shared" si="3"/>
        <v>-8.474308300395258</v>
      </c>
      <c r="P48" s="71" t="s">
        <v>51</v>
      </c>
    </row>
    <row r="49" spans="1:16" s="86" customFormat="1" ht="15.75" customHeight="1">
      <c r="A49" s="87" t="s">
        <v>105</v>
      </c>
      <c r="B49" s="109">
        <v>2362</v>
      </c>
      <c r="C49" s="109">
        <f t="shared" si="8"/>
        <v>6426</v>
      </c>
      <c r="D49" s="109">
        <v>3109</v>
      </c>
      <c r="E49" s="109">
        <v>3317</v>
      </c>
      <c r="F49" s="85">
        <f t="shared" si="4"/>
        <v>93.72927343985529</v>
      </c>
      <c r="G49" s="76">
        <f t="shared" si="0"/>
        <v>2.720575783234547</v>
      </c>
      <c r="H49" s="77">
        <v>77.22</v>
      </c>
      <c r="I49" s="64">
        <f t="shared" si="1"/>
        <v>83.21678321678321</v>
      </c>
      <c r="J49" s="65">
        <v>2341</v>
      </c>
      <c r="K49" s="88">
        <v>6802</v>
      </c>
      <c r="L49" s="81">
        <f t="shared" si="6"/>
        <v>21</v>
      </c>
      <c r="M49" s="82">
        <f t="shared" si="2"/>
        <v>0.897052541648868</v>
      </c>
      <c r="N49" s="83">
        <f t="shared" si="7"/>
        <v>-376</v>
      </c>
      <c r="O49" s="62">
        <f t="shared" si="3"/>
        <v>-5.527785945310202</v>
      </c>
      <c r="P49" s="71" t="s">
        <v>52</v>
      </c>
    </row>
    <row r="50" spans="1:16" s="86" customFormat="1" ht="15.75" customHeight="1">
      <c r="A50" s="87" t="s">
        <v>7</v>
      </c>
      <c r="B50" s="109">
        <v>4051</v>
      </c>
      <c r="C50" s="109">
        <f t="shared" si="8"/>
        <v>9836</v>
      </c>
      <c r="D50" s="109">
        <v>4796</v>
      </c>
      <c r="E50" s="109">
        <v>5040</v>
      </c>
      <c r="F50" s="85">
        <f t="shared" si="4"/>
        <v>95.15873015873015</v>
      </c>
      <c r="G50" s="76">
        <f t="shared" si="0"/>
        <v>2.4280424586521847</v>
      </c>
      <c r="H50" s="77">
        <v>137.32</v>
      </c>
      <c r="I50" s="64">
        <f t="shared" si="1"/>
        <v>71.62831342848821</v>
      </c>
      <c r="J50" s="65">
        <v>4676</v>
      </c>
      <c r="K50" s="88">
        <v>11503</v>
      </c>
      <c r="L50" s="81">
        <f t="shared" si="6"/>
        <v>-625</v>
      </c>
      <c r="M50" s="82">
        <f t="shared" si="2"/>
        <v>-13.366124893071001</v>
      </c>
      <c r="N50" s="83">
        <f t="shared" si="7"/>
        <v>-1667</v>
      </c>
      <c r="O50" s="62">
        <f t="shared" si="3"/>
        <v>-14.491871685647222</v>
      </c>
      <c r="P50" s="71" t="s">
        <v>7</v>
      </c>
    </row>
    <row r="51" spans="1:16" s="86" customFormat="1" ht="15.75" customHeight="1">
      <c r="A51" s="87"/>
      <c r="B51" s="109"/>
      <c r="C51" s="109"/>
      <c r="D51" s="109"/>
      <c r="E51" s="109"/>
      <c r="F51" s="85"/>
      <c r="G51" s="76"/>
      <c r="H51" s="77"/>
      <c r="I51" s="78"/>
      <c r="J51" s="79"/>
      <c r="K51" s="88"/>
      <c r="L51" s="81"/>
      <c r="M51" s="82"/>
      <c r="N51" s="83"/>
      <c r="O51" s="76"/>
      <c r="P51" s="71"/>
    </row>
    <row r="52" spans="1:16" s="89" customFormat="1" ht="15.75" customHeight="1">
      <c r="A52" s="59" t="s">
        <v>106</v>
      </c>
      <c r="B52" s="109">
        <f>SUM(B53:B57)</f>
        <v>30365</v>
      </c>
      <c r="C52" s="109">
        <f>SUM(C53:C57)</f>
        <v>81995</v>
      </c>
      <c r="D52" s="109">
        <f>SUM(D53:D57)</f>
        <v>39200</v>
      </c>
      <c r="E52" s="109">
        <f>SUM(E53:E57)</f>
        <v>42795</v>
      </c>
      <c r="F52" s="85">
        <f t="shared" si="4"/>
        <v>91.5994859212525</v>
      </c>
      <c r="G52" s="76">
        <f t="shared" si="0"/>
        <v>2.700312860200889</v>
      </c>
      <c r="H52" s="63">
        <v>783.96</v>
      </c>
      <c r="I52" s="64">
        <f t="shared" si="1"/>
        <v>104.59079544874739</v>
      </c>
      <c r="J52" s="65">
        <v>30268</v>
      </c>
      <c r="K52" s="91">
        <f>SUM(K53:K57)</f>
        <v>85768</v>
      </c>
      <c r="L52" s="81">
        <f t="shared" si="6"/>
        <v>97</v>
      </c>
      <c r="M52" s="82">
        <f t="shared" si="2"/>
        <v>0.3204704638562178</v>
      </c>
      <c r="N52" s="83">
        <f t="shared" si="7"/>
        <v>-3773</v>
      </c>
      <c r="O52" s="62">
        <f t="shared" si="3"/>
        <v>-4.399076578677362</v>
      </c>
      <c r="P52" s="59" t="s">
        <v>53</v>
      </c>
    </row>
    <row r="53" spans="1:16" s="86" customFormat="1" ht="15.75" customHeight="1">
      <c r="A53" s="87" t="s">
        <v>107</v>
      </c>
      <c r="B53" s="109">
        <v>6196</v>
      </c>
      <c r="C53" s="109">
        <f>SUM(D53:E53)</f>
        <v>16303</v>
      </c>
      <c r="D53" s="109">
        <v>7762</v>
      </c>
      <c r="E53" s="109">
        <v>8541</v>
      </c>
      <c r="F53" s="85">
        <f t="shared" si="4"/>
        <v>90.8792881395621</v>
      </c>
      <c r="G53" s="62">
        <f>C53/B53</f>
        <v>2.631213686249193</v>
      </c>
      <c r="H53" s="77">
        <v>99.03</v>
      </c>
      <c r="I53" s="64">
        <f t="shared" si="1"/>
        <v>164.6268807432091</v>
      </c>
      <c r="J53" s="65">
        <v>6317</v>
      </c>
      <c r="K53" s="88">
        <v>17237</v>
      </c>
      <c r="L53" s="81">
        <f t="shared" si="6"/>
        <v>-121</v>
      </c>
      <c r="M53" s="82">
        <f t="shared" si="2"/>
        <v>-1.9154662023112237</v>
      </c>
      <c r="N53" s="83">
        <f t="shared" si="7"/>
        <v>-934</v>
      </c>
      <c r="O53" s="62">
        <f t="shared" si="3"/>
        <v>-5.418576318384869</v>
      </c>
      <c r="P53" s="71" t="s">
        <v>54</v>
      </c>
    </row>
    <row r="54" spans="1:16" s="86" customFormat="1" ht="15.75" customHeight="1">
      <c r="A54" s="87" t="s">
        <v>108</v>
      </c>
      <c r="B54" s="109">
        <v>3495</v>
      </c>
      <c r="C54" s="109">
        <f>SUM(D54:E54)</f>
        <v>9547</v>
      </c>
      <c r="D54" s="109">
        <v>4584</v>
      </c>
      <c r="E54" s="109">
        <v>4963</v>
      </c>
      <c r="F54" s="85">
        <f t="shared" si="4"/>
        <v>92.36348982470281</v>
      </c>
      <c r="G54" s="62">
        <f>C54/B54</f>
        <v>2.7316165951359084</v>
      </c>
      <c r="H54" s="77">
        <v>16.65</v>
      </c>
      <c r="I54" s="64">
        <f t="shared" si="1"/>
        <v>573.3933933933935</v>
      </c>
      <c r="J54" s="65">
        <v>3170</v>
      </c>
      <c r="K54" s="88">
        <v>9054</v>
      </c>
      <c r="L54" s="81">
        <f t="shared" si="6"/>
        <v>325</v>
      </c>
      <c r="M54" s="82">
        <f t="shared" si="2"/>
        <v>10.25236593059937</v>
      </c>
      <c r="N54" s="83">
        <f t="shared" si="7"/>
        <v>493</v>
      </c>
      <c r="O54" s="62">
        <f t="shared" si="3"/>
        <v>5.44510713496797</v>
      </c>
      <c r="P54" s="71" t="s">
        <v>55</v>
      </c>
    </row>
    <row r="55" spans="1:16" s="86" customFormat="1" ht="15.75" customHeight="1">
      <c r="A55" s="87" t="s">
        <v>109</v>
      </c>
      <c r="B55" s="109">
        <v>11744</v>
      </c>
      <c r="C55" s="109">
        <f>SUM(D55:E55)</f>
        <v>32510</v>
      </c>
      <c r="D55" s="109">
        <v>15602</v>
      </c>
      <c r="E55" s="109">
        <v>16908</v>
      </c>
      <c r="F55" s="85">
        <f t="shared" si="4"/>
        <v>92.27584575348948</v>
      </c>
      <c r="G55" s="62">
        <f>C55/B55</f>
        <v>2.7682220708446867</v>
      </c>
      <c r="H55" s="77">
        <v>65.68</v>
      </c>
      <c r="I55" s="64">
        <f t="shared" si="1"/>
        <v>494.97563946406814</v>
      </c>
      <c r="J55" s="65">
        <v>11477</v>
      </c>
      <c r="K55" s="88">
        <v>33611</v>
      </c>
      <c r="L55" s="81">
        <f t="shared" si="6"/>
        <v>267</v>
      </c>
      <c r="M55" s="82">
        <f t="shared" si="2"/>
        <v>2.3263919142633096</v>
      </c>
      <c r="N55" s="83">
        <f t="shared" si="7"/>
        <v>-1101</v>
      </c>
      <c r="O55" s="62">
        <f t="shared" si="3"/>
        <v>-3.2757133081431675</v>
      </c>
      <c r="P55" s="71" t="s">
        <v>56</v>
      </c>
    </row>
    <row r="56" spans="1:16" s="86" customFormat="1" ht="15.75" customHeight="1">
      <c r="A56" s="87" t="s">
        <v>110</v>
      </c>
      <c r="B56" s="109">
        <v>3678</v>
      </c>
      <c r="C56" s="109">
        <f>SUM(D56:E56)</f>
        <v>10132</v>
      </c>
      <c r="D56" s="109">
        <v>4813</v>
      </c>
      <c r="E56" s="109">
        <v>5319</v>
      </c>
      <c r="F56" s="85">
        <f t="shared" si="4"/>
        <v>90.48693363414175</v>
      </c>
      <c r="G56" s="62">
        <f>C56/B56</f>
        <v>2.754758020663404</v>
      </c>
      <c r="H56" s="77">
        <v>57.93</v>
      </c>
      <c r="I56" s="64">
        <f t="shared" si="1"/>
        <v>174.90074227515967</v>
      </c>
      <c r="J56" s="65">
        <v>3710</v>
      </c>
      <c r="K56" s="88">
        <v>10717</v>
      </c>
      <c r="L56" s="81">
        <f t="shared" si="6"/>
        <v>-32</v>
      </c>
      <c r="M56" s="82">
        <f t="shared" si="2"/>
        <v>-0.862533692722372</v>
      </c>
      <c r="N56" s="83">
        <f t="shared" si="7"/>
        <v>-585</v>
      </c>
      <c r="O56" s="62">
        <f t="shared" si="3"/>
        <v>-5.458617150321919</v>
      </c>
      <c r="P56" s="71" t="s">
        <v>57</v>
      </c>
    </row>
    <row r="57" spans="1:16" s="86" customFormat="1" ht="15.75" customHeight="1">
      <c r="A57" s="93" t="s">
        <v>8</v>
      </c>
      <c r="B57" s="110">
        <v>5252</v>
      </c>
      <c r="C57" s="110">
        <f>SUM(D57:E57)</f>
        <v>13503</v>
      </c>
      <c r="D57" s="110">
        <v>6439</v>
      </c>
      <c r="E57" s="110">
        <v>7064</v>
      </c>
      <c r="F57" s="94">
        <f t="shared" si="4"/>
        <v>91.15232163080408</v>
      </c>
      <c r="G57" s="95">
        <f>C57/B57</f>
        <v>2.571020563594821</v>
      </c>
      <c r="H57" s="96">
        <v>544.67</v>
      </c>
      <c r="I57" s="97">
        <f t="shared" si="1"/>
        <v>24.791157948849765</v>
      </c>
      <c r="J57" s="98">
        <v>5594</v>
      </c>
      <c r="K57" s="99">
        <v>15149</v>
      </c>
      <c r="L57" s="100">
        <f t="shared" si="6"/>
        <v>-342</v>
      </c>
      <c r="M57" s="101">
        <f t="shared" si="2"/>
        <v>-6.1136932427601005</v>
      </c>
      <c r="N57" s="102">
        <f t="shared" si="7"/>
        <v>-1646</v>
      </c>
      <c r="O57" s="95">
        <f t="shared" si="3"/>
        <v>-10.865403657007063</v>
      </c>
      <c r="P57" s="103" t="s">
        <v>8</v>
      </c>
    </row>
    <row r="58" spans="1:16" s="86" customFormat="1" ht="15.75" customHeight="1">
      <c r="A58" s="111"/>
      <c r="B58" s="112"/>
      <c r="C58" s="112"/>
      <c r="D58" s="112"/>
      <c r="E58" s="112"/>
      <c r="F58" s="113"/>
      <c r="G58" s="76"/>
      <c r="H58" s="77"/>
      <c r="I58" s="78"/>
      <c r="J58" s="79"/>
      <c r="K58" s="88"/>
      <c r="L58" s="81"/>
      <c r="M58" s="82"/>
      <c r="N58" s="83"/>
      <c r="O58" s="76"/>
      <c r="P58" s="71"/>
    </row>
    <row r="59" spans="1:16" s="89" customFormat="1" ht="15.75" customHeight="1">
      <c r="A59" s="59" t="s">
        <v>111</v>
      </c>
      <c r="B59" s="109">
        <f>B60</f>
        <v>3932</v>
      </c>
      <c r="C59" s="109">
        <f>C60</f>
        <v>11094</v>
      </c>
      <c r="D59" s="109">
        <f>D60</f>
        <v>5083</v>
      </c>
      <c r="E59" s="109">
        <f>E60</f>
        <v>6011</v>
      </c>
      <c r="F59" s="85">
        <f t="shared" si="4"/>
        <v>84.56163699883547</v>
      </c>
      <c r="G59" s="62">
        <f>C59/B59</f>
        <v>2.8214649033570702</v>
      </c>
      <c r="H59" s="63">
        <v>33.36</v>
      </c>
      <c r="I59" s="64">
        <f t="shared" si="1"/>
        <v>332.55395683453236</v>
      </c>
      <c r="J59" s="65">
        <v>3878</v>
      </c>
      <c r="K59" s="88">
        <f>SUM(K60)</f>
        <v>11994</v>
      </c>
      <c r="L59" s="81">
        <f t="shared" si="6"/>
        <v>54</v>
      </c>
      <c r="M59" s="82">
        <f t="shared" si="2"/>
        <v>1.3924703455389376</v>
      </c>
      <c r="N59" s="83">
        <f t="shared" si="7"/>
        <v>-900</v>
      </c>
      <c r="O59" s="62">
        <f t="shared" si="3"/>
        <v>-7.5037518759379696</v>
      </c>
      <c r="P59" s="59" t="s">
        <v>58</v>
      </c>
    </row>
    <row r="60" spans="1:16" s="86" customFormat="1" ht="15.75" customHeight="1">
      <c r="A60" s="87" t="s">
        <v>9</v>
      </c>
      <c r="B60" s="109">
        <v>3932</v>
      </c>
      <c r="C60" s="109">
        <f>SUM(D60:E60)</f>
        <v>11094</v>
      </c>
      <c r="D60" s="109">
        <v>5083</v>
      </c>
      <c r="E60" s="109">
        <v>6011</v>
      </c>
      <c r="F60" s="85">
        <f t="shared" si="4"/>
        <v>84.56163699883547</v>
      </c>
      <c r="G60" s="62">
        <f>C60/B60</f>
        <v>2.8214649033570702</v>
      </c>
      <c r="H60" s="77">
        <v>33.36</v>
      </c>
      <c r="I60" s="64">
        <f t="shared" si="1"/>
        <v>332.55395683453236</v>
      </c>
      <c r="J60" s="65">
        <v>3878</v>
      </c>
      <c r="K60" s="88">
        <v>11994</v>
      </c>
      <c r="L60" s="81">
        <f t="shared" si="6"/>
        <v>54</v>
      </c>
      <c r="M60" s="82">
        <f t="shared" si="2"/>
        <v>1.3924703455389376</v>
      </c>
      <c r="N60" s="83">
        <f t="shared" si="7"/>
        <v>-900</v>
      </c>
      <c r="O60" s="62">
        <f t="shared" si="3"/>
        <v>-7.5037518759379696</v>
      </c>
      <c r="P60" s="71" t="s">
        <v>9</v>
      </c>
    </row>
    <row r="61" spans="1:16" s="86" customFormat="1" ht="15.75" customHeight="1">
      <c r="A61" s="87"/>
      <c r="B61" s="109"/>
      <c r="C61" s="109"/>
      <c r="D61" s="109"/>
      <c r="E61" s="109"/>
      <c r="F61" s="85"/>
      <c r="G61" s="76"/>
      <c r="H61" s="77"/>
      <c r="I61" s="78"/>
      <c r="J61" s="79"/>
      <c r="K61" s="88"/>
      <c r="L61" s="81"/>
      <c r="M61" s="82"/>
      <c r="N61" s="83"/>
      <c r="O61" s="76"/>
      <c r="P61" s="71"/>
    </row>
    <row r="62" spans="1:16" s="89" customFormat="1" ht="15.75" customHeight="1">
      <c r="A62" s="59" t="s">
        <v>112</v>
      </c>
      <c r="B62" s="109">
        <f>SUM(B63:B64)</f>
        <v>7683</v>
      </c>
      <c r="C62" s="109">
        <f>SUM(C63:C64)</f>
        <v>19935</v>
      </c>
      <c r="D62" s="109">
        <f>SUM(D63:D64)</f>
        <v>9363</v>
      </c>
      <c r="E62" s="109">
        <f>SUM(E63:E64)</f>
        <v>10572</v>
      </c>
      <c r="F62" s="85">
        <f t="shared" si="4"/>
        <v>88.56413166855846</v>
      </c>
      <c r="G62" s="62">
        <f>C62/B62</f>
        <v>2.594689574385006</v>
      </c>
      <c r="H62" s="63">
        <v>268.08</v>
      </c>
      <c r="I62" s="64">
        <f t="shared" si="1"/>
        <v>74.36213070725157</v>
      </c>
      <c r="J62" s="65">
        <v>8225</v>
      </c>
      <c r="K62" s="91">
        <f>SUM(K63:K64)</f>
        <v>22334</v>
      </c>
      <c r="L62" s="81">
        <f t="shared" si="6"/>
        <v>-542</v>
      </c>
      <c r="M62" s="82">
        <f t="shared" si="2"/>
        <v>-6.589665653495441</v>
      </c>
      <c r="N62" s="83">
        <f t="shared" si="7"/>
        <v>-2399</v>
      </c>
      <c r="O62" s="62">
        <f t="shared" si="3"/>
        <v>-10.741470403868542</v>
      </c>
      <c r="P62" s="59" t="s">
        <v>59</v>
      </c>
    </row>
    <row r="63" spans="1:16" s="86" customFormat="1" ht="15.75" customHeight="1">
      <c r="A63" s="87" t="s">
        <v>113</v>
      </c>
      <c r="B63" s="109">
        <v>5996</v>
      </c>
      <c r="C63" s="109">
        <f>SUM(D63:E63)</f>
        <v>15681</v>
      </c>
      <c r="D63" s="109">
        <v>7370</v>
      </c>
      <c r="E63" s="109">
        <v>8311</v>
      </c>
      <c r="F63" s="85">
        <f t="shared" si="4"/>
        <v>88.67765611839731</v>
      </c>
      <c r="G63" s="62">
        <f>C63/B63</f>
        <v>2.615243495663776</v>
      </c>
      <c r="H63" s="77">
        <v>234.01</v>
      </c>
      <c r="I63" s="64">
        <f t="shared" si="1"/>
        <v>67.0099568394513</v>
      </c>
      <c r="J63" s="65">
        <v>6481</v>
      </c>
      <c r="K63" s="88">
        <v>17661</v>
      </c>
      <c r="L63" s="81">
        <f t="shared" si="6"/>
        <v>-485</v>
      </c>
      <c r="M63" s="82">
        <f t="shared" si="2"/>
        <v>-7.48341305354112</v>
      </c>
      <c r="N63" s="83">
        <f t="shared" si="7"/>
        <v>-1980</v>
      </c>
      <c r="O63" s="62">
        <f t="shared" si="3"/>
        <v>-11.211143196874469</v>
      </c>
      <c r="P63" s="71" t="s">
        <v>60</v>
      </c>
    </row>
    <row r="64" spans="1:16" s="86" customFormat="1" ht="15.75" customHeight="1">
      <c r="A64" s="87" t="s">
        <v>114</v>
      </c>
      <c r="B64" s="109">
        <v>1687</v>
      </c>
      <c r="C64" s="109">
        <f>SUM(D64:E64)</f>
        <v>4254</v>
      </c>
      <c r="D64" s="109">
        <v>1993</v>
      </c>
      <c r="E64" s="109">
        <v>2261</v>
      </c>
      <c r="F64" s="85">
        <f t="shared" si="4"/>
        <v>88.14683768244139</v>
      </c>
      <c r="G64" s="62">
        <f>C64/B64</f>
        <v>2.5216360403082394</v>
      </c>
      <c r="H64" s="77">
        <v>34.08</v>
      </c>
      <c r="I64" s="64">
        <f t="shared" si="1"/>
        <v>124.82394366197184</v>
      </c>
      <c r="J64" s="65">
        <v>1744</v>
      </c>
      <c r="K64" s="88">
        <v>4673</v>
      </c>
      <c r="L64" s="81">
        <f t="shared" si="6"/>
        <v>-57</v>
      </c>
      <c r="M64" s="82">
        <f t="shared" si="2"/>
        <v>-3.268348623853211</v>
      </c>
      <c r="N64" s="83">
        <f t="shared" si="7"/>
        <v>-419</v>
      </c>
      <c r="O64" s="62">
        <f t="shared" si="3"/>
        <v>-8.96640273913974</v>
      </c>
      <c r="P64" s="71" t="s">
        <v>61</v>
      </c>
    </row>
    <row r="65" spans="1:16" s="86" customFormat="1" ht="15.75" customHeight="1">
      <c r="A65" s="87"/>
      <c r="B65" s="109"/>
      <c r="C65" s="109"/>
      <c r="D65" s="109"/>
      <c r="E65" s="109"/>
      <c r="F65" s="85"/>
      <c r="G65" s="76"/>
      <c r="H65" s="77"/>
      <c r="I65" s="78"/>
      <c r="J65" s="79"/>
      <c r="K65" s="88"/>
      <c r="L65" s="81"/>
      <c r="M65" s="82"/>
      <c r="N65" s="83"/>
      <c r="O65" s="76"/>
      <c r="P65" s="71"/>
    </row>
    <row r="66" spans="1:16" s="89" customFormat="1" ht="15.75" customHeight="1">
      <c r="A66" s="59" t="s">
        <v>115</v>
      </c>
      <c r="B66" s="109">
        <f>SUM(B67:B75)</f>
        <v>18729</v>
      </c>
      <c r="C66" s="109">
        <f>SUM(C67:C75)</f>
        <v>50372</v>
      </c>
      <c r="D66" s="109">
        <f>SUM(D67:D75)</f>
        <v>23623</v>
      </c>
      <c r="E66" s="109">
        <f>SUM(E67:E75)</f>
        <v>26749</v>
      </c>
      <c r="F66" s="85">
        <f t="shared" si="4"/>
        <v>88.31358181614266</v>
      </c>
      <c r="G66" s="62">
        <f>C66/B66</f>
        <v>2.6895189278658767</v>
      </c>
      <c r="H66" s="63">
        <v>1326.01</v>
      </c>
      <c r="I66" s="64">
        <f aca="true" t="shared" si="9" ref="I66:I78">C66/H66</f>
        <v>37.987647151982266</v>
      </c>
      <c r="J66" s="65">
        <v>19259</v>
      </c>
      <c r="K66" s="91">
        <f>SUM(K67:K75)</f>
        <v>54940</v>
      </c>
      <c r="L66" s="81">
        <f t="shared" si="6"/>
        <v>-530</v>
      </c>
      <c r="M66" s="82">
        <f t="shared" si="2"/>
        <v>-2.7519601225401114</v>
      </c>
      <c r="N66" s="83">
        <f t="shared" si="7"/>
        <v>-4568</v>
      </c>
      <c r="O66" s="62">
        <f t="shared" si="3"/>
        <v>-8.31452493629414</v>
      </c>
      <c r="P66" s="59" t="s">
        <v>62</v>
      </c>
    </row>
    <row r="67" spans="1:16" s="86" customFormat="1" ht="15.75" customHeight="1">
      <c r="A67" s="87" t="s">
        <v>116</v>
      </c>
      <c r="B67" s="109">
        <v>3729</v>
      </c>
      <c r="C67" s="109">
        <f aca="true" t="shared" si="10" ref="C67:C75">SUM(D67:E67)</f>
        <v>10288</v>
      </c>
      <c r="D67" s="109">
        <v>4891</v>
      </c>
      <c r="E67" s="109">
        <v>5397</v>
      </c>
      <c r="F67" s="85">
        <f t="shared" si="4"/>
        <v>90.62442097461553</v>
      </c>
      <c r="G67" s="62">
        <f aca="true" t="shared" si="11" ref="G67:G75">C67/B67</f>
        <v>2.7589165996245644</v>
      </c>
      <c r="H67" s="77">
        <v>85.04</v>
      </c>
      <c r="I67" s="64">
        <f t="shared" si="9"/>
        <v>120.97836312323612</v>
      </c>
      <c r="J67" s="65">
        <v>3641</v>
      </c>
      <c r="K67" s="88">
        <v>10766</v>
      </c>
      <c r="L67" s="81">
        <f t="shared" si="6"/>
        <v>88</v>
      </c>
      <c r="M67" s="82">
        <f t="shared" si="2"/>
        <v>2.416918429003021</v>
      </c>
      <c r="N67" s="83">
        <f t="shared" si="7"/>
        <v>-478</v>
      </c>
      <c r="O67" s="62">
        <f t="shared" si="3"/>
        <v>-4.439903399591306</v>
      </c>
      <c r="P67" s="71" t="s">
        <v>63</v>
      </c>
    </row>
    <row r="68" spans="1:16" s="86" customFormat="1" ht="15.75" customHeight="1">
      <c r="A68" s="87" t="s">
        <v>117</v>
      </c>
      <c r="B68" s="109">
        <v>3463</v>
      </c>
      <c r="C68" s="109">
        <f t="shared" si="10"/>
        <v>9076</v>
      </c>
      <c r="D68" s="109">
        <v>4263</v>
      </c>
      <c r="E68" s="109">
        <v>4813</v>
      </c>
      <c r="F68" s="85">
        <f t="shared" si="4"/>
        <v>88.57261583212134</v>
      </c>
      <c r="G68" s="62">
        <f t="shared" si="11"/>
        <v>2.620848974877274</v>
      </c>
      <c r="H68" s="77">
        <v>165.86</v>
      </c>
      <c r="I68" s="64">
        <f t="shared" si="9"/>
        <v>54.72084890871819</v>
      </c>
      <c r="J68" s="65">
        <v>3537</v>
      </c>
      <c r="K68" s="88">
        <v>9791</v>
      </c>
      <c r="L68" s="81">
        <f t="shared" si="6"/>
        <v>-74</v>
      </c>
      <c r="M68" s="82">
        <f t="shared" si="2"/>
        <v>-2.092168504382245</v>
      </c>
      <c r="N68" s="83">
        <f t="shared" si="7"/>
        <v>-715</v>
      </c>
      <c r="O68" s="62">
        <f t="shared" si="3"/>
        <v>-7.302624859564906</v>
      </c>
      <c r="P68" s="71" t="s">
        <v>64</v>
      </c>
    </row>
    <row r="69" spans="1:16" s="86" customFormat="1" ht="15.75" customHeight="1">
      <c r="A69" s="87" t="s">
        <v>118</v>
      </c>
      <c r="B69" s="109">
        <v>1401</v>
      </c>
      <c r="C69" s="109">
        <f t="shared" si="10"/>
        <v>3627</v>
      </c>
      <c r="D69" s="109">
        <v>1700</v>
      </c>
      <c r="E69" s="109">
        <v>1927</v>
      </c>
      <c r="F69" s="85">
        <f t="shared" si="4"/>
        <v>88.22003113648158</v>
      </c>
      <c r="G69" s="62">
        <f t="shared" si="11"/>
        <v>2.588865096359743</v>
      </c>
      <c r="H69" s="77">
        <v>48.37</v>
      </c>
      <c r="I69" s="64">
        <f t="shared" si="9"/>
        <v>74.98449452139756</v>
      </c>
      <c r="J69" s="65">
        <v>1479</v>
      </c>
      <c r="K69" s="88">
        <v>3985</v>
      </c>
      <c r="L69" s="81">
        <f t="shared" si="6"/>
        <v>-78</v>
      </c>
      <c r="M69" s="82">
        <f t="shared" si="2"/>
        <v>-5.273833671399594</v>
      </c>
      <c r="N69" s="83">
        <f t="shared" si="7"/>
        <v>-358</v>
      </c>
      <c r="O69" s="62">
        <f t="shared" si="3"/>
        <v>-8.983688833124216</v>
      </c>
      <c r="P69" s="71" t="s">
        <v>65</v>
      </c>
    </row>
    <row r="70" spans="1:16" s="86" customFormat="1" ht="15.75" customHeight="1">
      <c r="A70" s="87" t="s">
        <v>119</v>
      </c>
      <c r="B70" s="109">
        <v>786</v>
      </c>
      <c r="C70" s="109">
        <f t="shared" si="10"/>
        <v>2033</v>
      </c>
      <c r="D70" s="109">
        <v>938</v>
      </c>
      <c r="E70" s="109">
        <v>1095</v>
      </c>
      <c r="F70" s="85">
        <f t="shared" si="4"/>
        <v>85.662100456621</v>
      </c>
      <c r="G70" s="62">
        <f t="shared" si="11"/>
        <v>2.5865139949109417</v>
      </c>
      <c r="H70" s="77">
        <v>190.96</v>
      </c>
      <c r="I70" s="64">
        <f t="shared" si="9"/>
        <v>10.646208630079597</v>
      </c>
      <c r="J70" s="65">
        <v>822</v>
      </c>
      <c r="K70" s="88">
        <v>2232</v>
      </c>
      <c r="L70" s="81">
        <f t="shared" si="6"/>
        <v>-36</v>
      </c>
      <c r="M70" s="82">
        <f t="shared" si="2"/>
        <v>-4.37956204379562</v>
      </c>
      <c r="N70" s="83">
        <f t="shared" si="7"/>
        <v>-199</v>
      </c>
      <c r="O70" s="62">
        <f t="shared" si="3"/>
        <v>-8.915770609318995</v>
      </c>
      <c r="P70" s="71" t="s">
        <v>66</v>
      </c>
    </row>
    <row r="71" spans="1:16" s="86" customFormat="1" ht="15.75" customHeight="1">
      <c r="A71" s="87" t="s">
        <v>120</v>
      </c>
      <c r="B71" s="109">
        <v>1466</v>
      </c>
      <c r="C71" s="109">
        <f t="shared" si="10"/>
        <v>4070</v>
      </c>
      <c r="D71" s="109">
        <v>1929</v>
      </c>
      <c r="E71" s="109">
        <v>2141</v>
      </c>
      <c r="F71" s="85">
        <f t="shared" si="4"/>
        <v>90.09808500700606</v>
      </c>
      <c r="G71" s="62">
        <f t="shared" si="11"/>
        <v>2.776261937244202</v>
      </c>
      <c r="H71" s="77">
        <v>94.54</v>
      </c>
      <c r="I71" s="64">
        <f t="shared" si="9"/>
        <v>43.050560609265915</v>
      </c>
      <c r="J71" s="65">
        <v>1504</v>
      </c>
      <c r="K71" s="88">
        <v>4468</v>
      </c>
      <c r="L71" s="81">
        <f t="shared" si="6"/>
        <v>-38</v>
      </c>
      <c r="M71" s="82">
        <f aca="true" t="shared" si="12" ref="M71:M78">(B71-J71)/J71*100</f>
        <v>-2.5265957446808507</v>
      </c>
      <c r="N71" s="83">
        <f t="shared" si="7"/>
        <v>-398</v>
      </c>
      <c r="O71" s="62">
        <f t="shared" si="3"/>
        <v>-8.907788719785138</v>
      </c>
      <c r="P71" s="71" t="s">
        <v>67</v>
      </c>
    </row>
    <row r="72" spans="1:16" s="86" customFormat="1" ht="15.75" customHeight="1">
      <c r="A72" s="87" t="s">
        <v>121</v>
      </c>
      <c r="B72" s="109">
        <v>420</v>
      </c>
      <c r="C72" s="109">
        <f t="shared" si="10"/>
        <v>931</v>
      </c>
      <c r="D72" s="109">
        <v>447</v>
      </c>
      <c r="E72" s="109">
        <v>484</v>
      </c>
      <c r="F72" s="85">
        <f t="shared" si="4"/>
        <v>92.35537190082644</v>
      </c>
      <c r="G72" s="62">
        <f t="shared" si="11"/>
        <v>2.216666666666667</v>
      </c>
      <c r="H72" s="77">
        <v>252.92</v>
      </c>
      <c r="I72" s="64">
        <f t="shared" si="9"/>
        <v>3.6810058516526967</v>
      </c>
      <c r="J72" s="65">
        <v>461</v>
      </c>
      <c r="K72" s="88">
        <v>1055</v>
      </c>
      <c r="L72" s="81">
        <f t="shared" si="6"/>
        <v>-41</v>
      </c>
      <c r="M72" s="82">
        <f t="shared" si="12"/>
        <v>-8.893709327548807</v>
      </c>
      <c r="N72" s="83">
        <f t="shared" si="7"/>
        <v>-124</v>
      </c>
      <c r="O72" s="62">
        <f aca="true" t="shared" si="13" ref="O72:O78">(C72-K72)/K72*100</f>
        <v>-11.753554502369669</v>
      </c>
      <c r="P72" s="71" t="s">
        <v>68</v>
      </c>
    </row>
    <row r="73" spans="1:16" s="86" customFormat="1" ht="15.75" customHeight="1">
      <c r="A73" s="87" t="s">
        <v>122</v>
      </c>
      <c r="B73" s="109">
        <v>1131</v>
      </c>
      <c r="C73" s="109">
        <f t="shared" si="10"/>
        <v>3238</v>
      </c>
      <c r="D73" s="109">
        <v>1498</v>
      </c>
      <c r="E73" s="109">
        <v>1740</v>
      </c>
      <c r="F73" s="85">
        <f t="shared" si="4"/>
        <v>86.0919540229885</v>
      </c>
      <c r="G73" s="62">
        <f t="shared" si="11"/>
        <v>2.862953138815208</v>
      </c>
      <c r="H73" s="77">
        <v>121.19</v>
      </c>
      <c r="I73" s="64">
        <f t="shared" si="9"/>
        <v>26.718376103638914</v>
      </c>
      <c r="J73" s="65">
        <v>1149</v>
      </c>
      <c r="K73" s="88">
        <v>3422</v>
      </c>
      <c r="L73" s="81">
        <f t="shared" si="6"/>
        <v>-18</v>
      </c>
      <c r="M73" s="82">
        <f t="shared" si="12"/>
        <v>-1.5665796344647518</v>
      </c>
      <c r="N73" s="83">
        <f t="shared" si="7"/>
        <v>-184</v>
      </c>
      <c r="O73" s="62">
        <f t="shared" si="13"/>
        <v>-5.376972530683811</v>
      </c>
      <c r="P73" s="71" t="s">
        <v>69</v>
      </c>
    </row>
    <row r="74" spans="1:16" s="86" customFormat="1" ht="15.75" customHeight="1">
      <c r="A74" s="87" t="s">
        <v>123</v>
      </c>
      <c r="B74" s="109">
        <v>976</v>
      </c>
      <c r="C74" s="109">
        <f t="shared" si="10"/>
        <v>2433</v>
      </c>
      <c r="D74" s="109">
        <v>1174</v>
      </c>
      <c r="E74" s="109">
        <v>1259</v>
      </c>
      <c r="F74" s="85">
        <f t="shared" si="4"/>
        <v>93.24861000794282</v>
      </c>
      <c r="G74" s="62">
        <f t="shared" si="11"/>
        <v>2.492827868852459</v>
      </c>
      <c r="H74" s="77">
        <v>207.58</v>
      </c>
      <c r="I74" s="64">
        <f t="shared" si="9"/>
        <v>11.72078234897389</v>
      </c>
      <c r="J74" s="65">
        <v>1368</v>
      </c>
      <c r="K74" s="88">
        <v>3698</v>
      </c>
      <c r="L74" s="81">
        <f t="shared" si="6"/>
        <v>-392</v>
      </c>
      <c r="M74" s="82">
        <f t="shared" si="12"/>
        <v>-28.654970760233915</v>
      </c>
      <c r="N74" s="83">
        <f t="shared" si="7"/>
        <v>-1265</v>
      </c>
      <c r="O74" s="62">
        <f t="shared" si="13"/>
        <v>-34.20767982693348</v>
      </c>
      <c r="P74" s="71" t="s">
        <v>70</v>
      </c>
    </row>
    <row r="75" spans="1:16" s="86" customFormat="1" ht="15.75" customHeight="1">
      <c r="A75" s="87" t="s">
        <v>10</v>
      </c>
      <c r="B75" s="109">
        <v>5357</v>
      </c>
      <c r="C75" s="109">
        <f t="shared" si="10"/>
        <v>14676</v>
      </c>
      <c r="D75" s="109">
        <v>6783</v>
      </c>
      <c r="E75" s="109">
        <v>7893</v>
      </c>
      <c r="F75" s="85">
        <f>D75/E75*100</f>
        <v>85.93690611934626</v>
      </c>
      <c r="G75" s="62">
        <f t="shared" si="11"/>
        <v>2.739593055814822</v>
      </c>
      <c r="H75" s="77">
        <v>159.56</v>
      </c>
      <c r="I75" s="64">
        <f t="shared" si="9"/>
        <v>91.9779393331662</v>
      </c>
      <c r="J75" s="65">
        <v>5298</v>
      </c>
      <c r="K75" s="88">
        <v>15523</v>
      </c>
      <c r="L75" s="81">
        <f t="shared" si="6"/>
        <v>59</v>
      </c>
      <c r="M75" s="82">
        <f t="shared" si="12"/>
        <v>1.1136277840694602</v>
      </c>
      <c r="N75" s="83">
        <f t="shared" si="7"/>
        <v>-847</v>
      </c>
      <c r="O75" s="62">
        <f t="shared" si="13"/>
        <v>-5.456419506538684</v>
      </c>
      <c r="P75" s="71" t="s">
        <v>10</v>
      </c>
    </row>
    <row r="76" spans="1:16" s="86" customFormat="1" ht="15.75" customHeight="1">
      <c r="A76" s="87"/>
      <c r="B76" s="109"/>
      <c r="C76" s="109"/>
      <c r="D76" s="109"/>
      <c r="E76" s="109"/>
      <c r="F76" s="85"/>
      <c r="G76" s="76"/>
      <c r="H76" s="77"/>
      <c r="I76" s="78"/>
      <c r="J76" s="79"/>
      <c r="K76" s="88"/>
      <c r="L76" s="81"/>
      <c r="M76" s="82"/>
      <c r="N76" s="83"/>
      <c r="O76" s="76"/>
      <c r="P76" s="71"/>
    </row>
    <row r="77" spans="1:16" s="89" customFormat="1" ht="15.75" customHeight="1">
      <c r="A77" s="59" t="s">
        <v>124</v>
      </c>
      <c r="B77" s="109">
        <f>B78</f>
        <v>2769</v>
      </c>
      <c r="C77" s="109">
        <f>C78</f>
        <v>7114</v>
      </c>
      <c r="D77" s="109">
        <f>D78</f>
        <v>3388</v>
      </c>
      <c r="E77" s="109">
        <f>E78</f>
        <v>3726</v>
      </c>
      <c r="F77" s="85">
        <f>D77/E77*100</f>
        <v>90.92860976918948</v>
      </c>
      <c r="G77" s="62">
        <f>C77/B77</f>
        <v>2.569158540989527</v>
      </c>
      <c r="H77" s="63">
        <v>67.58</v>
      </c>
      <c r="I77" s="64">
        <f t="shared" si="9"/>
        <v>105.26783071914768</v>
      </c>
      <c r="J77" s="65">
        <v>2895</v>
      </c>
      <c r="K77" s="91">
        <f>SUM(K78)</f>
        <v>7739</v>
      </c>
      <c r="L77" s="81">
        <f t="shared" si="6"/>
        <v>-126</v>
      </c>
      <c r="M77" s="82">
        <f t="shared" si="12"/>
        <v>-4.352331606217617</v>
      </c>
      <c r="N77" s="83">
        <f t="shared" si="7"/>
        <v>-625</v>
      </c>
      <c r="O77" s="62">
        <f t="shared" si="13"/>
        <v>-8.075978808631607</v>
      </c>
      <c r="P77" s="59" t="s">
        <v>71</v>
      </c>
    </row>
    <row r="78" spans="1:16" s="86" customFormat="1" ht="15.75" customHeight="1">
      <c r="A78" s="93" t="s">
        <v>125</v>
      </c>
      <c r="B78" s="110">
        <v>2769</v>
      </c>
      <c r="C78" s="110">
        <f>SUM(D78:E78)</f>
        <v>7114</v>
      </c>
      <c r="D78" s="110">
        <v>3388</v>
      </c>
      <c r="E78" s="110">
        <v>3726</v>
      </c>
      <c r="F78" s="94">
        <f>D78/E78*100</f>
        <v>90.92860976918948</v>
      </c>
      <c r="G78" s="95">
        <f>C78/B78</f>
        <v>2.569158540989527</v>
      </c>
      <c r="H78" s="96">
        <v>67.58</v>
      </c>
      <c r="I78" s="97">
        <f t="shared" si="9"/>
        <v>105.26783071914768</v>
      </c>
      <c r="J78" s="98">
        <v>2895</v>
      </c>
      <c r="K78" s="99">
        <v>7739</v>
      </c>
      <c r="L78" s="100">
        <f t="shared" si="6"/>
        <v>-126</v>
      </c>
      <c r="M78" s="101">
        <f t="shared" si="12"/>
        <v>-4.352331606217617</v>
      </c>
      <c r="N78" s="102">
        <f t="shared" si="7"/>
        <v>-625</v>
      </c>
      <c r="O78" s="95">
        <f t="shared" si="13"/>
        <v>-8.075978808631607</v>
      </c>
      <c r="P78" s="103" t="s">
        <v>72</v>
      </c>
    </row>
    <row r="79" spans="1:13" s="58" customFormat="1" ht="13.5">
      <c r="A79" s="8"/>
      <c r="B79" s="104" t="s">
        <v>76</v>
      </c>
      <c r="C79" s="105"/>
      <c r="D79" s="105"/>
      <c r="E79" s="105"/>
      <c r="F79" s="105"/>
      <c r="G79" s="105"/>
      <c r="H79" s="105"/>
      <c r="I79" s="106"/>
      <c r="J79" s="106"/>
      <c r="K79" s="106"/>
      <c r="L79" s="106"/>
      <c r="M79" s="106"/>
    </row>
    <row r="80" spans="10:11" ht="11.25">
      <c r="J80" s="107"/>
      <c r="K80" s="108"/>
    </row>
    <row r="81" spans="1:17" s="6" customFormat="1" ht="11.25">
      <c r="A81" s="8"/>
      <c r="B81" s="2"/>
      <c r="C81" s="2"/>
      <c r="D81" s="2"/>
      <c r="E81" s="2"/>
      <c r="F81" s="3"/>
      <c r="G81" s="4"/>
      <c r="H81" s="5"/>
      <c r="I81" s="2"/>
      <c r="J81" s="107"/>
      <c r="K81" s="108"/>
      <c r="M81" s="7"/>
      <c r="N81" s="2"/>
      <c r="O81" s="4"/>
      <c r="P81" s="8"/>
      <c r="Q81" s="2"/>
    </row>
    <row r="82" spans="1:17" s="6" customFormat="1" ht="11.25">
      <c r="A82" s="8"/>
      <c r="B82" s="2"/>
      <c r="C82" s="2"/>
      <c r="D82" s="2"/>
      <c r="E82" s="2"/>
      <c r="F82" s="3"/>
      <c r="G82" s="4"/>
      <c r="H82" s="5"/>
      <c r="I82" s="2"/>
      <c r="J82" s="107"/>
      <c r="K82" s="108"/>
      <c r="M82" s="7"/>
      <c r="N82" s="2"/>
      <c r="O82" s="4"/>
      <c r="P82" s="8"/>
      <c r="Q82" s="2"/>
    </row>
    <row r="83" spans="1:17" s="6" customFormat="1" ht="11.25">
      <c r="A83" s="8"/>
      <c r="B83" s="2"/>
      <c r="C83" s="2"/>
      <c r="D83" s="2"/>
      <c r="E83" s="2"/>
      <c r="F83" s="3"/>
      <c r="G83" s="4"/>
      <c r="H83" s="5"/>
      <c r="I83" s="2"/>
      <c r="J83" s="107"/>
      <c r="K83" s="108"/>
      <c r="M83" s="7"/>
      <c r="N83" s="2"/>
      <c r="O83" s="4"/>
      <c r="P83" s="8"/>
      <c r="Q83" s="2"/>
    </row>
    <row r="84" spans="1:17" s="6" customFormat="1" ht="11.25">
      <c r="A84" s="8"/>
      <c r="B84" s="2"/>
      <c r="C84" s="2"/>
      <c r="D84" s="2"/>
      <c r="E84" s="2"/>
      <c r="F84" s="3"/>
      <c r="G84" s="4"/>
      <c r="H84" s="5"/>
      <c r="I84" s="2"/>
      <c r="J84" s="107"/>
      <c r="K84" s="108"/>
      <c r="M84" s="7"/>
      <c r="N84" s="2"/>
      <c r="O84" s="4"/>
      <c r="P84" s="8"/>
      <c r="Q84" s="2"/>
    </row>
    <row r="85" spans="1:17" s="6" customFormat="1" ht="11.25">
      <c r="A85" s="8"/>
      <c r="B85" s="2"/>
      <c r="C85" s="2"/>
      <c r="D85" s="2"/>
      <c r="E85" s="2"/>
      <c r="F85" s="3"/>
      <c r="G85" s="4"/>
      <c r="H85" s="5"/>
      <c r="I85" s="2"/>
      <c r="J85" s="107"/>
      <c r="K85" s="108"/>
      <c r="M85" s="7"/>
      <c r="N85" s="2"/>
      <c r="O85" s="4"/>
      <c r="P85" s="8"/>
      <c r="Q85" s="2"/>
    </row>
    <row r="86" spans="1:17" s="6" customFormat="1" ht="11.25">
      <c r="A86" s="8"/>
      <c r="B86" s="2"/>
      <c r="C86" s="2"/>
      <c r="D86" s="2"/>
      <c r="E86" s="2"/>
      <c r="F86" s="3"/>
      <c r="G86" s="4"/>
      <c r="H86" s="5"/>
      <c r="I86" s="2"/>
      <c r="J86" s="107"/>
      <c r="K86" s="108"/>
      <c r="M86" s="7"/>
      <c r="N86" s="2"/>
      <c r="O86" s="4"/>
      <c r="P86" s="8"/>
      <c r="Q86" s="2"/>
    </row>
    <row r="87" spans="1:17" s="6" customFormat="1" ht="11.25">
      <c r="A87" s="8"/>
      <c r="B87" s="2"/>
      <c r="C87" s="2"/>
      <c r="D87" s="2"/>
      <c r="E87" s="2"/>
      <c r="F87" s="3"/>
      <c r="G87" s="4"/>
      <c r="H87" s="5"/>
      <c r="I87" s="2"/>
      <c r="J87" s="107"/>
      <c r="K87" s="108"/>
      <c r="M87" s="7"/>
      <c r="N87" s="2"/>
      <c r="O87" s="4"/>
      <c r="P87" s="8"/>
      <c r="Q87" s="2"/>
    </row>
    <row r="88" spans="1:17" s="6" customFormat="1" ht="11.25">
      <c r="A88" s="8"/>
      <c r="B88" s="2"/>
      <c r="C88" s="2"/>
      <c r="D88" s="2"/>
      <c r="E88" s="2"/>
      <c r="F88" s="3"/>
      <c r="G88" s="4"/>
      <c r="H88" s="5"/>
      <c r="I88" s="2"/>
      <c r="J88" s="107"/>
      <c r="K88" s="108"/>
      <c r="M88" s="7"/>
      <c r="N88" s="2"/>
      <c r="O88" s="4"/>
      <c r="P88" s="8"/>
      <c r="Q88" s="2"/>
    </row>
    <row r="89" spans="1:17" s="6" customFormat="1" ht="11.25">
      <c r="A89" s="8"/>
      <c r="B89" s="2"/>
      <c r="C89" s="2"/>
      <c r="D89" s="2"/>
      <c r="E89" s="2"/>
      <c r="F89" s="3"/>
      <c r="G89" s="4"/>
      <c r="H89" s="5"/>
      <c r="I89" s="2"/>
      <c r="J89" s="107"/>
      <c r="K89" s="108"/>
      <c r="M89" s="7"/>
      <c r="N89" s="2"/>
      <c r="O89" s="4"/>
      <c r="P89" s="8"/>
      <c r="Q89" s="2"/>
    </row>
    <row r="90" spans="1:17" s="6" customFormat="1" ht="11.25">
      <c r="A90" s="8"/>
      <c r="B90" s="2"/>
      <c r="C90" s="2"/>
      <c r="D90" s="2"/>
      <c r="E90" s="2"/>
      <c r="F90" s="3"/>
      <c r="G90" s="4"/>
      <c r="H90" s="5"/>
      <c r="I90" s="2"/>
      <c r="J90" s="107"/>
      <c r="K90" s="108"/>
      <c r="M90" s="7"/>
      <c r="N90" s="2"/>
      <c r="O90" s="4"/>
      <c r="P90" s="8"/>
      <c r="Q90" s="2"/>
    </row>
    <row r="91" spans="1:17" s="6" customFormat="1" ht="11.25">
      <c r="A91" s="8"/>
      <c r="B91" s="2"/>
      <c r="C91" s="2"/>
      <c r="D91" s="2"/>
      <c r="E91" s="2"/>
      <c r="F91" s="3"/>
      <c r="G91" s="4"/>
      <c r="H91" s="5"/>
      <c r="I91" s="2"/>
      <c r="J91" s="107"/>
      <c r="K91" s="108"/>
      <c r="M91" s="7"/>
      <c r="N91" s="2"/>
      <c r="O91" s="4"/>
      <c r="P91" s="8"/>
      <c r="Q91" s="2"/>
    </row>
    <row r="92" spans="1:17" s="6" customFormat="1" ht="11.25">
      <c r="A92" s="8"/>
      <c r="B92" s="2"/>
      <c r="C92" s="2"/>
      <c r="D92" s="2"/>
      <c r="E92" s="2"/>
      <c r="F92" s="3"/>
      <c r="G92" s="4"/>
      <c r="H92" s="5"/>
      <c r="I92" s="2"/>
      <c r="J92" s="107"/>
      <c r="K92" s="108"/>
      <c r="M92" s="7"/>
      <c r="N92" s="2"/>
      <c r="O92" s="4"/>
      <c r="P92" s="8"/>
      <c r="Q92" s="2"/>
    </row>
    <row r="93" spans="1:17" s="6" customFormat="1" ht="11.25">
      <c r="A93" s="8"/>
      <c r="B93" s="2"/>
      <c r="C93" s="2"/>
      <c r="D93" s="2"/>
      <c r="E93" s="2"/>
      <c r="F93" s="3"/>
      <c r="G93" s="4"/>
      <c r="H93" s="5"/>
      <c r="I93" s="2"/>
      <c r="J93" s="107"/>
      <c r="K93" s="108"/>
      <c r="M93" s="7"/>
      <c r="N93" s="2"/>
      <c r="O93" s="4"/>
      <c r="P93" s="8"/>
      <c r="Q93" s="2"/>
    </row>
    <row r="94" spans="1:17" s="6" customFormat="1" ht="11.25">
      <c r="A94" s="8"/>
      <c r="B94" s="2"/>
      <c r="C94" s="2"/>
      <c r="D94" s="2"/>
      <c r="E94" s="2"/>
      <c r="F94" s="3"/>
      <c r="G94" s="4"/>
      <c r="H94" s="5"/>
      <c r="I94" s="2"/>
      <c r="J94" s="107"/>
      <c r="K94" s="108"/>
      <c r="M94" s="7"/>
      <c r="N94" s="2"/>
      <c r="O94" s="4"/>
      <c r="P94" s="8"/>
      <c r="Q94" s="2"/>
    </row>
    <row r="95" spans="1:17" s="6" customFormat="1" ht="11.25">
      <c r="A95" s="8"/>
      <c r="B95" s="2"/>
      <c r="C95" s="2"/>
      <c r="D95" s="2"/>
      <c r="E95" s="2"/>
      <c r="F95" s="3"/>
      <c r="G95" s="4"/>
      <c r="H95" s="5"/>
      <c r="I95" s="2"/>
      <c r="J95" s="107"/>
      <c r="K95" s="108"/>
      <c r="M95" s="7"/>
      <c r="N95" s="2"/>
      <c r="O95" s="4"/>
      <c r="P95" s="8"/>
      <c r="Q95" s="2"/>
    </row>
    <row r="96" spans="1:17" s="6" customFormat="1" ht="11.25">
      <c r="A96" s="8"/>
      <c r="B96" s="2"/>
      <c r="C96" s="2"/>
      <c r="D96" s="2"/>
      <c r="E96" s="2"/>
      <c r="F96" s="3"/>
      <c r="G96" s="4"/>
      <c r="H96" s="5"/>
      <c r="I96" s="2"/>
      <c r="J96" s="107"/>
      <c r="K96" s="108"/>
      <c r="M96" s="7"/>
      <c r="N96" s="2"/>
      <c r="O96" s="4"/>
      <c r="P96" s="8"/>
      <c r="Q96" s="2"/>
    </row>
    <row r="97" spans="1:17" s="6" customFormat="1" ht="11.25">
      <c r="A97" s="8"/>
      <c r="B97" s="2"/>
      <c r="C97" s="2"/>
      <c r="D97" s="2"/>
      <c r="E97" s="2"/>
      <c r="F97" s="3"/>
      <c r="G97" s="4"/>
      <c r="H97" s="5"/>
      <c r="I97" s="2"/>
      <c r="J97" s="107"/>
      <c r="K97" s="108"/>
      <c r="M97" s="7"/>
      <c r="N97" s="2"/>
      <c r="O97" s="4"/>
      <c r="P97" s="8"/>
      <c r="Q97" s="2"/>
    </row>
    <row r="98" spans="1:17" s="6" customFormat="1" ht="11.25">
      <c r="A98" s="8"/>
      <c r="B98" s="2"/>
      <c r="C98" s="2"/>
      <c r="D98" s="2"/>
      <c r="E98" s="2"/>
      <c r="F98" s="3"/>
      <c r="G98" s="4"/>
      <c r="H98" s="5"/>
      <c r="I98" s="2"/>
      <c r="J98" s="107"/>
      <c r="K98" s="108"/>
      <c r="M98" s="7"/>
      <c r="N98" s="2"/>
      <c r="O98" s="4"/>
      <c r="P98" s="8"/>
      <c r="Q98" s="2"/>
    </row>
    <row r="99" spans="1:17" s="6" customFormat="1" ht="11.25">
      <c r="A99" s="8"/>
      <c r="B99" s="2"/>
      <c r="C99" s="2"/>
      <c r="D99" s="2"/>
      <c r="E99" s="2"/>
      <c r="F99" s="3"/>
      <c r="G99" s="4"/>
      <c r="H99" s="5"/>
      <c r="I99" s="2"/>
      <c r="J99" s="107"/>
      <c r="K99" s="108"/>
      <c r="M99" s="7"/>
      <c r="N99" s="2"/>
      <c r="O99" s="4"/>
      <c r="P99" s="8"/>
      <c r="Q99" s="2"/>
    </row>
    <row r="100" spans="1:17" s="6" customFormat="1" ht="11.25">
      <c r="A100" s="8"/>
      <c r="B100" s="2"/>
      <c r="C100" s="2"/>
      <c r="D100" s="2"/>
      <c r="E100" s="2"/>
      <c r="F100" s="3"/>
      <c r="G100" s="4"/>
      <c r="H100" s="5"/>
      <c r="I100" s="2"/>
      <c r="J100" s="107"/>
      <c r="K100" s="108"/>
      <c r="M100" s="7"/>
      <c r="N100" s="2"/>
      <c r="O100" s="4"/>
      <c r="P100" s="8"/>
      <c r="Q100" s="2"/>
    </row>
    <row r="101" spans="1:17" s="6" customFormat="1" ht="11.25">
      <c r="A101" s="8"/>
      <c r="B101" s="2"/>
      <c r="C101" s="2"/>
      <c r="D101" s="2"/>
      <c r="E101" s="2"/>
      <c r="F101" s="3"/>
      <c r="G101" s="4"/>
      <c r="H101" s="5"/>
      <c r="I101" s="2"/>
      <c r="J101" s="107"/>
      <c r="K101" s="108"/>
      <c r="M101" s="7"/>
      <c r="N101" s="2"/>
      <c r="O101" s="4"/>
      <c r="P101" s="8"/>
      <c r="Q101" s="2"/>
    </row>
    <row r="102" spans="1:17" s="6" customFormat="1" ht="11.25">
      <c r="A102" s="8"/>
      <c r="B102" s="2"/>
      <c r="C102" s="2"/>
      <c r="D102" s="2"/>
      <c r="E102" s="2"/>
      <c r="F102" s="3"/>
      <c r="G102" s="4"/>
      <c r="H102" s="5"/>
      <c r="I102" s="2"/>
      <c r="J102" s="107"/>
      <c r="K102" s="108"/>
      <c r="M102" s="7"/>
      <c r="N102" s="2"/>
      <c r="O102" s="4"/>
      <c r="P102" s="8"/>
      <c r="Q102" s="2"/>
    </row>
    <row r="103" spans="1:17" s="6" customFormat="1" ht="11.25">
      <c r="A103" s="8"/>
      <c r="B103" s="2"/>
      <c r="C103" s="2"/>
      <c r="D103" s="2"/>
      <c r="E103" s="2"/>
      <c r="F103" s="3"/>
      <c r="G103" s="4"/>
      <c r="H103" s="5"/>
      <c r="I103" s="2"/>
      <c r="J103" s="107"/>
      <c r="K103" s="108"/>
      <c r="M103" s="7"/>
      <c r="N103" s="2"/>
      <c r="O103" s="4"/>
      <c r="P103" s="8"/>
      <c r="Q103" s="2"/>
    </row>
    <row r="104" spans="1:17" s="6" customFormat="1" ht="11.25">
      <c r="A104" s="8"/>
      <c r="B104" s="2"/>
      <c r="C104" s="2"/>
      <c r="D104" s="2"/>
      <c r="E104" s="2"/>
      <c r="F104" s="3"/>
      <c r="G104" s="4"/>
      <c r="H104" s="5"/>
      <c r="I104" s="2"/>
      <c r="J104" s="107"/>
      <c r="K104" s="108"/>
      <c r="M104" s="7"/>
      <c r="N104" s="2"/>
      <c r="O104" s="4"/>
      <c r="P104" s="8"/>
      <c r="Q104" s="2"/>
    </row>
    <row r="105" spans="1:17" s="6" customFormat="1" ht="11.25">
      <c r="A105" s="8"/>
      <c r="B105" s="2"/>
      <c r="C105" s="2"/>
      <c r="D105" s="2"/>
      <c r="E105" s="2"/>
      <c r="F105" s="3"/>
      <c r="G105" s="4"/>
      <c r="H105" s="5"/>
      <c r="I105" s="2"/>
      <c r="J105" s="107"/>
      <c r="K105" s="108"/>
      <c r="M105" s="7"/>
      <c r="N105" s="2"/>
      <c r="O105" s="4"/>
      <c r="P105" s="8"/>
      <c r="Q105" s="2"/>
    </row>
    <row r="106" spans="1:17" s="6" customFormat="1" ht="11.25">
      <c r="A106" s="8"/>
      <c r="B106" s="2"/>
      <c r="C106" s="2"/>
      <c r="D106" s="2"/>
      <c r="E106" s="2"/>
      <c r="F106" s="3"/>
      <c r="G106" s="4"/>
      <c r="H106" s="5"/>
      <c r="I106" s="2"/>
      <c r="J106" s="107"/>
      <c r="K106" s="108"/>
      <c r="M106" s="7"/>
      <c r="N106" s="2"/>
      <c r="O106" s="4"/>
      <c r="P106" s="8"/>
      <c r="Q106" s="2"/>
    </row>
    <row r="107" spans="1:17" s="6" customFormat="1" ht="11.25">
      <c r="A107" s="8"/>
      <c r="B107" s="2"/>
      <c r="C107" s="2"/>
      <c r="D107" s="2"/>
      <c r="E107" s="2"/>
      <c r="F107" s="3"/>
      <c r="G107" s="4"/>
      <c r="H107" s="5"/>
      <c r="I107" s="2"/>
      <c r="J107" s="107"/>
      <c r="K107" s="108"/>
      <c r="M107" s="7"/>
      <c r="N107" s="2"/>
      <c r="O107" s="4"/>
      <c r="P107" s="8"/>
      <c r="Q107" s="2"/>
    </row>
    <row r="108" spans="1:17" s="6" customFormat="1" ht="11.25">
      <c r="A108" s="8"/>
      <c r="B108" s="2"/>
      <c r="C108" s="2"/>
      <c r="D108" s="2"/>
      <c r="E108" s="2"/>
      <c r="F108" s="3"/>
      <c r="G108" s="4"/>
      <c r="H108" s="5"/>
      <c r="I108" s="2"/>
      <c r="J108" s="107"/>
      <c r="K108" s="108"/>
      <c r="M108" s="7"/>
      <c r="N108" s="2"/>
      <c r="O108" s="4"/>
      <c r="P108" s="8"/>
      <c r="Q108" s="2"/>
    </row>
    <row r="109" spans="1:17" s="6" customFormat="1" ht="11.25">
      <c r="A109" s="8"/>
      <c r="B109" s="2"/>
      <c r="C109" s="2"/>
      <c r="D109" s="2"/>
      <c r="E109" s="2"/>
      <c r="F109" s="3"/>
      <c r="G109" s="4"/>
      <c r="H109" s="5"/>
      <c r="I109" s="2"/>
      <c r="J109" s="107"/>
      <c r="K109" s="2"/>
      <c r="M109" s="7"/>
      <c r="N109" s="2"/>
      <c r="O109" s="4"/>
      <c r="P109" s="8"/>
      <c r="Q109" s="2"/>
    </row>
    <row r="110" spans="1:17" s="6" customFormat="1" ht="11.25">
      <c r="A110" s="8"/>
      <c r="B110" s="2"/>
      <c r="C110" s="2"/>
      <c r="D110" s="2"/>
      <c r="E110" s="2"/>
      <c r="F110" s="3"/>
      <c r="G110" s="4"/>
      <c r="H110" s="5"/>
      <c r="I110" s="2"/>
      <c r="J110" s="107"/>
      <c r="K110" s="2"/>
      <c r="M110" s="7"/>
      <c r="N110" s="2"/>
      <c r="O110" s="4"/>
      <c r="P110" s="8"/>
      <c r="Q110" s="2"/>
    </row>
    <row r="111" spans="1:17" s="6" customFormat="1" ht="11.25">
      <c r="A111" s="8"/>
      <c r="B111" s="2"/>
      <c r="C111" s="2"/>
      <c r="D111" s="2"/>
      <c r="E111" s="2"/>
      <c r="F111" s="3"/>
      <c r="G111" s="4"/>
      <c r="H111" s="5"/>
      <c r="I111" s="2"/>
      <c r="J111" s="107"/>
      <c r="K111" s="2"/>
      <c r="M111" s="7"/>
      <c r="N111" s="2"/>
      <c r="O111" s="4"/>
      <c r="P111" s="8"/>
      <c r="Q111" s="2"/>
    </row>
    <row r="112" spans="1:17" s="6" customFormat="1" ht="11.25">
      <c r="A112" s="8"/>
      <c r="B112" s="2"/>
      <c r="C112" s="2"/>
      <c r="D112" s="2"/>
      <c r="E112" s="2"/>
      <c r="F112" s="3"/>
      <c r="G112" s="4"/>
      <c r="H112" s="5"/>
      <c r="I112" s="2"/>
      <c r="J112" s="107"/>
      <c r="K112" s="2"/>
      <c r="M112" s="7"/>
      <c r="N112" s="2"/>
      <c r="O112" s="4"/>
      <c r="P112" s="8"/>
      <c r="Q112" s="2"/>
    </row>
    <row r="113" ht="11.25">
      <c r="J113" s="107"/>
    </row>
    <row r="114" ht="11.25">
      <c r="J114" s="107"/>
    </row>
    <row r="115" ht="11.25">
      <c r="J115" s="107"/>
    </row>
    <row r="116" ht="11.25">
      <c r="J116" s="107"/>
    </row>
    <row r="117" ht="11.25">
      <c r="J117" s="107"/>
    </row>
    <row r="118" ht="11.25">
      <c r="J118" s="107"/>
    </row>
    <row r="119" ht="11.25">
      <c r="J119" s="107"/>
    </row>
    <row r="120" ht="11.25">
      <c r="J120" s="107"/>
    </row>
    <row r="121" ht="11.25">
      <c r="J121" s="107"/>
    </row>
    <row r="122" ht="11.25">
      <c r="J122" s="107"/>
    </row>
    <row r="123" ht="11.25">
      <c r="J123" s="107"/>
    </row>
    <row r="124" ht="11.25">
      <c r="J124" s="107"/>
    </row>
    <row r="125" ht="11.25">
      <c r="J125" s="107"/>
    </row>
    <row r="126" ht="11.25">
      <c r="J126" s="107"/>
    </row>
    <row r="127" ht="11.25">
      <c r="J127" s="107"/>
    </row>
    <row r="128" ht="11.25">
      <c r="J128" s="107"/>
    </row>
    <row r="129" ht="11.25">
      <c r="J129" s="107"/>
    </row>
    <row r="130" ht="11.25">
      <c r="J130" s="107"/>
    </row>
    <row r="131" ht="11.25">
      <c r="J131" s="107"/>
    </row>
    <row r="132" ht="11.25">
      <c r="J132" s="107"/>
    </row>
    <row r="133" ht="11.25">
      <c r="J133" s="107"/>
    </row>
    <row r="134" ht="11.25">
      <c r="J134" s="107"/>
    </row>
    <row r="135" ht="11.25">
      <c r="J135" s="107"/>
    </row>
    <row r="136" ht="11.25">
      <c r="J136" s="107"/>
    </row>
    <row r="137" ht="11.25">
      <c r="J137" s="107"/>
    </row>
    <row r="138" ht="11.25">
      <c r="J138" s="107"/>
    </row>
    <row r="139" ht="11.25">
      <c r="J139" s="107"/>
    </row>
    <row r="140" ht="11.25">
      <c r="J140" s="107"/>
    </row>
    <row r="141" ht="11.25">
      <c r="J141" s="107"/>
    </row>
    <row r="142" ht="11.25">
      <c r="J142" s="107"/>
    </row>
    <row r="143" ht="11.25">
      <c r="J143" s="107"/>
    </row>
    <row r="144" ht="11.25">
      <c r="J144" s="107"/>
    </row>
    <row r="145" ht="11.25">
      <c r="J145" s="107"/>
    </row>
    <row r="146" ht="11.25">
      <c r="J146" s="107"/>
    </row>
    <row r="147" ht="11.25">
      <c r="J147" s="107"/>
    </row>
    <row r="148" ht="11.25">
      <c r="J148" s="107"/>
    </row>
    <row r="149" ht="11.25">
      <c r="J149" s="107"/>
    </row>
    <row r="150" ht="11.25">
      <c r="J150" s="107"/>
    </row>
    <row r="151" ht="11.25">
      <c r="J151" s="107"/>
    </row>
    <row r="152" ht="11.25">
      <c r="J152" s="107"/>
    </row>
    <row r="153" ht="11.25">
      <c r="J153" s="107"/>
    </row>
    <row r="154" ht="11.25">
      <c r="J154" s="107"/>
    </row>
    <row r="155" ht="11.25">
      <c r="J155" s="107"/>
    </row>
    <row r="156" ht="11.25">
      <c r="J156" s="107"/>
    </row>
    <row r="157" ht="11.25">
      <c r="J157" s="107"/>
    </row>
    <row r="158" ht="11.25">
      <c r="J158" s="107"/>
    </row>
    <row r="159" ht="11.25">
      <c r="J159" s="107"/>
    </row>
    <row r="160" ht="11.25">
      <c r="J160" s="107"/>
    </row>
    <row r="161" ht="11.25">
      <c r="J161" s="107"/>
    </row>
    <row r="162" ht="11.25">
      <c r="J162" s="107"/>
    </row>
    <row r="163" ht="11.25">
      <c r="J163" s="107"/>
    </row>
    <row r="164" ht="11.25">
      <c r="J164" s="107"/>
    </row>
    <row r="165" ht="11.25">
      <c r="J165" s="107"/>
    </row>
    <row r="166" ht="11.25">
      <c r="J166" s="107"/>
    </row>
    <row r="167" ht="11.25">
      <c r="J167" s="107"/>
    </row>
    <row r="168" ht="11.25">
      <c r="J168" s="107"/>
    </row>
    <row r="169" ht="11.25">
      <c r="J169" s="107"/>
    </row>
    <row r="170" ht="11.25">
      <c r="J170" s="107"/>
    </row>
    <row r="171" ht="11.25">
      <c r="J171" s="107"/>
    </row>
    <row r="172" ht="11.25">
      <c r="J172" s="107"/>
    </row>
    <row r="173" ht="11.25">
      <c r="J173" s="107"/>
    </row>
    <row r="174" ht="11.25">
      <c r="J174" s="107"/>
    </row>
    <row r="175" ht="11.25">
      <c r="J175" s="107"/>
    </row>
    <row r="176" ht="11.25">
      <c r="J176" s="107"/>
    </row>
    <row r="177" ht="11.25">
      <c r="J177" s="107"/>
    </row>
    <row r="178" ht="11.25">
      <c r="J178" s="107"/>
    </row>
    <row r="179" ht="11.25">
      <c r="J179" s="107"/>
    </row>
    <row r="180" ht="11.25">
      <c r="J180" s="107"/>
    </row>
    <row r="181" ht="11.25">
      <c r="J181" s="107"/>
    </row>
    <row r="182" ht="11.25">
      <c r="J182" s="107"/>
    </row>
    <row r="183" ht="11.25">
      <c r="J183" s="107"/>
    </row>
    <row r="184" ht="11.25">
      <c r="J184" s="107"/>
    </row>
    <row r="185" ht="11.25">
      <c r="J185" s="107"/>
    </row>
    <row r="186" ht="11.25">
      <c r="J186" s="107"/>
    </row>
    <row r="187" ht="11.25">
      <c r="J187" s="107"/>
    </row>
    <row r="188" ht="11.25">
      <c r="J188" s="107"/>
    </row>
    <row r="189" ht="11.25">
      <c r="J189" s="107"/>
    </row>
    <row r="190" ht="11.25">
      <c r="J190" s="107"/>
    </row>
    <row r="191" ht="11.25">
      <c r="J191" s="107"/>
    </row>
    <row r="192" ht="11.25">
      <c r="J192" s="107"/>
    </row>
    <row r="193" ht="11.25">
      <c r="J193" s="107"/>
    </row>
    <row r="194" ht="11.25">
      <c r="J194" s="107"/>
    </row>
    <row r="195" ht="11.25">
      <c r="J195" s="107"/>
    </row>
    <row r="196" ht="11.25">
      <c r="J196" s="107"/>
    </row>
    <row r="197" ht="11.25">
      <c r="J197" s="107"/>
    </row>
    <row r="198" ht="11.25">
      <c r="J198" s="107"/>
    </row>
    <row r="199" ht="11.25">
      <c r="J199" s="107"/>
    </row>
    <row r="200" ht="11.25">
      <c r="J200" s="107"/>
    </row>
    <row r="201" ht="11.25">
      <c r="J201" s="107"/>
    </row>
    <row r="202" ht="11.25">
      <c r="J202" s="107"/>
    </row>
    <row r="203" ht="11.25">
      <c r="J203" s="107"/>
    </row>
    <row r="204" ht="11.25">
      <c r="J204" s="107"/>
    </row>
    <row r="205" ht="11.25">
      <c r="J205" s="107"/>
    </row>
    <row r="206" ht="11.25">
      <c r="J206" s="107"/>
    </row>
    <row r="207" ht="11.25">
      <c r="J207" s="107"/>
    </row>
    <row r="208" ht="11.25">
      <c r="J208" s="107"/>
    </row>
    <row r="209" ht="11.25">
      <c r="J209" s="107"/>
    </row>
    <row r="210" ht="11.25">
      <c r="J210" s="107"/>
    </row>
    <row r="211" ht="11.25">
      <c r="J211" s="107"/>
    </row>
    <row r="212" ht="11.25">
      <c r="J212" s="107"/>
    </row>
    <row r="213" ht="11.25">
      <c r="J213" s="107"/>
    </row>
    <row r="214" ht="11.25">
      <c r="J214" s="107"/>
    </row>
    <row r="215" ht="11.25">
      <c r="J215" s="107"/>
    </row>
    <row r="216" ht="11.25">
      <c r="J216" s="107"/>
    </row>
    <row r="217" ht="11.25">
      <c r="J217" s="107"/>
    </row>
    <row r="218" ht="11.25">
      <c r="J218" s="107"/>
    </row>
    <row r="219" ht="11.25">
      <c r="J219" s="107"/>
    </row>
    <row r="220" ht="11.25">
      <c r="J220" s="107"/>
    </row>
    <row r="221" ht="11.25">
      <c r="J221" s="107"/>
    </row>
    <row r="222" ht="11.25">
      <c r="J222" s="107"/>
    </row>
    <row r="223" ht="11.25">
      <c r="J223" s="107"/>
    </row>
    <row r="224" ht="11.25">
      <c r="J224" s="107"/>
    </row>
    <row r="225" ht="11.25">
      <c r="J225" s="107"/>
    </row>
    <row r="226" ht="11.25">
      <c r="J226" s="107"/>
    </row>
    <row r="227" ht="11.25">
      <c r="J227" s="107"/>
    </row>
    <row r="228" ht="11.25">
      <c r="J228" s="107"/>
    </row>
    <row r="229" ht="11.25">
      <c r="J229" s="107"/>
    </row>
    <row r="230" ht="11.25">
      <c r="J230" s="107"/>
    </row>
    <row r="231" ht="11.25">
      <c r="J231" s="107"/>
    </row>
    <row r="232" ht="11.25">
      <c r="J232" s="107"/>
    </row>
    <row r="233" ht="11.25">
      <c r="J233" s="107"/>
    </row>
    <row r="234" ht="11.25">
      <c r="J234" s="107"/>
    </row>
    <row r="235" ht="11.25">
      <c r="J235" s="107"/>
    </row>
    <row r="236" ht="11.25">
      <c r="J236" s="107"/>
    </row>
    <row r="237" ht="11.25">
      <c r="J237" s="107"/>
    </row>
    <row r="238" ht="11.25">
      <c r="J238" s="107"/>
    </row>
    <row r="239" ht="11.25">
      <c r="J239" s="107"/>
    </row>
    <row r="240" ht="11.25">
      <c r="J240" s="107"/>
    </row>
    <row r="241" ht="11.25">
      <c r="J241" s="107"/>
    </row>
    <row r="242" ht="11.25">
      <c r="J242" s="107"/>
    </row>
    <row r="243" ht="11.25">
      <c r="J243" s="107"/>
    </row>
    <row r="244" ht="11.25">
      <c r="J244" s="107"/>
    </row>
    <row r="245" ht="11.25">
      <c r="J245" s="107"/>
    </row>
    <row r="246" ht="11.25">
      <c r="J246" s="107"/>
    </row>
    <row r="247" ht="11.25">
      <c r="J247" s="107"/>
    </row>
    <row r="248" ht="11.25">
      <c r="J248" s="107"/>
    </row>
    <row r="249" ht="11.25">
      <c r="J249" s="107"/>
    </row>
    <row r="250" ht="11.25">
      <c r="J250" s="107"/>
    </row>
    <row r="251" ht="11.25">
      <c r="J251" s="107"/>
    </row>
    <row r="252" ht="11.25">
      <c r="J252" s="107"/>
    </row>
    <row r="253" ht="11.25">
      <c r="J253" s="107"/>
    </row>
    <row r="254" ht="11.25">
      <c r="J254" s="107"/>
    </row>
    <row r="255" ht="11.25">
      <c r="J255" s="107"/>
    </row>
    <row r="256" ht="11.25">
      <c r="J256" s="107"/>
    </row>
    <row r="257" ht="11.25">
      <c r="J257" s="107"/>
    </row>
    <row r="258" ht="11.25">
      <c r="J258" s="107"/>
    </row>
    <row r="259" ht="11.25">
      <c r="J259" s="107"/>
    </row>
    <row r="260" ht="11.25">
      <c r="J260" s="107"/>
    </row>
    <row r="261" ht="11.25">
      <c r="J261" s="107"/>
    </row>
    <row r="262" ht="11.25">
      <c r="J262" s="107"/>
    </row>
    <row r="263" ht="11.25">
      <c r="J263" s="107"/>
    </row>
    <row r="264" ht="11.25">
      <c r="J264" s="107"/>
    </row>
    <row r="265" ht="11.25">
      <c r="J265" s="107"/>
    </row>
    <row r="266" ht="11.25">
      <c r="J266" s="107"/>
    </row>
    <row r="267" ht="11.25">
      <c r="J267" s="107"/>
    </row>
    <row r="268" ht="11.25">
      <c r="J268" s="107"/>
    </row>
    <row r="269" ht="11.25">
      <c r="J269" s="107"/>
    </row>
    <row r="270" ht="11.25">
      <c r="J270" s="107"/>
    </row>
    <row r="271" ht="11.25">
      <c r="J271" s="107"/>
    </row>
    <row r="272" ht="11.25">
      <c r="J272" s="107"/>
    </row>
    <row r="273" ht="11.25">
      <c r="J273" s="107"/>
    </row>
    <row r="274" ht="11.25">
      <c r="J274" s="107"/>
    </row>
    <row r="275" ht="11.25">
      <c r="J275" s="107"/>
    </row>
    <row r="276" ht="11.25">
      <c r="J276" s="107"/>
    </row>
    <row r="277" ht="11.25">
      <c r="J277" s="107"/>
    </row>
    <row r="278" ht="11.25">
      <c r="J278" s="107"/>
    </row>
    <row r="279" ht="11.25">
      <c r="J279" s="107"/>
    </row>
    <row r="280" ht="11.25">
      <c r="J280" s="107"/>
    </row>
    <row r="281" ht="11.25">
      <c r="J281" s="107"/>
    </row>
    <row r="282" ht="11.25">
      <c r="J282" s="107"/>
    </row>
    <row r="283" ht="11.25">
      <c r="J283" s="107"/>
    </row>
    <row r="284" ht="11.25">
      <c r="J284" s="107"/>
    </row>
    <row r="285" ht="11.25">
      <c r="J285" s="107"/>
    </row>
    <row r="286" ht="11.25">
      <c r="J286" s="107"/>
    </row>
    <row r="287" ht="11.25">
      <c r="J287" s="107"/>
    </row>
    <row r="288" ht="11.25">
      <c r="J288" s="107"/>
    </row>
    <row r="289" ht="11.25">
      <c r="J289" s="107"/>
    </row>
    <row r="290" ht="11.25">
      <c r="J290" s="107"/>
    </row>
    <row r="291" ht="11.25">
      <c r="J291" s="107"/>
    </row>
    <row r="292" ht="11.25">
      <c r="J292" s="107"/>
    </row>
    <row r="293" ht="11.25">
      <c r="J293" s="107"/>
    </row>
    <row r="294" ht="11.25">
      <c r="J294" s="107"/>
    </row>
    <row r="295" ht="11.25">
      <c r="J295" s="107"/>
    </row>
    <row r="296" ht="11.25">
      <c r="J296" s="107"/>
    </row>
    <row r="297" ht="11.25">
      <c r="J297" s="107"/>
    </row>
    <row r="298" ht="11.25">
      <c r="J298" s="107"/>
    </row>
    <row r="299" ht="11.25">
      <c r="J299" s="107"/>
    </row>
    <row r="300" ht="11.25">
      <c r="J300" s="107"/>
    </row>
    <row r="301" ht="11.25">
      <c r="J301" s="107"/>
    </row>
    <row r="302" ht="11.25">
      <c r="J302" s="107"/>
    </row>
    <row r="303" ht="11.25">
      <c r="J303" s="107"/>
    </row>
    <row r="304" ht="11.25">
      <c r="J304" s="107"/>
    </row>
    <row r="305" ht="11.25">
      <c r="J305" s="107"/>
    </row>
    <row r="306" ht="11.25">
      <c r="J306" s="107"/>
    </row>
    <row r="307" ht="11.25">
      <c r="J307" s="107"/>
    </row>
    <row r="308" ht="11.25">
      <c r="J308" s="107"/>
    </row>
    <row r="309" ht="11.25">
      <c r="J309" s="107"/>
    </row>
    <row r="310" ht="11.25">
      <c r="J310" s="107"/>
    </row>
    <row r="311" ht="11.25">
      <c r="J311" s="107"/>
    </row>
    <row r="312" ht="11.25">
      <c r="J312" s="107"/>
    </row>
    <row r="313" ht="11.25">
      <c r="J313" s="107"/>
    </row>
    <row r="314" ht="11.25">
      <c r="J314" s="107"/>
    </row>
    <row r="315" ht="11.25">
      <c r="J315" s="107"/>
    </row>
    <row r="316" ht="11.25">
      <c r="J316" s="107"/>
    </row>
    <row r="317" ht="11.25">
      <c r="J317" s="107"/>
    </row>
    <row r="318" ht="11.25">
      <c r="J318" s="107"/>
    </row>
    <row r="319" ht="11.25">
      <c r="J319" s="107"/>
    </row>
    <row r="320" ht="11.25">
      <c r="J320" s="107"/>
    </row>
    <row r="321" ht="11.25">
      <c r="J321" s="107"/>
    </row>
    <row r="322" ht="11.25">
      <c r="J322" s="107"/>
    </row>
    <row r="323" ht="11.25">
      <c r="J323" s="107"/>
    </row>
    <row r="324" ht="11.25">
      <c r="J324" s="107"/>
    </row>
    <row r="325" ht="11.25">
      <c r="J325" s="107"/>
    </row>
    <row r="326" ht="11.25">
      <c r="J326" s="107"/>
    </row>
    <row r="327" ht="11.25">
      <c r="J327" s="107"/>
    </row>
    <row r="328" ht="11.25">
      <c r="J328" s="107"/>
    </row>
  </sheetData>
  <sheetProtection/>
  <mergeCells count="16">
    <mergeCell ref="P2:P4"/>
    <mergeCell ref="B3:B4"/>
    <mergeCell ref="C3:E3"/>
    <mergeCell ref="F3:F4"/>
    <mergeCell ref="G3:G4"/>
    <mergeCell ref="H3:H4"/>
    <mergeCell ref="N3:O3"/>
    <mergeCell ref="B79:H79"/>
    <mergeCell ref="A2:A4"/>
    <mergeCell ref="B2:I2"/>
    <mergeCell ref="J2:K2"/>
    <mergeCell ref="L2:O2"/>
    <mergeCell ref="I3:I4"/>
    <mergeCell ref="J3:J4"/>
    <mergeCell ref="K3:K4"/>
    <mergeCell ref="L3:M3"/>
  </mergeCells>
  <printOptions/>
  <pageMargins left="0.5511811023622047" right="0.31496062992125984" top="0.6299212598425197" bottom="0.7086614173228347" header="0.5118110236220472" footer="0.5118110236220472"/>
  <pageSetup fitToHeight="0" fitToWidth="1" horizontalDpi="600" verticalDpi="6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chikushi</cp:lastModifiedBy>
  <cp:lastPrinted>2021-11-25T08:05:25Z</cp:lastPrinted>
  <dcterms:created xsi:type="dcterms:W3CDTF">2001-10-17T05:18:40Z</dcterms:created>
  <dcterms:modified xsi:type="dcterms:W3CDTF">2021-11-25T08:09:28Z</dcterms:modified>
  <cp:category/>
  <cp:version/>
  <cp:contentType/>
  <cp:contentStatus/>
</cp:coreProperties>
</file>