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共用\市町村民経済計算\Ｈ３１年度\11公表関係(県HPほか)\ホームページ\R01年度事務\01経年グラフ作成ツール\HP掲載用リンクなし\"/>
    </mc:Choice>
  </mc:AlternateContent>
  <bookViews>
    <workbookView xWindow="0" yWindow="0" windowWidth="20490" windowHeight="7575" tabRatio="805"/>
  </bookViews>
  <sheets>
    <sheet name="家計（一人当たり）" sheetId="49" r:id="rId1"/>
    <sheet name="家計（構成比）" sheetId="50" r:id="rId2"/>
    <sheet name="家計（増加率）" sheetId="51" r:id="rId3"/>
    <sheet name="H29家計" sheetId="65" r:id="rId4"/>
    <sheet name="H28家計" sheetId="54" r:id="rId5"/>
    <sheet name="H27家計" sheetId="55" r:id="rId6"/>
    <sheet name="H26家計" sheetId="56" r:id="rId7"/>
    <sheet name="H25家計" sheetId="57" r:id="rId8"/>
    <sheet name="H24家計" sheetId="58" r:id="rId9"/>
    <sheet name="H23家計" sheetId="59" r:id="rId10"/>
    <sheet name="H22家計" sheetId="60" r:id="rId11"/>
    <sheet name="H21家計" sheetId="61" r:id="rId12"/>
    <sheet name="H20家計" sheetId="62" r:id="rId13"/>
    <sheet name="H19家計" sheetId="63" r:id="rId14"/>
    <sheet name="H18家計" sheetId="64" r:id="rId15"/>
  </sheets>
  <definedNames>
    <definedName name="_xlnm.Print_Area" localSheetId="14">H18家計!$O$1:$AN$52</definedName>
    <definedName name="_xlnm.Print_Area" localSheetId="13">H19家計!$O$1:$BC$52</definedName>
    <definedName name="_xlnm.Print_Area" localSheetId="12">H20家計!$O$1:$BC$51</definedName>
    <definedName name="_xlnm.Print_Area" localSheetId="11">H21家計!$O$1:$BC$49</definedName>
    <definedName name="_xlnm.Print_Area" localSheetId="10">H22家計!$O$1:$BC$49</definedName>
    <definedName name="_xlnm.Print_Area" localSheetId="9">H23家計!$O$1:$BC$49</definedName>
    <definedName name="_xlnm.Print_Area" localSheetId="8">H24家計!$O$1:$BC$49</definedName>
    <definedName name="_xlnm.Print_Area" localSheetId="7">H25家計!$O$1:$BC$49</definedName>
    <definedName name="_xlnm.Print_Area" localSheetId="6">H26家計!$O$1:$BC$49</definedName>
    <definedName name="_xlnm.Print_Area" localSheetId="5">H27家計!$O$1:$BC$49</definedName>
    <definedName name="_xlnm.Print_Area" localSheetId="4">H28家計!$O$1:$BC$49</definedName>
    <definedName name="_xlnm.Print_Area" localSheetId="3">H29家計!$O$1:$BC$49</definedName>
    <definedName name="_xlnm.Print_Area" localSheetId="0">'家計（一人当たり）'!$A$1:$O$91</definedName>
    <definedName name="_xlnm.Print_Area" localSheetId="1">'家計（構成比）'!$A$1:$P$81</definedName>
    <definedName name="_xlnm.Print_Area" localSheetId="2">'家計（増加率）'!$A$1:$O$126</definedName>
  </definedNames>
  <calcPr calcId="162913"/>
</workbook>
</file>

<file path=xl/calcChain.xml><?xml version="1.0" encoding="utf-8"?>
<calcChain xmlns="http://schemas.openxmlformats.org/spreadsheetml/2006/main">
  <c r="C38" i="51" l="1"/>
  <c r="B111" i="51" l="1"/>
  <c r="B125" i="51" s="1"/>
  <c r="B82" i="51"/>
  <c r="B96" i="51" s="1"/>
  <c r="H82" i="51"/>
  <c r="G82" i="51"/>
  <c r="E82" i="51" s="1"/>
  <c r="B81" i="50"/>
  <c r="J83" i="49"/>
  <c r="G83" i="49"/>
  <c r="E83" i="49"/>
  <c r="C49" i="65" l="1"/>
  <c r="C50" i="65" s="1"/>
  <c r="F49" i="65"/>
  <c r="F50" i="65" s="1"/>
  <c r="M48" i="65"/>
  <c r="L48" i="65"/>
  <c r="K48" i="65"/>
  <c r="J48" i="65"/>
  <c r="L47" i="65"/>
  <c r="I47" i="65"/>
  <c r="F46" i="65"/>
  <c r="M46" i="65"/>
  <c r="L46" i="65"/>
  <c r="K46" i="65"/>
  <c r="J46" i="65"/>
  <c r="I45" i="65"/>
  <c r="M44" i="65"/>
  <c r="K44" i="65"/>
  <c r="J44" i="65"/>
  <c r="J43" i="65"/>
  <c r="I43" i="65"/>
  <c r="L43" i="65"/>
  <c r="C43" i="65"/>
  <c r="D42" i="65"/>
  <c r="M42" i="65"/>
  <c r="L42" i="65"/>
  <c r="J42" i="65"/>
  <c r="F41" i="65"/>
  <c r="J41" i="65"/>
  <c r="L41" i="65"/>
  <c r="M40" i="65"/>
  <c r="L40" i="65"/>
  <c r="J40" i="65"/>
  <c r="F39" i="65"/>
  <c r="L39" i="65"/>
  <c r="C39" i="65"/>
  <c r="M38" i="65"/>
  <c r="L38" i="65"/>
  <c r="J38" i="65"/>
  <c r="F37" i="65"/>
  <c r="J37" i="65"/>
  <c r="C37" i="65"/>
  <c r="L37" i="65"/>
  <c r="M36" i="65"/>
  <c r="L36" i="65"/>
  <c r="J36" i="65"/>
  <c r="F35" i="65"/>
  <c r="L35" i="65"/>
  <c r="C35" i="65"/>
  <c r="M34" i="65"/>
  <c r="L34" i="65"/>
  <c r="J34" i="65"/>
  <c r="F33" i="65"/>
  <c r="L33" i="65"/>
  <c r="J33" i="65"/>
  <c r="C33" i="65"/>
  <c r="M32" i="65"/>
  <c r="E32" i="65"/>
  <c r="J32" i="65"/>
  <c r="L32" i="65"/>
  <c r="L31" i="65"/>
  <c r="J31" i="65"/>
  <c r="C31" i="65"/>
  <c r="M30" i="65"/>
  <c r="L30" i="65"/>
  <c r="J30" i="65"/>
  <c r="F29" i="65"/>
  <c r="L29" i="65"/>
  <c r="J29" i="65"/>
  <c r="C29" i="65"/>
  <c r="M28" i="65"/>
  <c r="L28" i="65"/>
  <c r="J28" i="65"/>
  <c r="L27" i="65"/>
  <c r="J27" i="65"/>
  <c r="C27" i="65"/>
  <c r="M26" i="65"/>
  <c r="L26" i="65"/>
  <c r="J26" i="65"/>
  <c r="L25" i="65"/>
  <c r="C25" i="65"/>
  <c r="M24" i="65"/>
  <c r="L24" i="65"/>
  <c r="J24" i="65"/>
  <c r="L23" i="65"/>
  <c r="J23" i="65"/>
  <c r="C23" i="65"/>
  <c r="M22" i="65"/>
  <c r="L22" i="65"/>
  <c r="J22" i="65"/>
  <c r="F21" i="65"/>
  <c r="L21" i="65"/>
  <c r="K21" i="65"/>
  <c r="J21" i="65"/>
  <c r="I21" i="65"/>
  <c r="M20" i="65"/>
  <c r="E20" i="65"/>
  <c r="J20" i="65"/>
  <c r="C20" i="65"/>
  <c r="G19" i="65"/>
  <c r="M19" i="65"/>
  <c r="J19" i="65"/>
  <c r="I19" i="65"/>
  <c r="M18" i="65"/>
  <c r="L18" i="65"/>
  <c r="K18" i="65"/>
  <c r="C18" i="65"/>
  <c r="J18" i="65"/>
  <c r="M17" i="65"/>
  <c r="J17" i="65"/>
  <c r="I17" i="65"/>
  <c r="K17" i="65"/>
  <c r="M16" i="65"/>
  <c r="E16" i="65"/>
  <c r="C16" i="65"/>
  <c r="J16" i="65"/>
  <c r="J15" i="65"/>
  <c r="I15" i="65"/>
  <c r="M14" i="65"/>
  <c r="L14" i="65"/>
  <c r="K14" i="65"/>
  <c r="J14" i="65"/>
  <c r="C14" i="65"/>
  <c r="M13" i="65"/>
  <c r="J13" i="65"/>
  <c r="I13" i="65"/>
  <c r="F12" i="65"/>
  <c r="M12" i="65"/>
  <c r="L12" i="65"/>
  <c r="C12" i="65"/>
  <c r="J12" i="65"/>
  <c r="J11" i="65"/>
  <c r="C11" i="65"/>
  <c r="I11" i="65"/>
  <c r="M10" i="65"/>
  <c r="L10" i="65"/>
  <c r="K10" i="65"/>
  <c r="J10" i="65"/>
  <c r="C10" i="65"/>
  <c r="M9" i="65"/>
  <c r="J9" i="65"/>
  <c r="I9" i="65"/>
  <c r="M8" i="65"/>
  <c r="L8" i="65"/>
  <c r="K8" i="65"/>
  <c r="J8" i="65"/>
  <c r="C8" i="65"/>
  <c r="I8" i="65"/>
  <c r="F8" i="65"/>
  <c r="E7" i="65"/>
  <c r="J7" i="65"/>
  <c r="C7" i="65"/>
  <c r="M6" i="65"/>
  <c r="K6" i="65"/>
  <c r="J6" i="65"/>
  <c r="C6" i="65"/>
  <c r="M5" i="65"/>
  <c r="J5" i="65"/>
  <c r="I5" i="65"/>
  <c r="G5" i="65"/>
  <c r="F4" i="65"/>
  <c r="M4" i="65"/>
  <c r="L4" i="65"/>
  <c r="K4" i="65"/>
  <c r="C4" i="65"/>
  <c r="J4" i="65"/>
  <c r="D111" i="51" l="1"/>
  <c r="D81" i="50"/>
  <c r="F111" i="51"/>
  <c r="F81" i="50"/>
  <c r="G111" i="51"/>
  <c r="G81" i="50"/>
  <c r="C45" i="65"/>
  <c r="C47" i="65"/>
  <c r="C21" i="65"/>
  <c r="D31" i="65"/>
  <c r="D47" i="65"/>
  <c r="E12" i="65"/>
  <c r="G13" i="65"/>
  <c r="D24" i="65"/>
  <c r="D30" i="65"/>
  <c r="F47" i="65"/>
  <c r="D49" i="65"/>
  <c r="D50" i="65" s="1"/>
  <c r="D27" i="65"/>
  <c r="I7" i="65"/>
  <c r="C9" i="65"/>
  <c r="K12" i="65"/>
  <c r="K16" i="65"/>
  <c r="G17" i="65"/>
  <c r="C19" i="65"/>
  <c r="F19" i="65"/>
  <c r="K20" i="65"/>
  <c r="D21" i="65"/>
  <c r="D23" i="65"/>
  <c r="D29" i="65"/>
  <c r="F31" i="65"/>
  <c r="D32" i="65"/>
  <c r="F43" i="65"/>
  <c r="J47" i="65"/>
  <c r="E4" i="65"/>
  <c r="G9" i="65"/>
  <c r="I14" i="65"/>
  <c r="H14" i="65" s="1"/>
  <c r="C15" i="65"/>
  <c r="E19" i="65"/>
  <c r="F22" i="65"/>
  <c r="D37" i="65"/>
  <c r="E40" i="65"/>
  <c r="D41" i="65"/>
  <c r="E42" i="65"/>
  <c r="I4" i="65"/>
  <c r="H4" i="65" s="1"/>
  <c r="C41" i="65"/>
  <c r="I16" i="65"/>
  <c r="D16" i="65"/>
  <c r="F18" i="65"/>
  <c r="G18" i="65"/>
  <c r="I20" i="65"/>
  <c r="D20" i="65"/>
  <c r="F23" i="65"/>
  <c r="F27" i="65"/>
  <c r="D28" i="65"/>
  <c r="D33" i="65"/>
  <c r="D34" i="65"/>
  <c r="D38" i="65"/>
  <c r="D43" i="65"/>
  <c r="E8" i="65"/>
  <c r="M15" i="65"/>
  <c r="G15" i="65"/>
  <c r="D25" i="65"/>
  <c r="J25" i="65"/>
  <c r="G10" i="65"/>
  <c r="E10" i="65"/>
  <c r="C13" i="65"/>
  <c r="L16" i="65"/>
  <c r="F16" i="65"/>
  <c r="L20" i="65"/>
  <c r="F20" i="65"/>
  <c r="D26" i="65"/>
  <c r="F26" i="65"/>
  <c r="F44" i="65"/>
  <c r="L44" i="65"/>
  <c r="D45" i="65"/>
  <c r="J45" i="65"/>
  <c r="K7" i="65"/>
  <c r="G6" i="65"/>
  <c r="E6" i="65"/>
  <c r="G14" i="65"/>
  <c r="E14" i="65"/>
  <c r="F25" i="65"/>
  <c r="D35" i="65"/>
  <c r="J35" i="65"/>
  <c r="D39" i="65"/>
  <c r="J39" i="65"/>
  <c r="M7" i="65"/>
  <c r="G7" i="65"/>
  <c r="E15" i="65"/>
  <c r="K15" i="65"/>
  <c r="F45" i="65"/>
  <c r="L45" i="65"/>
  <c r="F5" i="65"/>
  <c r="C5" i="65"/>
  <c r="I6" i="65"/>
  <c r="D6" i="65"/>
  <c r="L6" i="65"/>
  <c r="F6" i="65"/>
  <c r="I10" i="65"/>
  <c r="H10" i="65" s="1"/>
  <c r="E11" i="65"/>
  <c r="K11" i="65"/>
  <c r="M11" i="65"/>
  <c r="G11" i="65"/>
  <c r="F13" i="65"/>
  <c r="C17" i="65"/>
  <c r="I18" i="65"/>
  <c r="H18" i="65" s="1"/>
  <c r="F9" i="65"/>
  <c r="H8" i="65"/>
  <c r="E9" i="65"/>
  <c r="E13" i="65"/>
  <c r="G16" i="65"/>
  <c r="E26" i="65"/>
  <c r="D10" i="65"/>
  <c r="D14" i="65"/>
  <c r="G4" i="65"/>
  <c r="E5" i="65"/>
  <c r="G8" i="65"/>
  <c r="I12" i="65"/>
  <c r="G12" i="65"/>
  <c r="F17" i="65"/>
  <c r="D18" i="65"/>
  <c r="K19" i="65"/>
  <c r="F34" i="65"/>
  <c r="D4" i="65"/>
  <c r="K5" i="65"/>
  <c r="F7" i="65"/>
  <c r="D8" i="65"/>
  <c r="K9" i="65"/>
  <c r="F10" i="65"/>
  <c r="F11" i="65"/>
  <c r="D12" i="65"/>
  <c r="K13" i="65"/>
  <c r="F14" i="65"/>
  <c r="F15" i="65"/>
  <c r="E17" i="65"/>
  <c r="E18" i="65"/>
  <c r="G20" i="65"/>
  <c r="D22" i="65"/>
  <c r="E24" i="65"/>
  <c r="E34" i="65"/>
  <c r="D36" i="65"/>
  <c r="D40" i="65"/>
  <c r="F42" i="65"/>
  <c r="E49" i="65"/>
  <c r="E50" i="65" s="1"/>
  <c r="G49" i="65"/>
  <c r="G50" i="65" s="1"/>
  <c r="I28" i="65"/>
  <c r="C28" i="65"/>
  <c r="K35" i="65"/>
  <c r="E35" i="65"/>
  <c r="I36" i="65"/>
  <c r="C36" i="65"/>
  <c r="I48" i="65"/>
  <c r="H48" i="65" s="1"/>
  <c r="C48" i="65"/>
  <c r="L5" i="65"/>
  <c r="D7" i="65"/>
  <c r="L7" i="65"/>
  <c r="D9" i="65"/>
  <c r="L9" i="65"/>
  <c r="D11" i="65"/>
  <c r="L11" i="65"/>
  <c r="D13" i="65"/>
  <c r="L13" i="65"/>
  <c r="D15" i="65"/>
  <c r="L15" i="65"/>
  <c r="D17" i="65"/>
  <c r="L17" i="65"/>
  <c r="H17" i="65" s="1"/>
  <c r="D19" i="65"/>
  <c r="L19" i="65"/>
  <c r="G21" i="65"/>
  <c r="M21" i="65"/>
  <c r="H21" i="65" s="1"/>
  <c r="I22" i="65"/>
  <c r="C22" i="65"/>
  <c r="F28" i="65"/>
  <c r="K29" i="65"/>
  <c r="E29" i="65"/>
  <c r="G29" i="65"/>
  <c r="M29" i="65"/>
  <c r="I30" i="65"/>
  <c r="C30" i="65"/>
  <c r="F36" i="65"/>
  <c r="K37" i="65"/>
  <c r="E37" i="65"/>
  <c r="G37" i="65"/>
  <c r="M37" i="65"/>
  <c r="I38" i="65"/>
  <c r="C38" i="65"/>
  <c r="K43" i="65"/>
  <c r="E43" i="65"/>
  <c r="G43" i="65"/>
  <c r="M43" i="65"/>
  <c r="K45" i="65"/>
  <c r="E45" i="65"/>
  <c r="G45" i="65"/>
  <c r="M45" i="65"/>
  <c r="G27" i="65"/>
  <c r="M27" i="65"/>
  <c r="G35" i="65"/>
  <c r="M35" i="65"/>
  <c r="E21" i="65"/>
  <c r="K23" i="65"/>
  <c r="E23" i="65"/>
  <c r="G23" i="65"/>
  <c r="M23" i="65"/>
  <c r="I24" i="65"/>
  <c r="C24" i="65"/>
  <c r="E28" i="65"/>
  <c r="F30" i="65"/>
  <c r="K31" i="65"/>
  <c r="E31" i="65"/>
  <c r="G31" i="65"/>
  <c r="M31" i="65"/>
  <c r="I32" i="65"/>
  <c r="C32" i="65"/>
  <c r="E36" i="65"/>
  <c r="F38" i="65"/>
  <c r="K39" i="65"/>
  <c r="E39" i="65"/>
  <c r="G39" i="65"/>
  <c r="M39" i="65"/>
  <c r="I40" i="65"/>
  <c r="C40" i="65"/>
  <c r="I44" i="65"/>
  <c r="C44" i="65"/>
  <c r="E44" i="65"/>
  <c r="D44" i="65"/>
  <c r="G44" i="65"/>
  <c r="K47" i="65"/>
  <c r="E47" i="65"/>
  <c r="G47" i="65"/>
  <c r="M47" i="65"/>
  <c r="K27" i="65"/>
  <c r="E27" i="65"/>
  <c r="E48" i="65"/>
  <c r="D48" i="65"/>
  <c r="G48" i="65"/>
  <c r="D5" i="65"/>
  <c r="E22" i="65"/>
  <c r="F24" i="65"/>
  <c r="K25" i="65"/>
  <c r="E25" i="65"/>
  <c r="G25" i="65"/>
  <c r="M25" i="65"/>
  <c r="I26" i="65"/>
  <c r="C26" i="65"/>
  <c r="E30" i="65"/>
  <c r="F32" i="65"/>
  <c r="K33" i="65"/>
  <c r="E33" i="65"/>
  <c r="G33" i="65"/>
  <c r="M33" i="65"/>
  <c r="I34" i="65"/>
  <c r="C34" i="65"/>
  <c r="E38" i="65"/>
  <c r="F40" i="65"/>
  <c r="K41" i="65"/>
  <c r="E41" i="65"/>
  <c r="G41" i="65"/>
  <c r="M41" i="65"/>
  <c r="I42" i="65"/>
  <c r="C42" i="65"/>
  <c r="I46" i="65"/>
  <c r="H46" i="65" s="1"/>
  <c r="C46" i="65"/>
  <c r="E46" i="65"/>
  <c r="D46" i="65"/>
  <c r="G46" i="65"/>
  <c r="F48" i="65"/>
  <c r="G22" i="65"/>
  <c r="K22" i="65"/>
  <c r="I23" i="65"/>
  <c r="G24" i="65"/>
  <c r="K24" i="65"/>
  <c r="I25" i="65"/>
  <c r="G26" i="65"/>
  <c r="K26" i="65"/>
  <c r="I27" i="65"/>
  <c r="G28" i="65"/>
  <c r="K28" i="65"/>
  <c r="I29" i="65"/>
  <c r="G30" i="65"/>
  <c r="K30" i="65"/>
  <c r="I31" i="65"/>
  <c r="G32" i="65"/>
  <c r="K32" i="65"/>
  <c r="I33" i="65"/>
  <c r="G34" i="65"/>
  <c r="K34" i="65"/>
  <c r="I35" i="65"/>
  <c r="G36" i="65"/>
  <c r="K36" i="65"/>
  <c r="I37" i="65"/>
  <c r="G38" i="65"/>
  <c r="K38" i="65"/>
  <c r="I39" i="65"/>
  <c r="G40" i="65"/>
  <c r="K40" i="65"/>
  <c r="I41" i="65"/>
  <c r="G42" i="65"/>
  <c r="K42" i="65"/>
  <c r="L33" i="64"/>
  <c r="M48" i="64"/>
  <c r="L48" i="64"/>
  <c r="K48" i="64"/>
  <c r="C48" i="64"/>
  <c r="I47" i="64"/>
  <c r="M46" i="64"/>
  <c r="L46" i="64"/>
  <c r="K46" i="64"/>
  <c r="C49" i="64"/>
  <c r="C50" i="64" s="1"/>
  <c r="K45" i="64"/>
  <c r="J45" i="64"/>
  <c r="M44" i="64"/>
  <c r="L44" i="64"/>
  <c r="K44" i="64"/>
  <c r="J44" i="64"/>
  <c r="C47" i="64"/>
  <c r="F43" i="64"/>
  <c r="M43" i="64"/>
  <c r="L43" i="64"/>
  <c r="K43" i="64"/>
  <c r="J43" i="64"/>
  <c r="C43" i="64"/>
  <c r="M42" i="64"/>
  <c r="L42" i="64"/>
  <c r="K42" i="64"/>
  <c r="J42" i="64"/>
  <c r="C42" i="64"/>
  <c r="M41" i="64"/>
  <c r="K41" i="64"/>
  <c r="J41" i="64"/>
  <c r="M40" i="64"/>
  <c r="L40" i="64"/>
  <c r="K40" i="64"/>
  <c r="J40" i="64"/>
  <c r="C40" i="64"/>
  <c r="M39" i="64"/>
  <c r="L39" i="64"/>
  <c r="K39" i="64"/>
  <c r="J39" i="64"/>
  <c r="M38" i="64"/>
  <c r="J38" i="64"/>
  <c r="L37" i="64"/>
  <c r="J37" i="64"/>
  <c r="I37" i="64"/>
  <c r="D40" i="64"/>
  <c r="M36" i="64"/>
  <c r="K36" i="64"/>
  <c r="C36" i="64"/>
  <c r="M35" i="64"/>
  <c r="K35" i="64"/>
  <c r="J35" i="64"/>
  <c r="C35" i="64"/>
  <c r="M34" i="64"/>
  <c r="L34" i="64"/>
  <c r="K34" i="64"/>
  <c r="J34" i="64"/>
  <c r="C34" i="64"/>
  <c r="F37" i="64"/>
  <c r="M33" i="64"/>
  <c r="K33" i="64"/>
  <c r="J33" i="64"/>
  <c r="M32" i="64"/>
  <c r="L32" i="64"/>
  <c r="K32" i="64"/>
  <c r="J32" i="64"/>
  <c r="C32" i="64"/>
  <c r="M31" i="64"/>
  <c r="K31" i="64"/>
  <c r="M30" i="64"/>
  <c r="L30" i="64"/>
  <c r="K30" i="64"/>
  <c r="J30" i="64"/>
  <c r="C30" i="64"/>
  <c r="L29" i="64"/>
  <c r="K29" i="64"/>
  <c r="M28" i="64"/>
  <c r="L28" i="64"/>
  <c r="J28" i="64"/>
  <c r="C28" i="64"/>
  <c r="M27" i="64"/>
  <c r="C27" i="64"/>
  <c r="M26" i="64"/>
  <c r="K26" i="64"/>
  <c r="J26" i="64"/>
  <c r="K25" i="64"/>
  <c r="I25" i="64"/>
  <c r="M24" i="64"/>
  <c r="L24" i="64"/>
  <c r="K24" i="64"/>
  <c r="J24" i="64"/>
  <c r="C24" i="64"/>
  <c r="M23" i="64"/>
  <c r="C23" i="64"/>
  <c r="L22" i="64"/>
  <c r="J22" i="64"/>
  <c r="K21" i="64"/>
  <c r="M20" i="64"/>
  <c r="M19" i="64"/>
  <c r="L19" i="64"/>
  <c r="K19" i="64"/>
  <c r="J19" i="64"/>
  <c r="M17" i="64"/>
  <c r="L17" i="64"/>
  <c r="K17" i="64"/>
  <c r="J17" i="64"/>
  <c r="C17" i="64"/>
  <c r="M16" i="64"/>
  <c r="L16" i="64"/>
  <c r="M15" i="64"/>
  <c r="L15" i="64"/>
  <c r="K15" i="64"/>
  <c r="J15" i="64"/>
  <c r="C15" i="64"/>
  <c r="L14" i="64"/>
  <c r="J14" i="64"/>
  <c r="M13" i="64"/>
  <c r="K13" i="64"/>
  <c r="J13" i="64"/>
  <c r="M11" i="64"/>
  <c r="L11" i="64"/>
  <c r="L10" i="64"/>
  <c r="K10" i="64"/>
  <c r="F10" i="64"/>
  <c r="L9" i="64"/>
  <c r="J9" i="64"/>
  <c r="D8" i="64"/>
  <c r="J8" i="64"/>
  <c r="C8" i="64"/>
  <c r="M7" i="64"/>
  <c r="K7" i="64"/>
  <c r="M5" i="64"/>
  <c r="K5" i="64"/>
  <c r="C49" i="63"/>
  <c r="C50" i="63" s="1"/>
  <c r="M48" i="63"/>
  <c r="K48" i="63"/>
  <c r="D47" i="63"/>
  <c r="K47" i="63"/>
  <c r="J47" i="63"/>
  <c r="M46" i="63"/>
  <c r="K46" i="63"/>
  <c r="C46" i="63"/>
  <c r="M45" i="63"/>
  <c r="L45" i="63"/>
  <c r="J45" i="63"/>
  <c r="M44" i="63"/>
  <c r="K44" i="63"/>
  <c r="D43" i="63"/>
  <c r="M43" i="63"/>
  <c r="L43" i="63"/>
  <c r="K43" i="63"/>
  <c r="J43" i="63"/>
  <c r="M42" i="63"/>
  <c r="K42" i="63"/>
  <c r="J42" i="63"/>
  <c r="M41" i="63"/>
  <c r="L41" i="63"/>
  <c r="K41" i="63"/>
  <c r="J41" i="63"/>
  <c r="M40" i="63"/>
  <c r="L40" i="63"/>
  <c r="K40" i="63"/>
  <c r="M39" i="63"/>
  <c r="L39" i="63"/>
  <c r="J39" i="63"/>
  <c r="C39" i="63"/>
  <c r="E38" i="63"/>
  <c r="K38" i="63"/>
  <c r="M37" i="63"/>
  <c r="L37" i="63"/>
  <c r="J37" i="63"/>
  <c r="K36" i="63"/>
  <c r="D39" i="63"/>
  <c r="M35" i="63"/>
  <c r="L35" i="63"/>
  <c r="K35" i="63"/>
  <c r="K34" i="63"/>
  <c r="J34" i="63"/>
  <c r="M33" i="63"/>
  <c r="K33" i="63"/>
  <c r="J33" i="63"/>
  <c r="M32" i="63"/>
  <c r="L32" i="63"/>
  <c r="K32" i="63"/>
  <c r="M31" i="63"/>
  <c r="L31" i="63"/>
  <c r="K31" i="63"/>
  <c r="J31" i="63"/>
  <c r="I31" i="63"/>
  <c r="M30" i="63"/>
  <c r="K30" i="63"/>
  <c r="D29" i="63"/>
  <c r="J29" i="63"/>
  <c r="M28" i="63"/>
  <c r="L28" i="63"/>
  <c r="I28" i="63"/>
  <c r="C31" i="63"/>
  <c r="K27" i="63"/>
  <c r="L26" i="63"/>
  <c r="I26" i="63"/>
  <c r="M25" i="63"/>
  <c r="K25" i="63"/>
  <c r="J25" i="63"/>
  <c r="C28" i="63"/>
  <c r="M23" i="63"/>
  <c r="L23" i="63"/>
  <c r="K23" i="63"/>
  <c r="J23" i="63"/>
  <c r="C23" i="63"/>
  <c r="M22" i="63"/>
  <c r="L22" i="63"/>
  <c r="K22" i="63"/>
  <c r="J22" i="63"/>
  <c r="M21" i="63"/>
  <c r="K21" i="63"/>
  <c r="C21" i="63"/>
  <c r="M20" i="63"/>
  <c r="K20" i="63"/>
  <c r="J20" i="63"/>
  <c r="I19" i="63"/>
  <c r="M18" i="63"/>
  <c r="L18" i="63"/>
  <c r="K18" i="63"/>
  <c r="C19" i="63"/>
  <c r="M17" i="63"/>
  <c r="K17" i="63"/>
  <c r="J17" i="63"/>
  <c r="K16" i="63"/>
  <c r="J16" i="63"/>
  <c r="F15" i="63"/>
  <c r="M15" i="63"/>
  <c r="L15" i="63"/>
  <c r="K15" i="63"/>
  <c r="G14" i="63"/>
  <c r="J14" i="63"/>
  <c r="I14" i="63"/>
  <c r="C14" i="63"/>
  <c r="M13" i="63"/>
  <c r="L13" i="63"/>
  <c r="K13" i="63"/>
  <c r="J13" i="63"/>
  <c r="C13" i="63"/>
  <c r="K12" i="63"/>
  <c r="M11" i="63"/>
  <c r="K11" i="63"/>
  <c r="J11" i="63"/>
  <c r="M10" i="63"/>
  <c r="I10" i="63"/>
  <c r="K9" i="63"/>
  <c r="I9" i="63"/>
  <c r="M8" i="63"/>
  <c r="K8" i="63"/>
  <c r="I8" i="63"/>
  <c r="M7" i="63"/>
  <c r="K7" i="63"/>
  <c r="J7" i="63"/>
  <c r="M6" i="63"/>
  <c r="I5" i="63"/>
  <c r="C49" i="62"/>
  <c r="C50" i="62" s="1"/>
  <c r="M48" i="62"/>
  <c r="L48" i="62"/>
  <c r="K48" i="62"/>
  <c r="J48" i="62"/>
  <c r="M46" i="62"/>
  <c r="K46" i="62"/>
  <c r="I46" i="62"/>
  <c r="K45" i="62"/>
  <c r="J45" i="62"/>
  <c r="I45" i="62"/>
  <c r="M44" i="62"/>
  <c r="L44" i="62"/>
  <c r="K44" i="62"/>
  <c r="J44" i="62"/>
  <c r="I44" i="62"/>
  <c r="M42" i="62"/>
  <c r="L42" i="62"/>
  <c r="K42" i="62"/>
  <c r="J42" i="62"/>
  <c r="M40" i="62"/>
  <c r="L40" i="62"/>
  <c r="K40" i="62"/>
  <c r="K39" i="62"/>
  <c r="M38" i="62"/>
  <c r="K38" i="62"/>
  <c r="I38" i="62"/>
  <c r="G40" i="62"/>
  <c r="M37" i="62"/>
  <c r="L37" i="62"/>
  <c r="K37" i="62"/>
  <c r="J37" i="62"/>
  <c r="M36" i="62"/>
  <c r="K36" i="62"/>
  <c r="L35" i="62"/>
  <c r="M34" i="62"/>
  <c r="L34" i="62"/>
  <c r="K34" i="62"/>
  <c r="J34" i="62"/>
  <c r="L33" i="62"/>
  <c r="J33" i="62"/>
  <c r="M32" i="62"/>
  <c r="L32" i="62"/>
  <c r="K32" i="62"/>
  <c r="M30" i="62"/>
  <c r="K30" i="62"/>
  <c r="M29" i="62"/>
  <c r="K29" i="62"/>
  <c r="J29" i="62"/>
  <c r="M28" i="62"/>
  <c r="K28" i="62"/>
  <c r="M26" i="62"/>
  <c r="L26" i="62"/>
  <c r="K26" i="62"/>
  <c r="J26" i="62"/>
  <c r="L25" i="62"/>
  <c r="K25" i="62"/>
  <c r="J25" i="62"/>
  <c r="M24" i="62"/>
  <c r="K24" i="62"/>
  <c r="I24" i="62"/>
  <c r="L23" i="62"/>
  <c r="J23" i="62"/>
  <c r="I23" i="62"/>
  <c r="F25" i="62"/>
  <c r="I22" i="62"/>
  <c r="M21" i="62"/>
  <c r="C21" i="62"/>
  <c r="M19" i="62"/>
  <c r="L19" i="62"/>
  <c r="K19" i="62"/>
  <c r="J19" i="62"/>
  <c r="I18" i="62"/>
  <c r="C18" i="62"/>
  <c r="K17" i="62"/>
  <c r="M16" i="62"/>
  <c r="L16" i="62"/>
  <c r="K16" i="62"/>
  <c r="J16" i="62"/>
  <c r="C16" i="62"/>
  <c r="K15" i="62"/>
  <c r="I15" i="62"/>
  <c r="M14" i="62"/>
  <c r="L14" i="62"/>
  <c r="K14" i="62"/>
  <c r="J14" i="62"/>
  <c r="J13" i="62"/>
  <c r="M12" i="62"/>
  <c r="L12" i="62"/>
  <c r="K12" i="62"/>
  <c r="G11" i="62"/>
  <c r="J11" i="62"/>
  <c r="I11" i="62"/>
  <c r="C11" i="62"/>
  <c r="M10" i="62"/>
  <c r="F10" i="62"/>
  <c r="K10" i="62"/>
  <c r="D10" i="62"/>
  <c r="I10" i="62"/>
  <c r="C10" i="62"/>
  <c r="M9" i="62"/>
  <c r="J9" i="62"/>
  <c r="I9" i="62"/>
  <c r="M8" i="62"/>
  <c r="L8" i="62"/>
  <c r="K8" i="62"/>
  <c r="K7" i="62"/>
  <c r="J7" i="62"/>
  <c r="C7" i="62"/>
  <c r="L6" i="62"/>
  <c r="K6" i="62"/>
  <c r="J6" i="62"/>
  <c r="K5" i="62"/>
  <c r="I5" i="62"/>
  <c r="K46" i="61"/>
  <c r="C49" i="61"/>
  <c r="C50" i="61" s="1"/>
  <c r="M48" i="61"/>
  <c r="K48" i="61"/>
  <c r="C48" i="61"/>
  <c r="J47" i="61"/>
  <c r="I47" i="61"/>
  <c r="M46" i="61"/>
  <c r="L46" i="61"/>
  <c r="J46" i="61"/>
  <c r="C46" i="61"/>
  <c r="K45" i="61"/>
  <c r="M44" i="61"/>
  <c r="L44" i="61"/>
  <c r="K44" i="61"/>
  <c r="M43" i="61"/>
  <c r="K43" i="61"/>
  <c r="J43" i="61"/>
  <c r="M42" i="61"/>
  <c r="L42" i="61"/>
  <c r="K42" i="61"/>
  <c r="J42" i="61"/>
  <c r="C42" i="61"/>
  <c r="M41" i="61"/>
  <c r="L41" i="61"/>
  <c r="K41" i="61"/>
  <c r="M40" i="61"/>
  <c r="L40" i="61"/>
  <c r="K40" i="61"/>
  <c r="M39" i="61"/>
  <c r="L39" i="61"/>
  <c r="J39" i="61"/>
  <c r="C39" i="61"/>
  <c r="M38" i="61"/>
  <c r="K38" i="61"/>
  <c r="J38" i="61"/>
  <c r="M37" i="61"/>
  <c r="L37" i="61"/>
  <c r="K37" i="61"/>
  <c r="J37" i="61"/>
  <c r="M36" i="61"/>
  <c r="L36" i="61"/>
  <c r="K36" i="61"/>
  <c r="M35" i="61"/>
  <c r="L35" i="61"/>
  <c r="K35" i="61"/>
  <c r="J35" i="61"/>
  <c r="M34" i="61"/>
  <c r="L34" i="61"/>
  <c r="K34" i="61"/>
  <c r="J34" i="61"/>
  <c r="L33" i="61"/>
  <c r="G32" i="61"/>
  <c r="M32" i="61"/>
  <c r="K32" i="61"/>
  <c r="K31" i="61"/>
  <c r="J31" i="61"/>
  <c r="C31" i="61"/>
  <c r="M30" i="61"/>
  <c r="L30" i="61"/>
  <c r="K30" i="61"/>
  <c r="J30" i="61"/>
  <c r="L29" i="61"/>
  <c r="J29" i="61"/>
  <c r="I29" i="61"/>
  <c r="C29" i="61"/>
  <c r="K28" i="61"/>
  <c r="D28" i="61"/>
  <c r="I28" i="61"/>
  <c r="I27" i="61"/>
  <c r="M26" i="61"/>
  <c r="L26" i="61"/>
  <c r="K26" i="61"/>
  <c r="J26" i="61"/>
  <c r="L25" i="61"/>
  <c r="K25" i="61"/>
  <c r="J25" i="61"/>
  <c r="M24" i="61"/>
  <c r="L24" i="61"/>
  <c r="K24" i="61"/>
  <c r="J24" i="61"/>
  <c r="C24" i="61"/>
  <c r="M23" i="61"/>
  <c r="K23" i="61"/>
  <c r="J23" i="61"/>
  <c r="M22" i="61"/>
  <c r="K22" i="61"/>
  <c r="J22" i="61"/>
  <c r="J21" i="61"/>
  <c r="M20" i="61"/>
  <c r="L20" i="61"/>
  <c r="K20" i="61"/>
  <c r="J20" i="61"/>
  <c r="J19" i="61"/>
  <c r="C19" i="61"/>
  <c r="J18" i="61"/>
  <c r="C18" i="61"/>
  <c r="M17" i="61"/>
  <c r="L17" i="61"/>
  <c r="K17" i="61"/>
  <c r="J17" i="61"/>
  <c r="M16" i="61"/>
  <c r="L16" i="61"/>
  <c r="K16" i="61"/>
  <c r="J16" i="61"/>
  <c r="M15" i="61"/>
  <c r="J15" i="61"/>
  <c r="M14" i="61"/>
  <c r="K14" i="61"/>
  <c r="J14" i="61"/>
  <c r="M13" i="61"/>
  <c r="L13" i="61"/>
  <c r="K13" i="61"/>
  <c r="J13" i="61"/>
  <c r="M12" i="61"/>
  <c r="L12" i="61"/>
  <c r="K12" i="61"/>
  <c r="J12" i="61"/>
  <c r="M11" i="61"/>
  <c r="L11" i="61"/>
  <c r="K11" i="61"/>
  <c r="J11" i="61"/>
  <c r="K10" i="61"/>
  <c r="J10" i="61"/>
  <c r="M9" i="61"/>
  <c r="L9" i="61"/>
  <c r="K9" i="61"/>
  <c r="J9" i="61"/>
  <c r="M8" i="61"/>
  <c r="K8" i="61"/>
  <c r="J8" i="61"/>
  <c r="M7" i="61"/>
  <c r="K7" i="61"/>
  <c r="J7" i="61"/>
  <c r="M6" i="61"/>
  <c r="K6" i="61"/>
  <c r="J6" i="61"/>
  <c r="M5" i="61"/>
  <c r="L5" i="61"/>
  <c r="K5" i="61"/>
  <c r="J5" i="61"/>
  <c r="M4" i="61"/>
  <c r="K4" i="61"/>
  <c r="J4" i="61"/>
  <c r="C49" i="60"/>
  <c r="C50" i="60" s="1"/>
  <c r="L48" i="60"/>
  <c r="M47" i="60"/>
  <c r="L47" i="60"/>
  <c r="K47" i="60"/>
  <c r="K46" i="60"/>
  <c r="M45" i="60"/>
  <c r="J44" i="60"/>
  <c r="K43" i="60"/>
  <c r="C42" i="60"/>
  <c r="M41" i="60"/>
  <c r="L41" i="60"/>
  <c r="J41" i="60"/>
  <c r="C41" i="60"/>
  <c r="M40" i="60"/>
  <c r="L40" i="60"/>
  <c r="J40" i="60"/>
  <c r="C40" i="60"/>
  <c r="M39" i="60"/>
  <c r="L39" i="60"/>
  <c r="K39" i="60"/>
  <c r="L38" i="60"/>
  <c r="K38" i="60"/>
  <c r="L37" i="60"/>
  <c r="J37" i="60"/>
  <c r="C36" i="60"/>
  <c r="C35" i="60"/>
  <c r="C34" i="60"/>
  <c r="L33" i="60"/>
  <c r="J33" i="60"/>
  <c r="L32" i="60"/>
  <c r="J32" i="60"/>
  <c r="C32" i="60"/>
  <c r="M31" i="60"/>
  <c r="L31" i="60"/>
  <c r="K31" i="60"/>
  <c r="J31" i="60"/>
  <c r="K30" i="60"/>
  <c r="M29" i="60"/>
  <c r="K29" i="60"/>
  <c r="M28" i="60"/>
  <c r="C28" i="60"/>
  <c r="L26" i="60"/>
  <c r="K26" i="60"/>
  <c r="J26" i="60"/>
  <c r="J24" i="60"/>
  <c r="C24" i="60"/>
  <c r="L23" i="60"/>
  <c r="C23" i="60"/>
  <c r="L22" i="60"/>
  <c r="J22" i="60"/>
  <c r="C22" i="60"/>
  <c r="I21" i="60"/>
  <c r="M20" i="60"/>
  <c r="L20" i="60"/>
  <c r="K20" i="60"/>
  <c r="J20" i="60"/>
  <c r="M19" i="60"/>
  <c r="J19" i="60"/>
  <c r="K18" i="60"/>
  <c r="M17" i="60"/>
  <c r="K17" i="60"/>
  <c r="J17" i="60"/>
  <c r="F16" i="60"/>
  <c r="L16" i="60"/>
  <c r="K16" i="60"/>
  <c r="J16" i="60"/>
  <c r="C16" i="60"/>
  <c r="M15" i="60"/>
  <c r="L15" i="60"/>
  <c r="K15" i="60"/>
  <c r="J15" i="60"/>
  <c r="D14" i="60"/>
  <c r="K14" i="60"/>
  <c r="J14" i="60"/>
  <c r="C14" i="60"/>
  <c r="L13" i="60"/>
  <c r="I13" i="60"/>
  <c r="L12" i="60"/>
  <c r="J12" i="60"/>
  <c r="M11" i="60"/>
  <c r="L11" i="60"/>
  <c r="K11" i="60"/>
  <c r="J11" i="60"/>
  <c r="K10" i="60"/>
  <c r="M9" i="60"/>
  <c r="K9" i="60"/>
  <c r="J9" i="60"/>
  <c r="C9" i="60"/>
  <c r="L8" i="60"/>
  <c r="J8" i="60"/>
  <c r="M7" i="60"/>
  <c r="L7" i="60"/>
  <c r="K7" i="60"/>
  <c r="J7" i="60"/>
  <c r="K6" i="60"/>
  <c r="J6" i="60"/>
  <c r="M4" i="60"/>
  <c r="L4" i="60"/>
  <c r="K4" i="60"/>
  <c r="J4" i="60"/>
  <c r="L31" i="59"/>
  <c r="C49" i="59"/>
  <c r="C50" i="59" s="1"/>
  <c r="M48" i="59"/>
  <c r="K48" i="59"/>
  <c r="J48" i="59"/>
  <c r="C48" i="59"/>
  <c r="K47" i="59"/>
  <c r="M46" i="59"/>
  <c r="K46" i="59"/>
  <c r="L45" i="59"/>
  <c r="M44" i="59"/>
  <c r="K44" i="59"/>
  <c r="C44" i="59"/>
  <c r="L43" i="59"/>
  <c r="J43" i="59"/>
  <c r="M42" i="59"/>
  <c r="L42" i="59"/>
  <c r="K42" i="59"/>
  <c r="I42" i="59"/>
  <c r="M41" i="59"/>
  <c r="C41" i="59"/>
  <c r="M40" i="59"/>
  <c r="K40" i="59"/>
  <c r="J40" i="59"/>
  <c r="C40" i="59"/>
  <c r="L39" i="59"/>
  <c r="K39" i="59"/>
  <c r="M38" i="59"/>
  <c r="K38" i="59"/>
  <c r="L37" i="59"/>
  <c r="K36" i="59"/>
  <c r="C36" i="59"/>
  <c r="L35" i="59"/>
  <c r="J35" i="59"/>
  <c r="L34" i="59"/>
  <c r="K34" i="59"/>
  <c r="I34" i="59"/>
  <c r="M33" i="59"/>
  <c r="C33" i="59"/>
  <c r="M32" i="59"/>
  <c r="K32" i="59"/>
  <c r="J32" i="59"/>
  <c r="K31" i="59"/>
  <c r="M30" i="59"/>
  <c r="K30" i="59"/>
  <c r="C30" i="59"/>
  <c r="L29" i="59"/>
  <c r="M28" i="59"/>
  <c r="K28" i="59"/>
  <c r="C28" i="59"/>
  <c r="L27" i="59"/>
  <c r="J27" i="59"/>
  <c r="M26" i="59"/>
  <c r="L26" i="59"/>
  <c r="K26" i="59"/>
  <c r="C26" i="59"/>
  <c r="M25" i="59"/>
  <c r="I25" i="59"/>
  <c r="M24" i="59"/>
  <c r="L24" i="59"/>
  <c r="J24" i="59"/>
  <c r="C24" i="59"/>
  <c r="M23" i="59"/>
  <c r="K23" i="59"/>
  <c r="M22" i="59"/>
  <c r="L22" i="59"/>
  <c r="K22" i="59"/>
  <c r="J22" i="59"/>
  <c r="C22" i="59"/>
  <c r="J21" i="59"/>
  <c r="M20" i="59"/>
  <c r="L20" i="59"/>
  <c r="K20" i="59"/>
  <c r="J20" i="59"/>
  <c r="L19" i="59"/>
  <c r="J19" i="59"/>
  <c r="I19" i="59"/>
  <c r="M18" i="59"/>
  <c r="K18" i="59"/>
  <c r="J18" i="59"/>
  <c r="C18" i="59"/>
  <c r="M17" i="59"/>
  <c r="C17" i="59"/>
  <c r="M16" i="59"/>
  <c r="K16" i="59"/>
  <c r="J16" i="59"/>
  <c r="C16" i="59"/>
  <c r="L15" i="59"/>
  <c r="J15" i="59"/>
  <c r="M14" i="59"/>
  <c r="L14" i="59"/>
  <c r="K14" i="59"/>
  <c r="J14" i="59"/>
  <c r="C14" i="59"/>
  <c r="M13" i="59"/>
  <c r="I13" i="59"/>
  <c r="M12" i="59"/>
  <c r="K12" i="59"/>
  <c r="J12" i="59"/>
  <c r="C12" i="59"/>
  <c r="J11" i="59"/>
  <c r="I11" i="59"/>
  <c r="M10" i="59"/>
  <c r="K10" i="59"/>
  <c r="J10" i="59"/>
  <c r="C10" i="59"/>
  <c r="M9" i="59"/>
  <c r="M8" i="59"/>
  <c r="L8" i="59"/>
  <c r="K8" i="59"/>
  <c r="C8" i="59"/>
  <c r="M7" i="59"/>
  <c r="L7" i="59"/>
  <c r="K7" i="59"/>
  <c r="J7" i="59"/>
  <c r="J6" i="59"/>
  <c r="C6" i="59"/>
  <c r="L5" i="59"/>
  <c r="J5" i="59"/>
  <c r="M4" i="59"/>
  <c r="L4" i="59"/>
  <c r="K4" i="59"/>
  <c r="J4" i="59"/>
  <c r="C4" i="59"/>
  <c r="F49" i="58"/>
  <c r="F50" i="58" s="1"/>
  <c r="C49" i="58"/>
  <c r="C50" i="58" s="1"/>
  <c r="L48" i="58"/>
  <c r="K48" i="58"/>
  <c r="J48" i="58"/>
  <c r="C48" i="58"/>
  <c r="M47" i="58"/>
  <c r="L47" i="58"/>
  <c r="K47" i="58"/>
  <c r="J47" i="58"/>
  <c r="C47" i="58"/>
  <c r="M46" i="58"/>
  <c r="L46" i="58"/>
  <c r="K46" i="58"/>
  <c r="M45" i="58"/>
  <c r="K45" i="58"/>
  <c r="J45" i="58"/>
  <c r="C45" i="58"/>
  <c r="M44" i="58"/>
  <c r="L44" i="58"/>
  <c r="J44" i="58"/>
  <c r="L43" i="58"/>
  <c r="J43" i="58"/>
  <c r="M42" i="58"/>
  <c r="L42" i="58"/>
  <c r="K42" i="58"/>
  <c r="J42" i="58"/>
  <c r="L41" i="58"/>
  <c r="K41" i="58"/>
  <c r="J41" i="58"/>
  <c r="M40" i="58"/>
  <c r="L40" i="58"/>
  <c r="K40" i="58"/>
  <c r="J40" i="58"/>
  <c r="D39" i="58"/>
  <c r="J39" i="58"/>
  <c r="C39" i="58"/>
  <c r="I38" i="58"/>
  <c r="C37" i="58"/>
  <c r="M36" i="58"/>
  <c r="J36" i="58"/>
  <c r="C36" i="58"/>
  <c r="K35" i="58"/>
  <c r="J35" i="58"/>
  <c r="M34" i="58"/>
  <c r="L34" i="58"/>
  <c r="K34" i="58"/>
  <c r="J34" i="58"/>
  <c r="K33" i="58"/>
  <c r="J33" i="58"/>
  <c r="C33" i="58"/>
  <c r="L32" i="58"/>
  <c r="K32" i="58"/>
  <c r="J32" i="58"/>
  <c r="C32" i="58"/>
  <c r="K31" i="58"/>
  <c r="M30" i="58"/>
  <c r="L30" i="58"/>
  <c r="K30" i="58"/>
  <c r="J30" i="58"/>
  <c r="K29" i="58"/>
  <c r="J29" i="58"/>
  <c r="M28" i="58"/>
  <c r="L28" i="58"/>
  <c r="K28" i="58"/>
  <c r="J28" i="58"/>
  <c r="L27" i="58"/>
  <c r="K27" i="58"/>
  <c r="J27" i="58"/>
  <c r="E26" i="58"/>
  <c r="M26" i="58"/>
  <c r="K26" i="58"/>
  <c r="K25" i="58"/>
  <c r="J25" i="58"/>
  <c r="I25" i="58"/>
  <c r="M24" i="58"/>
  <c r="L24" i="58"/>
  <c r="K24" i="58"/>
  <c r="J24" i="58"/>
  <c r="C24" i="58"/>
  <c r="K23" i="58"/>
  <c r="J23" i="58"/>
  <c r="I23" i="58"/>
  <c r="M22" i="58"/>
  <c r="L22" i="58"/>
  <c r="K22" i="58"/>
  <c r="J22" i="58"/>
  <c r="I22" i="58"/>
  <c r="L21" i="58"/>
  <c r="K21" i="58"/>
  <c r="J21" i="58"/>
  <c r="C21" i="58"/>
  <c r="M20" i="58"/>
  <c r="K20" i="58"/>
  <c r="J20" i="58"/>
  <c r="C20" i="58"/>
  <c r="M19" i="58"/>
  <c r="K19" i="58"/>
  <c r="J19" i="58"/>
  <c r="C19" i="58"/>
  <c r="M18" i="58"/>
  <c r="L18" i="58"/>
  <c r="K18" i="58"/>
  <c r="J18" i="58"/>
  <c r="M17" i="58"/>
  <c r="M16" i="58"/>
  <c r="L16" i="58"/>
  <c r="K16" i="58"/>
  <c r="J16" i="58"/>
  <c r="C16" i="58"/>
  <c r="I15" i="58"/>
  <c r="M14" i="58"/>
  <c r="K14" i="58"/>
  <c r="J14" i="58"/>
  <c r="M13" i="58"/>
  <c r="M12" i="58"/>
  <c r="K12" i="58"/>
  <c r="J12" i="58"/>
  <c r="M11" i="58"/>
  <c r="K11" i="58"/>
  <c r="M10" i="58"/>
  <c r="L10" i="58"/>
  <c r="K10" i="58"/>
  <c r="J10" i="58"/>
  <c r="M9" i="58"/>
  <c r="L9" i="58"/>
  <c r="K7" i="58"/>
  <c r="J7" i="58"/>
  <c r="M6" i="58"/>
  <c r="K6" i="58"/>
  <c r="K5" i="58"/>
  <c r="J5" i="58"/>
  <c r="C5" i="58"/>
  <c r="M4" i="58"/>
  <c r="C49" i="57"/>
  <c r="C50" i="57" s="1"/>
  <c r="K48" i="57"/>
  <c r="M47" i="57"/>
  <c r="J47" i="57"/>
  <c r="C45" i="57"/>
  <c r="C44" i="57"/>
  <c r="M43" i="57"/>
  <c r="I43" i="57"/>
  <c r="M42" i="57"/>
  <c r="L42" i="57"/>
  <c r="K42" i="57"/>
  <c r="J42" i="57"/>
  <c r="K41" i="57"/>
  <c r="K40" i="57"/>
  <c r="J39" i="57"/>
  <c r="C39" i="57"/>
  <c r="C38" i="57"/>
  <c r="L37" i="57"/>
  <c r="J37" i="57"/>
  <c r="C37" i="57"/>
  <c r="L36" i="57"/>
  <c r="J36" i="57"/>
  <c r="C36" i="57"/>
  <c r="M35" i="57"/>
  <c r="L35" i="57"/>
  <c r="M34" i="57"/>
  <c r="L34" i="57"/>
  <c r="K34" i="57"/>
  <c r="J34" i="57"/>
  <c r="C34" i="57"/>
  <c r="L33" i="57"/>
  <c r="K33" i="57"/>
  <c r="J33" i="57"/>
  <c r="K32" i="57"/>
  <c r="M31" i="57"/>
  <c r="C31" i="57"/>
  <c r="M30" i="57"/>
  <c r="C30" i="57"/>
  <c r="K29" i="57"/>
  <c r="J29" i="57"/>
  <c r="J28" i="57"/>
  <c r="C28" i="57"/>
  <c r="C27" i="57"/>
  <c r="J26" i="57"/>
  <c r="C26" i="57"/>
  <c r="J25" i="57"/>
  <c r="C25" i="57"/>
  <c r="K24" i="57"/>
  <c r="C24" i="57"/>
  <c r="M23" i="57"/>
  <c r="M22" i="57"/>
  <c r="L22" i="57"/>
  <c r="J22" i="57"/>
  <c r="L21" i="57"/>
  <c r="J21" i="57"/>
  <c r="I21" i="57"/>
  <c r="M20" i="57"/>
  <c r="L20" i="57"/>
  <c r="K20" i="57"/>
  <c r="J20" i="57"/>
  <c r="M19" i="57"/>
  <c r="L19" i="57"/>
  <c r="C19" i="57"/>
  <c r="M18" i="57"/>
  <c r="L18" i="57"/>
  <c r="K18" i="57"/>
  <c r="J18" i="57"/>
  <c r="M17" i="57"/>
  <c r="K17" i="57"/>
  <c r="K16" i="57"/>
  <c r="J16" i="57"/>
  <c r="M15" i="57"/>
  <c r="K15" i="57"/>
  <c r="J15" i="57"/>
  <c r="I15" i="57"/>
  <c r="M14" i="57"/>
  <c r="K14" i="57"/>
  <c r="M13" i="57"/>
  <c r="L13" i="57"/>
  <c r="K13" i="57"/>
  <c r="J13" i="57"/>
  <c r="C13" i="57"/>
  <c r="K12" i="57"/>
  <c r="J12" i="57"/>
  <c r="C12" i="57"/>
  <c r="M11" i="57"/>
  <c r="L11" i="57"/>
  <c r="J11" i="57"/>
  <c r="J10" i="57"/>
  <c r="I9" i="57"/>
  <c r="K8" i="57"/>
  <c r="J8" i="57"/>
  <c r="C8" i="57"/>
  <c r="M7" i="57"/>
  <c r="L7" i="57"/>
  <c r="K7" i="57"/>
  <c r="J7" i="57"/>
  <c r="C7" i="57"/>
  <c r="M6" i="57"/>
  <c r="L6" i="57"/>
  <c r="K6" i="57"/>
  <c r="J6" i="57"/>
  <c r="M5" i="57"/>
  <c r="L5" i="57"/>
  <c r="K5" i="57"/>
  <c r="J5" i="57"/>
  <c r="L4" i="57"/>
  <c r="K4" i="57"/>
  <c r="J4" i="57"/>
  <c r="C4" i="57"/>
  <c r="C49" i="56"/>
  <c r="C50" i="56" s="1"/>
  <c r="M48" i="56"/>
  <c r="L48" i="56"/>
  <c r="K48" i="56"/>
  <c r="J48" i="56"/>
  <c r="M47" i="56"/>
  <c r="L47" i="56"/>
  <c r="K47" i="56"/>
  <c r="J47" i="56"/>
  <c r="C47" i="56"/>
  <c r="M46" i="56"/>
  <c r="J46" i="56"/>
  <c r="C46" i="56"/>
  <c r="M45" i="56"/>
  <c r="L45" i="56"/>
  <c r="K45" i="56"/>
  <c r="J45" i="56"/>
  <c r="M44" i="56"/>
  <c r="L44" i="56"/>
  <c r="K44" i="56"/>
  <c r="J44" i="56"/>
  <c r="C44" i="56"/>
  <c r="M43" i="56"/>
  <c r="J43" i="56"/>
  <c r="C43" i="56"/>
  <c r="M42" i="56"/>
  <c r="L42" i="56"/>
  <c r="K42" i="56"/>
  <c r="J42" i="56"/>
  <c r="C42" i="56"/>
  <c r="M41" i="56"/>
  <c r="L41" i="56"/>
  <c r="K41" i="56"/>
  <c r="J41" i="56"/>
  <c r="M40" i="56"/>
  <c r="L40" i="56"/>
  <c r="K40" i="56"/>
  <c r="J40" i="56"/>
  <c r="C40" i="56"/>
  <c r="M39" i="56"/>
  <c r="L39" i="56"/>
  <c r="J39" i="56"/>
  <c r="C39" i="56"/>
  <c r="G38" i="56"/>
  <c r="L38" i="56"/>
  <c r="J38" i="56"/>
  <c r="C38" i="56"/>
  <c r="M37" i="56"/>
  <c r="L37" i="56"/>
  <c r="K37" i="56"/>
  <c r="J37" i="56"/>
  <c r="C37" i="56"/>
  <c r="M36" i="56"/>
  <c r="L36" i="56"/>
  <c r="K36" i="56"/>
  <c r="J36" i="56"/>
  <c r="L35" i="56"/>
  <c r="J35" i="56"/>
  <c r="C35" i="56"/>
  <c r="J34" i="56"/>
  <c r="C34" i="56"/>
  <c r="M33" i="56"/>
  <c r="L33" i="56"/>
  <c r="K33" i="56"/>
  <c r="J33" i="56"/>
  <c r="C33" i="56"/>
  <c r="M32" i="56"/>
  <c r="L32" i="56"/>
  <c r="K32" i="56"/>
  <c r="J32" i="56"/>
  <c r="J31" i="56"/>
  <c r="C31" i="56"/>
  <c r="M30" i="56"/>
  <c r="J30" i="56"/>
  <c r="C30" i="56"/>
  <c r="M29" i="56"/>
  <c r="L29" i="56"/>
  <c r="K29" i="56"/>
  <c r="J29" i="56"/>
  <c r="M28" i="56"/>
  <c r="L28" i="56"/>
  <c r="K28" i="56"/>
  <c r="J28" i="56"/>
  <c r="C28" i="56"/>
  <c r="M27" i="56"/>
  <c r="J27" i="56"/>
  <c r="C27" i="56"/>
  <c r="M26" i="56"/>
  <c r="L26" i="56"/>
  <c r="K26" i="56"/>
  <c r="J26" i="56"/>
  <c r="C26" i="56"/>
  <c r="M25" i="56"/>
  <c r="L25" i="56"/>
  <c r="K25" i="56"/>
  <c r="J25" i="56"/>
  <c r="M24" i="56"/>
  <c r="L24" i="56"/>
  <c r="K24" i="56"/>
  <c r="J24" i="56"/>
  <c r="C24" i="56"/>
  <c r="M23" i="56"/>
  <c r="L23" i="56"/>
  <c r="J23" i="56"/>
  <c r="I23" i="56"/>
  <c r="L22" i="56"/>
  <c r="K22" i="56"/>
  <c r="J22" i="56"/>
  <c r="C22" i="56"/>
  <c r="G21" i="56"/>
  <c r="M21" i="56"/>
  <c r="L21" i="56"/>
  <c r="K21" i="56"/>
  <c r="I21" i="56"/>
  <c r="L20" i="56"/>
  <c r="K20" i="56"/>
  <c r="I20" i="56"/>
  <c r="M19" i="56"/>
  <c r="L19" i="56"/>
  <c r="K19" i="56"/>
  <c r="C19" i="56"/>
  <c r="M18" i="56"/>
  <c r="K18" i="56"/>
  <c r="C18" i="56"/>
  <c r="M17" i="56"/>
  <c r="K17" i="56"/>
  <c r="I17" i="56"/>
  <c r="M16" i="56"/>
  <c r="K16" i="56"/>
  <c r="I16" i="56"/>
  <c r="M15" i="56"/>
  <c r="K15" i="56"/>
  <c r="I15" i="56"/>
  <c r="M14" i="56"/>
  <c r="K14" i="56"/>
  <c r="J14" i="56"/>
  <c r="I14" i="56"/>
  <c r="M13" i="56"/>
  <c r="K13" i="56"/>
  <c r="I13" i="56"/>
  <c r="M12" i="56"/>
  <c r="K12" i="56"/>
  <c r="I12" i="56"/>
  <c r="L11" i="56"/>
  <c r="K11" i="56"/>
  <c r="I11" i="56"/>
  <c r="M10" i="56"/>
  <c r="K10" i="56"/>
  <c r="I10" i="56"/>
  <c r="M9" i="56"/>
  <c r="K9" i="56"/>
  <c r="I9" i="56"/>
  <c r="M8" i="56"/>
  <c r="K8" i="56"/>
  <c r="I8" i="56"/>
  <c r="K7" i="56"/>
  <c r="I7" i="56"/>
  <c r="M6" i="56"/>
  <c r="K6" i="56"/>
  <c r="J6" i="56"/>
  <c r="I6" i="56"/>
  <c r="M5" i="56"/>
  <c r="K5" i="56"/>
  <c r="I5" i="56"/>
  <c r="M4" i="56"/>
  <c r="K4" i="56"/>
  <c r="I4" i="56"/>
  <c r="H16" i="65" l="1"/>
  <c r="B12" i="65"/>
  <c r="B37" i="65"/>
  <c r="B20" i="65"/>
  <c r="E111" i="51"/>
  <c r="E81" i="50"/>
  <c r="C111" i="51"/>
  <c r="C81" i="50"/>
  <c r="B18" i="65"/>
  <c r="B5" i="65"/>
  <c r="H19" i="65"/>
  <c r="H15" i="65"/>
  <c r="H39" i="65"/>
  <c r="H9" i="65"/>
  <c r="J50" i="65"/>
  <c r="H44" i="65"/>
  <c r="B4" i="65"/>
  <c r="B6" i="65"/>
  <c r="H7" i="65"/>
  <c r="H20" i="65"/>
  <c r="B25" i="65"/>
  <c r="B47" i="65"/>
  <c r="B23" i="65"/>
  <c r="B16" i="65"/>
  <c r="B10" i="65"/>
  <c r="F15" i="57"/>
  <c r="G38" i="57"/>
  <c r="G46" i="57"/>
  <c r="G9" i="59"/>
  <c r="D21" i="59"/>
  <c r="G23" i="59"/>
  <c r="B27" i="65"/>
  <c r="B43" i="65"/>
  <c r="H83" i="49" s="1"/>
  <c r="B29" i="65"/>
  <c r="H11" i="65"/>
  <c r="H13" i="65"/>
  <c r="E12" i="57"/>
  <c r="D16" i="57"/>
  <c r="D49" i="59"/>
  <c r="D50" i="59" s="1"/>
  <c r="H29" i="65"/>
  <c r="H47" i="65"/>
  <c r="B21" i="65"/>
  <c r="B19" i="65"/>
  <c r="B8" i="65"/>
  <c r="H6" i="65"/>
  <c r="B35" i="65"/>
  <c r="J49" i="65"/>
  <c r="D35" i="56"/>
  <c r="D37" i="56"/>
  <c r="D39" i="56"/>
  <c r="D41" i="56"/>
  <c r="D28" i="57"/>
  <c r="F42" i="57"/>
  <c r="F16" i="58"/>
  <c r="F44" i="58"/>
  <c r="B49" i="65"/>
  <c r="B50" i="65" s="1"/>
  <c r="B41" i="65"/>
  <c r="H5" i="65"/>
  <c r="H12" i="65"/>
  <c r="B14" i="65"/>
  <c r="M49" i="65"/>
  <c r="D39" i="60"/>
  <c r="H37" i="65"/>
  <c r="K50" i="65"/>
  <c r="M50" i="65"/>
  <c r="B39" i="65"/>
  <c r="B31" i="65"/>
  <c r="H45" i="65"/>
  <c r="D83" i="49" s="1"/>
  <c r="H22" i="65"/>
  <c r="B15" i="65"/>
  <c r="B11" i="65"/>
  <c r="B7" i="65"/>
  <c r="G10" i="56"/>
  <c r="G11" i="58"/>
  <c r="D25" i="59"/>
  <c r="F25" i="59"/>
  <c r="F38" i="62"/>
  <c r="D40" i="62"/>
  <c r="F8" i="63"/>
  <c r="G10" i="63"/>
  <c r="H31" i="63"/>
  <c r="E35" i="63"/>
  <c r="H31" i="65"/>
  <c r="H30" i="65"/>
  <c r="G5" i="57"/>
  <c r="D38" i="57"/>
  <c r="E26" i="59"/>
  <c r="G28" i="59"/>
  <c r="C34" i="59"/>
  <c r="D37" i="59"/>
  <c r="E34" i="60"/>
  <c r="D37" i="60"/>
  <c r="F39" i="60"/>
  <c r="D48" i="60"/>
  <c r="D41" i="61"/>
  <c r="C9" i="62"/>
  <c r="F11" i="62"/>
  <c r="C23" i="62"/>
  <c r="G28" i="62"/>
  <c r="C38" i="62"/>
  <c r="E45" i="62"/>
  <c r="C9" i="63"/>
  <c r="F26" i="63"/>
  <c r="D37" i="63"/>
  <c r="G12" i="64"/>
  <c r="E14" i="64"/>
  <c r="E15" i="64"/>
  <c r="C37" i="64"/>
  <c r="H41" i="65"/>
  <c r="K49" i="65"/>
  <c r="B33" i="65"/>
  <c r="B45" i="65"/>
  <c r="I83" i="49" s="1"/>
  <c r="H38" i="65"/>
  <c r="B17" i="65"/>
  <c r="B13" i="65"/>
  <c r="B9" i="65"/>
  <c r="H23" i="65"/>
  <c r="B42" i="65"/>
  <c r="B44" i="65"/>
  <c r="H40" i="65"/>
  <c r="C82" i="51" s="1"/>
  <c r="B32" i="65"/>
  <c r="H43" i="65"/>
  <c r="C83" i="49" s="1"/>
  <c r="B36" i="65"/>
  <c r="B28" i="65"/>
  <c r="L49" i="65"/>
  <c r="H33" i="65"/>
  <c r="H25" i="65"/>
  <c r="H42" i="65"/>
  <c r="B34" i="65"/>
  <c r="H32" i="65"/>
  <c r="B24" i="65"/>
  <c r="B48" i="65"/>
  <c r="H36" i="65"/>
  <c r="H28" i="65"/>
  <c r="L50" i="65"/>
  <c r="H26" i="65"/>
  <c r="B40" i="65"/>
  <c r="I50" i="65"/>
  <c r="H35" i="65"/>
  <c r="H27" i="65"/>
  <c r="B46" i="65"/>
  <c r="H34" i="65"/>
  <c r="B26" i="65"/>
  <c r="H24" i="65"/>
  <c r="B38" i="65"/>
  <c r="B30" i="65"/>
  <c r="B22" i="65"/>
  <c r="I49" i="65"/>
  <c r="E10" i="56"/>
  <c r="E12" i="56"/>
  <c r="E14" i="56"/>
  <c r="E16" i="56"/>
  <c r="G18" i="56"/>
  <c r="D9" i="57"/>
  <c r="G10" i="57"/>
  <c r="G11" i="57"/>
  <c r="D14" i="57"/>
  <c r="G27" i="57"/>
  <c r="I27" i="57"/>
  <c r="G15" i="58"/>
  <c r="C22" i="58"/>
  <c r="E23" i="58"/>
  <c r="E31" i="58"/>
  <c r="E38" i="58"/>
  <c r="F41" i="58"/>
  <c r="D49" i="58"/>
  <c r="D50" i="58" s="1"/>
  <c r="I32" i="58"/>
  <c r="F4" i="59"/>
  <c r="F13" i="59"/>
  <c r="D17" i="59"/>
  <c r="F17" i="59"/>
  <c r="E38" i="59"/>
  <c r="F49" i="59"/>
  <c r="F50" i="59" s="1"/>
  <c r="D10" i="60"/>
  <c r="G13" i="60"/>
  <c r="J48" i="60"/>
  <c r="F27" i="61"/>
  <c r="E43" i="61"/>
  <c r="C47" i="61"/>
  <c r="G9" i="62"/>
  <c r="G10" i="62"/>
  <c r="D11" i="62"/>
  <c r="D33" i="62"/>
  <c r="G6" i="63"/>
  <c r="C8" i="63"/>
  <c r="D14" i="63"/>
  <c r="G38" i="63"/>
  <c r="I8" i="64"/>
  <c r="G5" i="56"/>
  <c r="D22" i="56"/>
  <c r="D26" i="56"/>
  <c r="D28" i="56"/>
  <c r="D30" i="56"/>
  <c r="D32" i="56"/>
  <c r="D42" i="56"/>
  <c r="E8" i="57"/>
  <c r="E9" i="57"/>
  <c r="D10" i="57"/>
  <c r="F12" i="58"/>
  <c r="F14" i="58"/>
  <c r="G22" i="58"/>
  <c r="F37" i="58"/>
  <c r="D43" i="58"/>
  <c r="F20" i="59"/>
  <c r="J37" i="59"/>
  <c r="C13" i="60"/>
  <c r="G19" i="61"/>
  <c r="D47" i="61"/>
  <c r="D13" i="62"/>
  <c r="F27" i="62"/>
  <c r="I7" i="62"/>
  <c r="C5" i="63"/>
  <c r="E8" i="63"/>
  <c r="G32" i="63"/>
  <c r="F29" i="64"/>
  <c r="D21" i="57"/>
  <c r="D39" i="57"/>
  <c r="I19" i="57"/>
  <c r="D5" i="59"/>
  <c r="C13" i="59"/>
  <c r="I28" i="59"/>
  <c r="C21" i="60"/>
  <c r="F30" i="61"/>
  <c r="D45" i="62"/>
  <c r="F22" i="63"/>
  <c r="C26" i="63"/>
  <c r="E32" i="63"/>
  <c r="D49" i="63"/>
  <c r="D50" i="63" s="1"/>
  <c r="I48" i="64"/>
  <c r="L17" i="60"/>
  <c r="F17" i="60"/>
  <c r="L10" i="61"/>
  <c r="F10" i="61"/>
  <c r="I20" i="63"/>
  <c r="C20" i="63"/>
  <c r="I6" i="64"/>
  <c r="C6" i="64"/>
  <c r="C4" i="56"/>
  <c r="E18" i="56"/>
  <c r="F27" i="56"/>
  <c r="F31" i="56"/>
  <c r="E4" i="57"/>
  <c r="F7" i="57"/>
  <c r="G14" i="57"/>
  <c r="C15" i="57"/>
  <c r="E16" i="57"/>
  <c r="F18" i="57"/>
  <c r="F28" i="57"/>
  <c r="D30" i="57"/>
  <c r="F32" i="57"/>
  <c r="D36" i="57"/>
  <c r="F39" i="57"/>
  <c r="D41" i="57"/>
  <c r="I39" i="57"/>
  <c r="F9" i="58"/>
  <c r="C15" i="58"/>
  <c r="C25" i="58"/>
  <c r="G30" i="58"/>
  <c r="G33" i="58"/>
  <c r="G34" i="58"/>
  <c r="F48" i="58"/>
  <c r="I21" i="59"/>
  <c r="C21" i="59"/>
  <c r="J41" i="59"/>
  <c r="D41" i="59"/>
  <c r="D45" i="59"/>
  <c r="J45" i="59"/>
  <c r="J21" i="60"/>
  <c r="D21" i="60"/>
  <c r="L21" i="60"/>
  <c r="F21" i="60"/>
  <c r="K13" i="62"/>
  <c r="E13" i="62"/>
  <c r="I36" i="62"/>
  <c r="C36" i="62"/>
  <c r="J8" i="63"/>
  <c r="D8" i="63"/>
  <c r="K39" i="63"/>
  <c r="E39" i="63"/>
  <c r="D4" i="64"/>
  <c r="K9" i="57"/>
  <c r="G31" i="56"/>
  <c r="D44" i="56"/>
  <c r="D48" i="56"/>
  <c r="I19" i="56"/>
  <c r="I47" i="56"/>
  <c r="H47" i="56" s="1"/>
  <c r="F6" i="57"/>
  <c r="F22" i="57"/>
  <c r="E28" i="57"/>
  <c r="F33" i="57"/>
  <c r="G39" i="57"/>
  <c r="C46" i="57"/>
  <c r="I46" i="57"/>
  <c r="I30" i="57"/>
  <c r="C4" i="58"/>
  <c r="I4" i="58"/>
  <c r="E9" i="58"/>
  <c r="F10" i="58"/>
  <c r="G17" i="58"/>
  <c r="E19" i="58"/>
  <c r="F21" i="58"/>
  <c r="F27" i="58"/>
  <c r="F47" i="58"/>
  <c r="D6" i="59"/>
  <c r="I12" i="59"/>
  <c r="I5" i="60"/>
  <c r="C5" i="60"/>
  <c r="C7" i="60"/>
  <c r="I7" i="60"/>
  <c r="H7" i="60" s="1"/>
  <c r="J45" i="60"/>
  <c r="D45" i="60"/>
  <c r="J27" i="61"/>
  <c r="D27" i="61"/>
  <c r="M18" i="62"/>
  <c r="G18" i="62"/>
  <c r="I31" i="62"/>
  <c r="C31" i="62"/>
  <c r="I33" i="62"/>
  <c r="C33" i="62"/>
  <c r="I6" i="63"/>
  <c r="C6" i="63"/>
  <c r="I28" i="64"/>
  <c r="I9" i="58"/>
  <c r="C9" i="58"/>
  <c r="E6" i="56"/>
  <c r="E8" i="56"/>
  <c r="F4" i="56"/>
  <c r="G14" i="56"/>
  <c r="E19" i="56"/>
  <c r="I27" i="56"/>
  <c r="D6" i="57"/>
  <c r="D12" i="57"/>
  <c r="F21" i="57"/>
  <c r="D22" i="57"/>
  <c r="F35" i="57"/>
  <c r="D37" i="57"/>
  <c r="F44" i="57"/>
  <c r="D46" i="57"/>
  <c r="F48" i="57"/>
  <c r="D4" i="58"/>
  <c r="I29" i="58"/>
  <c r="C29" i="58"/>
  <c r="F42" i="58"/>
  <c r="L45" i="58"/>
  <c r="F45" i="58"/>
  <c r="M48" i="58"/>
  <c r="G48" i="58"/>
  <c r="L6" i="59"/>
  <c r="F6" i="59"/>
  <c r="D14" i="59"/>
  <c r="C20" i="59"/>
  <c r="I20" i="59"/>
  <c r="H20" i="59" s="1"/>
  <c r="I31" i="59"/>
  <c r="C31" i="59"/>
  <c r="D40" i="60"/>
  <c r="F40" i="60"/>
  <c r="J33" i="61"/>
  <c r="D33" i="61"/>
  <c r="I17" i="62"/>
  <c r="C17" i="62"/>
  <c r="I27" i="63"/>
  <c r="C27" i="63"/>
  <c r="L7" i="64"/>
  <c r="F7" i="64"/>
  <c r="D46" i="64"/>
  <c r="I32" i="64"/>
  <c r="H32" i="64" s="1"/>
  <c r="G8" i="58"/>
  <c r="F25" i="58"/>
  <c r="E39" i="58"/>
  <c r="G40" i="58"/>
  <c r="E49" i="58"/>
  <c r="E50" i="58" s="1"/>
  <c r="G49" i="58"/>
  <c r="G50" i="58" s="1"/>
  <c r="F21" i="59"/>
  <c r="E23" i="59"/>
  <c r="E24" i="59"/>
  <c r="C25" i="59"/>
  <c r="E28" i="59"/>
  <c r="F31" i="59"/>
  <c r="D33" i="59"/>
  <c r="E46" i="59"/>
  <c r="L21" i="59"/>
  <c r="I44" i="59"/>
  <c r="E18" i="60"/>
  <c r="E19" i="60"/>
  <c r="D20" i="60"/>
  <c r="G21" i="60"/>
  <c r="D22" i="60"/>
  <c r="F25" i="60"/>
  <c r="D35" i="60"/>
  <c r="D49" i="60"/>
  <c r="D50" i="60" s="1"/>
  <c r="D21" i="61"/>
  <c r="C27" i="61"/>
  <c r="G27" i="61"/>
  <c r="C28" i="61"/>
  <c r="D29" i="61"/>
  <c r="I48" i="61"/>
  <c r="C5" i="62"/>
  <c r="F17" i="62"/>
  <c r="C24" i="62"/>
  <c r="D23" i="62"/>
  <c r="G21" i="59"/>
  <c r="G22" i="59"/>
  <c r="E39" i="59"/>
  <c r="I24" i="59"/>
  <c r="E5" i="60"/>
  <c r="E6" i="60"/>
  <c r="D8" i="60"/>
  <c r="D41" i="60"/>
  <c r="F48" i="60"/>
  <c r="E15" i="62"/>
  <c r="E21" i="63"/>
  <c r="G27" i="63"/>
  <c r="G31" i="63"/>
  <c r="I13" i="63"/>
  <c r="H13" i="63" s="1"/>
  <c r="M38" i="63"/>
  <c r="C25" i="64"/>
  <c r="G31" i="64"/>
  <c r="E34" i="64"/>
  <c r="F49" i="64"/>
  <c r="F50" i="64" s="1"/>
  <c r="I15" i="64"/>
  <c r="H15" i="64" s="1"/>
  <c r="J46" i="64"/>
  <c r="D18" i="59"/>
  <c r="D43" i="59"/>
  <c r="E47" i="59"/>
  <c r="I36" i="59"/>
  <c r="I48" i="59"/>
  <c r="F30" i="60"/>
  <c r="D10" i="61"/>
  <c r="D14" i="61"/>
  <c r="D20" i="61"/>
  <c r="F26" i="61"/>
  <c r="F28" i="61"/>
  <c r="F29" i="61"/>
  <c r="D9" i="62"/>
  <c r="F15" i="62"/>
  <c r="E17" i="62"/>
  <c r="C45" i="62"/>
  <c r="J10" i="62"/>
  <c r="D19" i="63"/>
  <c r="F19" i="63"/>
  <c r="I39" i="63"/>
  <c r="F9" i="64"/>
  <c r="G16" i="64"/>
  <c r="D24" i="64"/>
  <c r="E37" i="64"/>
  <c r="D43" i="64"/>
  <c r="E44" i="64"/>
  <c r="L23" i="57"/>
  <c r="F23" i="57"/>
  <c r="J27" i="57"/>
  <c r="D27" i="57"/>
  <c r="F27" i="57"/>
  <c r="L27" i="57"/>
  <c r="J44" i="57"/>
  <c r="D44" i="57"/>
  <c r="D8" i="58"/>
  <c r="J8" i="58"/>
  <c r="I30" i="58"/>
  <c r="H30" i="58" s="1"/>
  <c r="C30" i="58"/>
  <c r="L35" i="58"/>
  <c r="F35" i="58"/>
  <c r="I16" i="58"/>
  <c r="H16" i="58" s="1"/>
  <c r="I39" i="59"/>
  <c r="C39" i="59"/>
  <c r="L10" i="60"/>
  <c r="F10" i="60"/>
  <c r="D23" i="60"/>
  <c r="J23" i="60"/>
  <c r="J42" i="60"/>
  <c r="D42" i="60"/>
  <c r="J35" i="60"/>
  <c r="I21" i="61"/>
  <c r="C21" i="61"/>
  <c r="I6" i="62"/>
  <c r="C6" i="62"/>
  <c r="M7" i="62"/>
  <c r="G7" i="62"/>
  <c r="L22" i="62"/>
  <c r="F22" i="62"/>
  <c r="C26" i="62"/>
  <c r="I26" i="62"/>
  <c r="H26" i="62" s="1"/>
  <c r="I28" i="62"/>
  <c r="C28" i="62"/>
  <c r="I41" i="62"/>
  <c r="C41" i="62"/>
  <c r="G9" i="63"/>
  <c r="M9" i="63"/>
  <c r="F33" i="64"/>
  <c r="G33" i="64"/>
  <c r="F15" i="56"/>
  <c r="F16" i="56"/>
  <c r="M38" i="56"/>
  <c r="C22" i="57"/>
  <c r="I22" i="57"/>
  <c r="C47" i="57"/>
  <c r="I47" i="57"/>
  <c r="C41" i="58"/>
  <c r="I41" i="58"/>
  <c r="E41" i="58"/>
  <c r="D41" i="58"/>
  <c r="J4" i="58"/>
  <c r="I15" i="59"/>
  <c r="C15" i="59"/>
  <c r="D29" i="59"/>
  <c r="E14" i="60"/>
  <c r="F18" i="60"/>
  <c r="C43" i="60"/>
  <c r="I43" i="60"/>
  <c r="C48" i="60"/>
  <c r="I48" i="60"/>
  <c r="C8" i="61"/>
  <c r="I8" i="61"/>
  <c r="D31" i="61"/>
  <c r="E31" i="61"/>
  <c r="K4" i="62"/>
  <c r="J41" i="62"/>
  <c r="D41" i="62"/>
  <c r="F7" i="63"/>
  <c r="L7" i="63"/>
  <c r="G8" i="63"/>
  <c r="E9" i="63"/>
  <c r="J27" i="63"/>
  <c r="D27" i="63"/>
  <c r="C7" i="64"/>
  <c r="I7" i="64"/>
  <c r="M25" i="64"/>
  <c r="G25" i="64"/>
  <c r="E4" i="56"/>
  <c r="C7" i="56"/>
  <c r="G7" i="56"/>
  <c r="C8" i="56"/>
  <c r="G9" i="56"/>
  <c r="G11" i="56"/>
  <c r="C12" i="56"/>
  <c r="G13" i="56"/>
  <c r="C16" i="56"/>
  <c r="G17" i="56"/>
  <c r="F19" i="56"/>
  <c r="C21" i="56"/>
  <c r="E22" i="56"/>
  <c r="G22" i="56"/>
  <c r="C23" i="56"/>
  <c r="G35" i="56"/>
  <c r="F38" i="56"/>
  <c r="D43" i="56"/>
  <c r="D45" i="56"/>
  <c r="D47" i="56"/>
  <c r="D49" i="56"/>
  <c r="D50" i="56" s="1"/>
  <c r="L27" i="56"/>
  <c r="I31" i="56"/>
  <c r="I35" i="56"/>
  <c r="F4" i="57"/>
  <c r="C9" i="57"/>
  <c r="C10" i="57"/>
  <c r="I10" i="57"/>
  <c r="F12" i="57"/>
  <c r="E14" i="57"/>
  <c r="F16" i="57"/>
  <c r="J24" i="57"/>
  <c r="D24" i="57"/>
  <c r="F24" i="57"/>
  <c r="L24" i="57"/>
  <c r="F37" i="57"/>
  <c r="L43" i="57"/>
  <c r="F43" i="57"/>
  <c r="J45" i="57"/>
  <c r="D45" i="57"/>
  <c r="L45" i="57"/>
  <c r="F45" i="57"/>
  <c r="I7" i="57"/>
  <c r="H7" i="57" s="1"/>
  <c r="L12" i="57"/>
  <c r="L44" i="57"/>
  <c r="D23" i="58"/>
  <c r="D29" i="58"/>
  <c r="E29" i="58"/>
  <c r="C31" i="58"/>
  <c r="I31" i="58"/>
  <c r="M32" i="58"/>
  <c r="G32" i="58"/>
  <c r="E33" i="58"/>
  <c r="L36" i="58"/>
  <c r="F36" i="58"/>
  <c r="D38" i="58"/>
  <c r="J38" i="58"/>
  <c r="F43" i="58"/>
  <c r="I44" i="58"/>
  <c r="C44" i="58"/>
  <c r="M33" i="58"/>
  <c r="I37" i="58"/>
  <c r="D4" i="59"/>
  <c r="I5" i="59"/>
  <c r="C5" i="59"/>
  <c r="J8" i="59"/>
  <c r="D8" i="59"/>
  <c r="F14" i="59"/>
  <c r="I23" i="59"/>
  <c r="C23" i="59"/>
  <c r="I47" i="59"/>
  <c r="C47" i="59"/>
  <c r="I4" i="59"/>
  <c r="H4" i="59" s="1"/>
  <c r="I14" i="59"/>
  <c r="H14" i="59" s="1"/>
  <c r="I18" i="59"/>
  <c r="M21" i="59"/>
  <c r="J33" i="59"/>
  <c r="D6" i="60"/>
  <c r="F9" i="60"/>
  <c r="C17" i="60"/>
  <c r="I17" i="60"/>
  <c r="J36" i="60"/>
  <c r="D36" i="60"/>
  <c r="F41" i="60"/>
  <c r="J43" i="60"/>
  <c r="D43" i="60"/>
  <c r="L43" i="60"/>
  <c r="F43" i="60"/>
  <c r="C45" i="60"/>
  <c r="I45" i="60"/>
  <c r="I16" i="60"/>
  <c r="I23" i="60"/>
  <c r="L4" i="61"/>
  <c r="F4" i="61"/>
  <c r="L8" i="61"/>
  <c r="F8" i="61"/>
  <c r="C12" i="61"/>
  <c r="I12" i="61"/>
  <c r="H12" i="61" s="1"/>
  <c r="C16" i="61"/>
  <c r="I16" i="61"/>
  <c r="H16" i="61" s="1"/>
  <c r="C20" i="61"/>
  <c r="I20" i="61"/>
  <c r="H20" i="61" s="1"/>
  <c r="I31" i="61"/>
  <c r="I47" i="62"/>
  <c r="C47" i="62"/>
  <c r="E44" i="63"/>
  <c r="G44" i="63"/>
  <c r="K45" i="63"/>
  <c r="E45" i="63"/>
  <c r="I41" i="64"/>
  <c r="C41" i="64"/>
  <c r="D41" i="64"/>
  <c r="G41" i="64"/>
  <c r="C44" i="64"/>
  <c r="I44" i="64"/>
  <c r="H44" i="64" s="1"/>
  <c r="J23" i="57"/>
  <c r="D23" i="57"/>
  <c r="J46" i="57"/>
  <c r="D6" i="58"/>
  <c r="J6" i="58"/>
  <c r="F8" i="58"/>
  <c r="L8" i="58"/>
  <c r="J37" i="58"/>
  <c r="D37" i="58"/>
  <c r="I42" i="58"/>
  <c r="H42" i="58" s="1"/>
  <c r="C42" i="58"/>
  <c r="L16" i="59"/>
  <c r="F16" i="59"/>
  <c r="C32" i="59"/>
  <c r="I32" i="59"/>
  <c r="L42" i="60"/>
  <c r="F42" i="60"/>
  <c r="J10" i="60"/>
  <c r="K27" i="61"/>
  <c r="E27" i="61"/>
  <c r="C36" i="61"/>
  <c r="I36" i="61"/>
  <c r="E36" i="61"/>
  <c r="G36" i="61"/>
  <c r="K39" i="61"/>
  <c r="E39" i="61"/>
  <c r="E7" i="63"/>
  <c r="G7" i="63"/>
  <c r="E17" i="64"/>
  <c r="F17" i="64"/>
  <c r="C31" i="64"/>
  <c r="I31" i="64"/>
  <c r="F7" i="56"/>
  <c r="F8" i="56"/>
  <c r="F11" i="56"/>
  <c r="F12" i="56"/>
  <c r="F20" i="56"/>
  <c r="D21" i="56"/>
  <c r="I22" i="56"/>
  <c r="I34" i="56"/>
  <c r="I46" i="56"/>
  <c r="C6" i="57"/>
  <c r="I6" i="57"/>
  <c r="H6" i="57" s="1"/>
  <c r="F8" i="57"/>
  <c r="C11" i="57"/>
  <c r="I11" i="57"/>
  <c r="C18" i="57"/>
  <c r="I18" i="57"/>
  <c r="H18" i="57" s="1"/>
  <c r="E25" i="57"/>
  <c r="K25" i="57"/>
  <c r="C35" i="57"/>
  <c r="I35" i="57"/>
  <c r="I27" i="58"/>
  <c r="C27" i="58"/>
  <c r="D27" i="58"/>
  <c r="E27" i="58"/>
  <c r="E45" i="58"/>
  <c r="D45" i="58"/>
  <c r="I36" i="58"/>
  <c r="G17" i="59"/>
  <c r="F18" i="59"/>
  <c r="E31" i="59"/>
  <c r="F39" i="59"/>
  <c r="J29" i="59"/>
  <c r="D18" i="60"/>
  <c r="L46" i="60"/>
  <c r="F46" i="60"/>
  <c r="M4" i="62"/>
  <c r="E28" i="63"/>
  <c r="K28" i="63"/>
  <c r="I4" i="64"/>
  <c r="D27" i="64"/>
  <c r="J27" i="64"/>
  <c r="G6" i="56"/>
  <c r="E7" i="56"/>
  <c r="C11" i="56"/>
  <c r="C15" i="56"/>
  <c r="C20" i="56"/>
  <c r="F22" i="56"/>
  <c r="D23" i="56"/>
  <c r="D25" i="56"/>
  <c r="G34" i="56"/>
  <c r="F35" i="56"/>
  <c r="D38" i="56"/>
  <c r="F42" i="56"/>
  <c r="J21" i="56"/>
  <c r="H21" i="56" s="1"/>
  <c r="I38" i="56"/>
  <c r="I42" i="56"/>
  <c r="H42" i="56" s="1"/>
  <c r="D4" i="57"/>
  <c r="E6" i="57"/>
  <c r="G6" i="57"/>
  <c r="F13" i="57"/>
  <c r="C14" i="57"/>
  <c r="I14" i="57"/>
  <c r="E21" i="57"/>
  <c r="G22" i="57"/>
  <c r="C23" i="57"/>
  <c r="I23" i="57"/>
  <c r="F36" i="57"/>
  <c r="C42" i="57"/>
  <c r="I42" i="57"/>
  <c r="H42" i="57" s="1"/>
  <c r="J14" i="57"/>
  <c r="I26" i="57"/>
  <c r="I17" i="58"/>
  <c r="C17" i="58"/>
  <c r="F29" i="58"/>
  <c r="L29" i="58"/>
  <c r="J31" i="58"/>
  <c r="D31" i="58"/>
  <c r="C35" i="58"/>
  <c r="I35" i="58"/>
  <c r="D35" i="58"/>
  <c r="E35" i="58"/>
  <c r="C43" i="58"/>
  <c r="I43" i="58"/>
  <c r="L37" i="58"/>
  <c r="I7" i="59"/>
  <c r="H7" i="59" s="1"/>
  <c r="C7" i="59"/>
  <c r="F7" i="59"/>
  <c r="F33" i="59"/>
  <c r="L33" i="59"/>
  <c r="D35" i="59"/>
  <c r="M36" i="59"/>
  <c r="G36" i="59"/>
  <c r="E44" i="59"/>
  <c r="G44" i="59"/>
  <c r="E16" i="60"/>
  <c r="D16" i="60"/>
  <c r="C25" i="60"/>
  <c r="I25" i="60"/>
  <c r="F31" i="60"/>
  <c r="C33" i="60"/>
  <c r="I33" i="60"/>
  <c r="G36" i="60"/>
  <c r="M36" i="60"/>
  <c r="F49" i="60"/>
  <c r="F50" i="60" s="1"/>
  <c r="I9" i="60"/>
  <c r="I35" i="60"/>
  <c r="C7" i="61"/>
  <c r="I7" i="61"/>
  <c r="M28" i="61"/>
  <c r="G28" i="61"/>
  <c r="E29" i="61"/>
  <c r="K29" i="61"/>
  <c r="M27" i="61"/>
  <c r="J15" i="62"/>
  <c r="D15" i="62"/>
  <c r="J35" i="62"/>
  <c r="D35" i="62"/>
  <c r="L45" i="62"/>
  <c r="F45" i="62"/>
  <c r="J47" i="62"/>
  <c r="D47" i="62"/>
  <c r="L47" i="62"/>
  <c r="F47" i="62"/>
  <c r="D49" i="62"/>
  <c r="D50" i="62" s="1"/>
  <c r="F49" i="62"/>
  <c r="F50" i="62" s="1"/>
  <c r="M34" i="63"/>
  <c r="G34" i="63"/>
  <c r="E38" i="64"/>
  <c r="K38" i="64"/>
  <c r="E42" i="64"/>
  <c r="F41" i="64"/>
  <c r="L41" i="64"/>
  <c r="G23" i="57"/>
  <c r="E24" i="57"/>
  <c r="G26" i="57"/>
  <c r="D35" i="57"/>
  <c r="D42" i="57"/>
  <c r="E44" i="57"/>
  <c r="E45" i="57"/>
  <c r="F47" i="57"/>
  <c r="J30" i="57"/>
  <c r="E25" i="58"/>
  <c r="G29" i="58"/>
  <c r="G31" i="58"/>
  <c r="E37" i="58"/>
  <c r="C38" i="58"/>
  <c r="I20" i="58"/>
  <c r="F9" i="59"/>
  <c r="C19" i="59"/>
  <c r="F23" i="59"/>
  <c r="D27" i="59"/>
  <c r="E30" i="59"/>
  <c r="E34" i="59"/>
  <c r="F41" i="59"/>
  <c r="D47" i="59"/>
  <c r="J25" i="59"/>
  <c r="I30" i="59"/>
  <c r="I40" i="59"/>
  <c r="L41" i="59"/>
  <c r="F22" i="60"/>
  <c r="G25" i="60"/>
  <c r="D26" i="60"/>
  <c r="F32" i="60"/>
  <c r="E35" i="60"/>
  <c r="E42" i="60"/>
  <c r="E43" i="60"/>
  <c r="D44" i="60"/>
  <c r="I28" i="60"/>
  <c r="I36" i="60"/>
  <c r="J39" i="60"/>
  <c r="I22" i="61"/>
  <c r="C22" i="61"/>
  <c r="M25" i="61"/>
  <c r="G25" i="61"/>
  <c r="I33" i="61"/>
  <c r="C33" i="61"/>
  <c r="D49" i="61"/>
  <c r="D50" i="61" s="1"/>
  <c r="F49" i="61"/>
  <c r="F50" i="61" s="1"/>
  <c r="J41" i="61"/>
  <c r="I13" i="62"/>
  <c r="C13" i="62"/>
  <c r="C15" i="62"/>
  <c r="D21" i="62"/>
  <c r="J21" i="62"/>
  <c r="G22" i="62"/>
  <c r="M22" i="62"/>
  <c r="F40" i="62"/>
  <c r="I40" i="62"/>
  <c r="C40" i="62"/>
  <c r="I43" i="62"/>
  <c r="C43" i="62"/>
  <c r="I29" i="63"/>
  <c r="C29" i="63"/>
  <c r="J19" i="63"/>
  <c r="C16" i="64"/>
  <c r="I16" i="64"/>
  <c r="C20" i="64"/>
  <c r="I20" i="64"/>
  <c r="I22" i="64"/>
  <c r="C22" i="64"/>
  <c r="D22" i="64"/>
  <c r="F22" i="64"/>
  <c r="D31" i="64"/>
  <c r="J31" i="64"/>
  <c r="L31" i="64"/>
  <c r="F31" i="64"/>
  <c r="F34" i="57"/>
  <c r="E36" i="57"/>
  <c r="E37" i="57"/>
  <c r="G47" i="57"/>
  <c r="L28" i="57"/>
  <c r="I38" i="57"/>
  <c r="L47" i="57"/>
  <c r="G18" i="58"/>
  <c r="G27" i="58"/>
  <c r="F32" i="58"/>
  <c r="E43" i="58"/>
  <c r="G43" i="58"/>
  <c r="G44" i="58"/>
  <c r="G46" i="58"/>
  <c r="M29" i="58"/>
  <c r="M31" i="58"/>
  <c r="I33" i="58"/>
  <c r="K43" i="58"/>
  <c r="G6" i="59"/>
  <c r="F8" i="59"/>
  <c r="D10" i="59"/>
  <c r="E36" i="59"/>
  <c r="E42" i="59"/>
  <c r="D4" i="60"/>
  <c r="G7" i="60"/>
  <c r="E10" i="60"/>
  <c r="G16" i="60"/>
  <c r="F38" i="60"/>
  <c r="L30" i="60"/>
  <c r="I32" i="60"/>
  <c r="C4" i="61"/>
  <c r="I4" i="61"/>
  <c r="D6" i="61"/>
  <c r="C32" i="61"/>
  <c r="I32" i="61"/>
  <c r="E9" i="62"/>
  <c r="K9" i="62"/>
  <c r="F35" i="62"/>
  <c r="J43" i="62"/>
  <c r="D43" i="62"/>
  <c r="F43" i="62"/>
  <c r="L43" i="62"/>
  <c r="E40" i="63"/>
  <c r="G40" i="63"/>
  <c r="C47" i="63"/>
  <c r="I47" i="63"/>
  <c r="J20" i="64"/>
  <c r="D20" i="64"/>
  <c r="L20" i="64"/>
  <c r="F20" i="64"/>
  <c r="M12" i="64"/>
  <c r="F21" i="61"/>
  <c r="F31" i="61"/>
  <c r="D32" i="61"/>
  <c r="F32" i="61"/>
  <c r="F33" i="61"/>
  <c r="D37" i="61"/>
  <c r="E49" i="61"/>
  <c r="E50" i="61" s="1"/>
  <c r="G49" i="61"/>
  <c r="G50" i="61" s="1"/>
  <c r="I19" i="61"/>
  <c r="L21" i="61"/>
  <c r="L28" i="61"/>
  <c r="F5" i="62"/>
  <c r="F13" i="62"/>
  <c r="L13" i="62"/>
  <c r="G15" i="62"/>
  <c r="C34" i="62"/>
  <c r="I34" i="62"/>
  <c r="H34" i="62" s="1"/>
  <c r="C46" i="62"/>
  <c r="F48" i="62"/>
  <c r="E48" i="62"/>
  <c r="E49" i="62"/>
  <c r="E50" i="62" s="1"/>
  <c r="G49" i="62"/>
  <c r="G50" i="62" s="1"/>
  <c r="L17" i="62"/>
  <c r="G21" i="63"/>
  <c r="D26" i="63"/>
  <c r="J26" i="63"/>
  <c r="G28" i="63"/>
  <c r="F29" i="63"/>
  <c r="F32" i="63"/>
  <c r="E34" i="63"/>
  <c r="J35" i="63"/>
  <c r="D35" i="63"/>
  <c r="K37" i="63"/>
  <c r="E37" i="63"/>
  <c r="D41" i="63"/>
  <c r="I21" i="63"/>
  <c r="I10" i="64"/>
  <c r="C10" i="64"/>
  <c r="D35" i="64"/>
  <c r="I39" i="64"/>
  <c r="H39" i="64" s="1"/>
  <c r="C39" i="64"/>
  <c r="I40" i="64"/>
  <c r="H40" i="64" s="1"/>
  <c r="D13" i="61"/>
  <c r="D15" i="61"/>
  <c r="D17" i="61"/>
  <c r="E18" i="61"/>
  <c r="E25" i="61"/>
  <c r="G31" i="61"/>
  <c r="E33" i="61"/>
  <c r="D39" i="61"/>
  <c r="G48" i="61"/>
  <c r="L32" i="61"/>
  <c r="I46" i="61"/>
  <c r="H46" i="61" s="1"/>
  <c r="E5" i="62"/>
  <c r="F9" i="62"/>
  <c r="L9" i="62"/>
  <c r="E23" i="62"/>
  <c r="H44" i="62"/>
  <c r="I4" i="63"/>
  <c r="C4" i="63"/>
  <c r="F14" i="63"/>
  <c r="L14" i="63"/>
  <c r="I24" i="63"/>
  <c r="C24" i="63"/>
  <c r="E29" i="63"/>
  <c r="I30" i="63"/>
  <c r="C30" i="63"/>
  <c r="G30" i="63"/>
  <c r="M36" i="63"/>
  <c r="G36" i="63"/>
  <c r="C38" i="63"/>
  <c r="I38" i="63"/>
  <c r="I9" i="64"/>
  <c r="C9" i="64"/>
  <c r="J23" i="64"/>
  <c r="D23" i="64"/>
  <c r="F25" i="64"/>
  <c r="L25" i="64"/>
  <c r="L35" i="64"/>
  <c r="F35" i="64"/>
  <c r="L45" i="64"/>
  <c r="F45" i="64"/>
  <c r="F6" i="63"/>
  <c r="E11" i="63"/>
  <c r="D16" i="63"/>
  <c r="E19" i="63"/>
  <c r="G20" i="63"/>
  <c r="F24" i="63"/>
  <c r="E36" i="63"/>
  <c r="F40" i="63"/>
  <c r="F47" i="63"/>
  <c r="F49" i="63"/>
  <c r="F50" i="63" s="1"/>
  <c r="L24" i="63"/>
  <c r="L47" i="63"/>
  <c r="J4" i="64"/>
  <c r="F8" i="64"/>
  <c r="D10" i="64"/>
  <c r="D14" i="64"/>
  <c r="F16" i="64"/>
  <c r="G20" i="64"/>
  <c r="G38" i="64"/>
  <c r="D49" i="64"/>
  <c r="D50" i="64" s="1"/>
  <c r="J10" i="64"/>
  <c r="E49" i="63"/>
  <c r="G49" i="63"/>
  <c r="G50" i="63" s="1"/>
  <c r="I46" i="63"/>
  <c r="M4" i="64"/>
  <c r="E21" i="64"/>
  <c r="G36" i="64"/>
  <c r="G46" i="64"/>
  <c r="G47" i="64"/>
  <c r="E49" i="64"/>
  <c r="G49" i="64"/>
  <c r="G50" i="64" s="1"/>
  <c r="M47" i="64"/>
  <c r="D4" i="56"/>
  <c r="J4" i="56"/>
  <c r="E11" i="56"/>
  <c r="G20" i="56"/>
  <c r="M20" i="56"/>
  <c r="E31" i="56"/>
  <c r="K31" i="56"/>
  <c r="L4" i="56"/>
  <c r="M7" i="56"/>
  <c r="L12" i="56"/>
  <c r="M31" i="56"/>
  <c r="C5" i="57"/>
  <c r="I5" i="57"/>
  <c r="H5" i="57" s="1"/>
  <c r="E10" i="57"/>
  <c r="K10" i="57"/>
  <c r="E20" i="57"/>
  <c r="D20" i="57"/>
  <c r="E27" i="57"/>
  <c r="K27" i="57"/>
  <c r="F41" i="57"/>
  <c r="L41" i="57"/>
  <c r="J38" i="57"/>
  <c r="C7" i="58"/>
  <c r="I7" i="58"/>
  <c r="G35" i="58"/>
  <c r="M35" i="58"/>
  <c r="E36" i="58"/>
  <c r="K36" i="58"/>
  <c r="M38" i="58"/>
  <c r="G38" i="58"/>
  <c r="L12" i="58"/>
  <c r="M27" i="58"/>
  <c r="G5" i="59"/>
  <c r="M5" i="59"/>
  <c r="M19" i="59"/>
  <c r="G19" i="59"/>
  <c r="F36" i="59"/>
  <c r="L36" i="59"/>
  <c r="K37" i="59"/>
  <c r="E37" i="59"/>
  <c r="C38" i="59"/>
  <c r="I38" i="59"/>
  <c r="G5" i="60"/>
  <c r="M5" i="60"/>
  <c r="E13" i="60"/>
  <c r="K13" i="60"/>
  <c r="E21" i="60"/>
  <c r="K21" i="60"/>
  <c r="C29" i="60"/>
  <c r="I29" i="60"/>
  <c r="J34" i="60"/>
  <c r="D34" i="60"/>
  <c r="G48" i="60"/>
  <c r="M48" i="60"/>
  <c r="C9" i="61"/>
  <c r="I9" i="61"/>
  <c r="H9" i="61" s="1"/>
  <c r="D9" i="61"/>
  <c r="F9" i="61"/>
  <c r="L22" i="61"/>
  <c r="F22" i="61"/>
  <c r="I26" i="61"/>
  <c r="H26" i="61" s="1"/>
  <c r="C26" i="61"/>
  <c r="C40" i="61"/>
  <c r="I40" i="61"/>
  <c r="E40" i="61"/>
  <c r="G40" i="61"/>
  <c r="J18" i="64"/>
  <c r="D18" i="64"/>
  <c r="C21" i="64"/>
  <c r="I21" i="64"/>
  <c r="E22" i="64"/>
  <c r="K22" i="64"/>
  <c r="G22" i="64"/>
  <c r="M22" i="64"/>
  <c r="C26" i="64"/>
  <c r="I26" i="64"/>
  <c r="G26" i="64"/>
  <c r="E26" i="64"/>
  <c r="J47" i="64"/>
  <c r="D47" i="64"/>
  <c r="L47" i="64"/>
  <c r="F47" i="64"/>
  <c r="D5" i="56"/>
  <c r="C9" i="56"/>
  <c r="F9" i="56"/>
  <c r="L9" i="56"/>
  <c r="D13" i="56"/>
  <c r="G15" i="56"/>
  <c r="C17" i="56"/>
  <c r="F17" i="56"/>
  <c r="L17" i="56"/>
  <c r="G19" i="56"/>
  <c r="E20" i="56"/>
  <c r="L30" i="56"/>
  <c r="F30" i="56"/>
  <c r="F43" i="56"/>
  <c r="J13" i="56"/>
  <c r="I18" i="56"/>
  <c r="L14" i="57"/>
  <c r="F14" i="57"/>
  <c r="F17" i="57"/>
  <c r="L17" i="57"/>
  <c r="L25" i="57"/>
  <c r="F25" i="57"/>
  <c r="E26" i="57"/>
  <c r="K26" i="57"/>
  <c r="F29" i="57"/>
  <c r="L29" i="57"/>
  <c r="J31" i="57"/>
  <c r="D31" i="57"/>
  <c r="E38" i="57"/>
  <c r="K38" i="57"/>
  <c r="C43" i="57"/>
  <c r="I34" i="57"/>
  <c r="H34" i="57" s="1"/>
  <c r="M38" i="57"/>
  <c r="F5" i="58"/>
  <c r="L5" i="58"/>
  <c r="L7" i="58"/>
  <c r="F7" i="58"/>
  <c r="C11" i="58"/>
  <c r="I11" i="58"/>
  <c r="L19" i="58"/>
  <c r="F19" i="58"/>
  <c r="I48" i="58"/>
  <c r="G7" i="59"/>
  <c r="E15" i="59"/>
  <c r="K15" i="59"/>
  <c r="D23" i="59"/>
  <c r="J23" i="59"/>
  <c r="L32" i="59"/>
  <c r="F32" i="59"/>
  <c r="L48" i="59"/>
  <c r="F48" i="59"/>
  <c r="C8" i="60"/>
  <c r="I8" i="60"/>
  <c r="K12" i="60"/>
  <c r="E12" i="60"/>
  <c r="J25" i="60"/>
  <c r="D25" i="60"/>
  <c r="J27" i="60"/>
  <c r="D27" i="60"/>
  <c r="F33" i="60"/>
  <c r="D33" i="60"/>
  <c r="E44" i="60"/>
  <c r="K44" i="60"/>
  <c r="G44" i="60"/>
  <c r="M44" i="60"/>
  <c r="L9" i="60"/>
  <c r="L25" i="60"/>
  <c r="C6" i="61"/>
  <c r="I6" i="61"/>
  <c r="C11" i="61"/>
  <c r="I11" i="61"/>
  <c r="H11" i="61" s="1"/>
  <c r="D11" i="61"/>
  <c r="F11" i="61"/>
  <c r="C13" i="61"/>
  <c r="I13" i="61"/>
  <c r="H13" i="61" s="1"/>
  <c r="C15" i="61"/>
  <c r="I15" i="61"/>
  <c r="C17" i="61"/>
  <c r="I17" i="61"/>
  <c r="H17" i="61" s="1"/>
  <c r="G18" i="61"/>
  <c r="M18" i="61"/>
  <c r="I23" i="61"/>
  <c r="C23" i="61"/>
  <c r="G23" i="61"/>
  <c r="E23" i="61"/>
  <c r="C37" i="61"/>
  <c r="I37" i="61"/>
  <c r="H37" i="61" s="1"/>
  <c r="E44" i="61"/>
  <c r="G44" i="61"/>
  <c r="D48" i="61"/>
  <c r="J48" i="61"/>
  <c r="F48" i="61"/>
  <c r="L48" i="61"/>
  <c r="C12" i="62"/>
  <c r="I12" i="62"/>
  <c r="E12" i="62"/>
  <c r="G12" i="62"/>
  <c r="I20" i="62"/>
  <c r="C20" i="62"/>
  <c r="D24" i="62"/>
  <c r="J24" i="62"/>
  <c r="L24" i="62"/>
  <c r="F24" i="62"/>
  <c r="J27" i="62"/>
  <c r="D27" i="62"/>
  <c r="I29" i="62"/>
  <c r="C29" i="62"/>
  <c r="E29" i="62"/>
  <c r="D29" i="62"/>
  <c r="L27" i="62"/>
  <c r="G4" i="56"/>
  <c r="E5" i="56"/>
  <c r="C6" i="56"/>
  <c r="D6" i="56"/>
  <c r="F6" i="56"/>
  <c r="L6" i="56"/>
  <c r="H6" i="56" s="1"/>
  <c r="G8" i="56"/>
  <c r="E9" i="56"/>
  <c r="C10" i="56"/>
  <c r="D10" i="56"/>
  <c r="F10" i="56"/>
  <c r="L10" i="56"/>
  <c r="G12" i="56"/>
  <c r="E13" i="56"/>
  <c r="C14" i="56"/>
  <c r="D14" i="56"/>
  <c r="F14" i="56"/>
  <c r="L14" i="56"/>
  <c r="H14" i="56" s="1"/>
  <c r="G16" i="56"/>
  <c r="E17" i="56"/>
  <c r="D18" i="56"/>
  <c r="F21" i="56"/>
  <c r="E21" i="56"/>
  <c r="D27" i="56"/>
  <c r="C29" i="56"/>
  <c r="I29" i="56"/>
  <c r="H29" i="56" s="1"/>
  <c r="D29" i="56"/>
  <c r="L34" i="56"/>
  <c r="F34" i="56"/>
  <c r="E35" i="56"/>
  <c r="K35" i="56"/>
  <c r="C36" i="56"/>
  <c r="I36" i="56"/>
  <c r="H36" i="56" s="1"/>
  <c r="D36" i="56"/>
  <c r="E38" i="56"/>
  <c r="K38" i="56"/>
  <c r="F39" i="56"/>
  <c r="D46" i="56"/>
  <c r="F48" i="56"/>
  <c r="F49" i="56"/>
  <c r="F50" i="56" s="1"/>
  <c r="L8" i="56"/>
  <c r="J10" i="56"/>
  <c r="M11" i="56"/>
  <c r="L16" i="56"/>
  <c r="J18" i="56"/>
  <c r="M35" i="56"/>
  <c r="I39" i="56"/>
  <c r="D8" i="57"/>
  <c r="G8" i="57"/>
  <c r="M8" i="57"/>
  <c r="C16" i="57"/>
  <c r="I16" i="57"/>
  <c r="D19" i="57"/>
  <c r="J19" i="57"/>
  <c r="F19" i="57"/>
  <c r="G21" i="57"/>
  <c r="M21" i="57"/>
  <c r="E22" i="57"/>
  <c r="K22" i="57"/>
  <c r="E23" i="57"/>
  <c r="K23" i="57"/>
  <c r="G24" i="57"/>
  <c r="M24" i="57"/>
  <c r="G25" i="57"/>
  <c r="M25" i="57"/>
  <c r="D26" i="57"/>
  <c r="C32" i="57"/>
  <c r="I32" i="57"/>
  <c r="D33" i="57"/>
  <c r="J40" i="57"/>
  <c r="D40" i="57"/>
  <c r="F40" i="57"/>
  <c r="D43" i="57"/>
  <c r="L46" i="57"/>
  <c r="F46" i="57"/>
  <c r="E47" i="57"/>
  <c r="K47" i="57"/>
  <c r="D49" i="57"/>
  <c r="D50" i="57" s="1"/>
  <c r="F49" i="57"/>
  <c r="F50" i="57" s="1"/>
  <c r="L8" i="57"/>
  <c r="L16" i="57"/>
  <c r="K21" i="57"/>
  <c r="M27" i="57"/>
  <c r="I31" i="57"/>
  <c r="L32" i="57"/>
  <c r="K37" i="57"/>
  <c r="L40" i="57"/>
  <c r="K45" i="57"/>
  <c r="M46" i="57"/>
  <c r="I6" i="58"/>
  <c r="C6" i="58"/>
  <c r="I8" i="58"/>
  <c r="C8" i="58"/>
  <c r="G9" i="58"/>
  <c r="C10" i="58"/>
  <c r="I10" i="58"/>
  <c r="H10" i="58" s="1"/>
  <c r="D13" i="58"/>
  <c r="J13" i="58"/>
  <c r="F13" i="58"/>
  <c r="D19" i="58"/>
  <c r="L23" i="58"/>
  <c r="F23" i="58"/>
  <c r="D25" i="58"/>
  <c r="D26" i="58"/>
  <c r="J26" i="58"/>
  <c r="F26" i="58"/>
  <c r="L31" i="58"/>
  <c r="F31" i="58"/>
  <c r="D33" i="58"/>
  <c r="C34" i="58"/>
  <c r="I34" i="58"/>
  <c r="H34" i="58" s="1"/>
  <c r="L39" i="58"/>
  <c r="F39" i="58"/>
  <c r="G41" i="58"/>
  <c r="M41" i="58"/>
  <c r="E44" i="58"/>
  <c r="K44" i="58"/>
  <c r="D47" i="58"/>
  <c r="E47" i="58"/>
  <c r="I5" i="58"/>
  <c r="K9" i="58"/>
  <c r="L13" i="58"/>
  <c r="M15" i="58"/>
  <c r="I19" i="58"/>
  <c r="I21" i="58"/>
  <c r="L26" i="58"/>
  <c r="K37" i="58"/>
  <c r="M43" i="58"/>
  <c r="I47" i="58"/>
  <c r="H47" i="58" s="1"/>
  <c r="D13" i="59"/>
  <c r="J13" i="59"/>
  <c r="I27" i="59"/>
  <c r="C27" i="59"/>
  <c r="D28" i="59"/>
  <c r="J28" i="59"/>
  <c r="F28" i="59"/>
  <c r="L28" i="59"/>
  <c r="K29" i="59"/>
  <c r="E29" i="59"/>
  <c r="G29" i="59"/>
  <c r="M29" i="59"/>
  <c r="I43" i="59"/>
  <c r="C43" i="59"/>
  <c r="D44" i="59"/>
  <c r="J44" i="59"/>
  <c r="F44" i="59"/>
  <c r="L44" i="59"/>
  <c r="K45" i="59"/>
  <c r="E45" i="59"/>
  <c r="G45" i="59"/>
  <c r="M45" i="59"/>
  <c r="C46" i="59"/>
  <c r="I46" i="59"/>
  <c r="L9" i="59"/>
  <c r="L13" i="59"/>
  <c r="K24" i="59"/>
  <c r="I26" i="59"/>
  <c r="J47" i="59"/>
  <c r="L6" i="60"/>
  <c r="F6" i="60"/>
  <c r="C26" i="60"/>
  <c r="I26" i="60"/>
  <c r="D32" i="60"/>
  <c r="L35" i="60"/>
  <c r="F35" i="60"/>
  <c r="C37" i="60"/>
  <c r="I37" i="60"/>
  <c r="K18" i="61"/>
  <c r="C8" i="62"/>
  <c r="I8" i="62"/>
  <c r="G8" i="62"/>
  <c r="E8" i="62"/>
  <c r="J18" i="62"/>
  <c r="D18" i="62"/>
  <c r="F18" i="62"/>
  <c r="L18" i="62"/>
  <c r="K21" i="62"/>
  <c r="E21" i="62"/>
  <c r="E22" i="62"/>
  <c r="K22" i="62"/>
  <c r="C25" i="62"/>
  <c r="I25" i="62"/>
  <c r="D25" i="62"/>
  <c r="E25" i="62"/>
  <c r="I37" i="62"/>
  <c r="H37" i="62" s="1"/>
  <c r="C37" i="62"/>
  <c r="E37" i="62"/>
  <c r="D37" i="62"/>
  <c r="F37" i="62"/>
  <c r="L41" i="62"/>
  <c r="F41" i="62"/>
  <c r="K26" i="63"/>
  <c r="E26" i="63"/>
  <c r="M26" i="63"/>
  <c r="G26" i="63"/>
  <c r="D8" i="56"/>
  <c r="J8" i="56"/>
  <c r="D12" i="56"/>
  <c r="J12" i="56"/>
  <c r="E15" i="56"/>
  <c r="D16" i="56"/>
  <c r="J16" i="56"/>
  <c r="C32" i="56"/>
  <c r="I32" i="56"/>
  <c r="H32" i="56" s="1"/>
  <c r="C45" i="56"/>
  <c r="I45" i="56"/>
  <c r="H45" i="56" s="1"/>
  <c r="I43" i="56"/>
  <c r="F9" i="57"/>
  <c r="L9" i="57"/>
  <c r="I17" i="57"/>
  <c r="C17" i="57"/>
  <c r="C20" i="57"/>
  <c r="I20" i="57"/>
  <c r="H20" i="57" s="1"/>
  <c r="L26" i="57"/>
  <c r="F26" i="57"/>
  <c r="C29" i="57"/>
  <c r="I29" i="57"/>
  <c r="L38" i="57"/>
  <c r="F38" i="57"/>
  <c r="E39" i="57"/>
  <c r="K39" i="57"/>
  <c r="J48" i="57"/>
  <c r="D48" i="57"/>
  <c r="M39" i="57"/>
  <c r="D5" i="58"/>
  <c r="E5" i="58"/>
  <c r="D7" i="58"/>
  <c r="E7" i="58"/>
  <c r="E15" i="58"/>
  <c r="K15" i="58"/>
  <c r="C18" i="58"/>
  <c r="I18" i="58"/>
  <c r="H18" i="58" s="1"/>
  <c r="C28" i="58"/>
  <c r="I28" i="58"/>
  <c r="H28" i="58" s="1"/>
  <c r="G37" i="58"/>
  <c r="M37" i="58"/>
  <c r="L14" i="58"/>
  <c r="L25" i="58"/>
  <c r="E5" i="59"/>
  <c r="K5" i="59"/>
  <c r="E6" i="59"/>
  <c r="K6" i="59"/>
  <c r="D9" i="59"/>
  <c r="J9" i="59"/>
  <c r="E19" i="59"/>
  <c r="K19" i="59"/>
  <c r="I35" i="59"/>
  <c r="C35" i="59"/>
  <c r="D36" i="59"/>
  <c r="J36" i="59"/>
  <c r="G37" i="59"/>
  <c r="M37" i="59"/>
  <c r="M6" i="59"/>
  <c r="I22" i="59"/>
  <c r="H22" i="59" s="1"/>
  <c r="C15" i="60"/>
  <c r="I15" i="60"/>
  <c r="H15" i="60" s="1"/>
  <c r="G15" i="60"/>
  <c r="F15" i="60"/>
  <c r="L34" i="60"/>
  <c r="F34" i="60"/>
  <c r="E48" i="60"/>
  <c r="K48" i="60"/>
  <c r="C35" i="61"/>
  <c r="I35" i="61"/>
  <c r="H35" i="61" s="1"/>
  <c r="D35" i="61"/>
  <c r="E35" i="61"/>
  <c r="F18" i="64"/>
  <c r="L18" i="64"/>
  <c r="C5" i="56"/>
  <c r="F5" i="56"/>
  <c r="L5" i="56"/>
  <c r="D9" i="56"/>
  <c r="C13" i="56"/>
  <c r="F13" i="56"/>
  <c r="L13" i="56"/>
  <c r="D17" i="56"/>
  <c r="C25" i="56"/>
  <c r="I25" i="56"/>
  <c r="H25" i="56" s="1"/>
  <c r="J5" i="56"/>
  <c r="M22" i="56"/>
  <c r="I26" i="56"/>
  <c r="H26" i="56" s="1"/>
  <c r="L43" i="56"/>
  <c r="M9" i="57"/>
  <c r="G9" i="57"/>
  <c r="D17" i="57"/>
  <c r="D29" i="57"/>
  <c r="F31" i="57"/>
  <c r="C33" i="57"/>
  <c r="I33" i="57"/>
  <c r="D34" i="57"/>
  <c r="G36" i="57"/>
  <c r="M36" i="57"/>
  <c r="G37" i="57"/>
  <c r="M37" i="57"/>
  <c r="C40" i="57"/>
  <c r="I40" i="57"/>
  <c r="I13" i="58"/>
  <c r="C13" i="58"/>
  <c r="I26" i="58"/>
  <c r="C26" i="58"/>
  <c r="L33" i="58"/>
  <c r="F33" i="58"/>
  <c r="K38" i="58"/>
  <c r="M15" i="59"/>
  <c r="G15" i="59"/>
  <c r="D39" i="59"/>
  <c r="J39" i="59"/>
  <c r="C11" i="60"/>
  <c r="I11" i="60"/>
  <c r="H11" i="60" s="1"/>
  <c r="G11" i="60"/>
  <c r="F11" i="60"/>
  <c r="G12" i="60"/>
  <c r="M12" i="60"/>
  <c r="L27" i="60"/>
  <c r="F27" i="60"/>
  <c r="C44" i="61"/>
  <c r="I44" i="61"/>
  <c r="D7" i="56"/>
  <c r="J7" i="56"/>
  <c r="D11" i="56"/>
  <c r="J11" i="56"/>
  <c r="D15" i="56"/>
  <c r="J15" i="56"/>
  <c r="D19" i="56"/>
  <c r="J19" i="56"/>
  <c r="D20" i="56"/>
  <c r="J20" i="56"/>
  <c r="F26" i="56"/>
  <c r="E34" i="56"/>
  <c r="K34" i="56"/>
  <c r="C41" i="56"/>
  <c r="I41" i="56"/>
  <c r="H41" i="56" s="1"/>
  <c r="L46" i="56"/>
  <c r="F46" i="56"/>
  <c r="C48" i="56"/>
  <c r="I48" i="56"/>
  <c r="H48" i="56" s="1"/>
  <c r="L7" i="56"/>
  <c r="J9" i="56"/>
  <c r="L15" i="56"/>
  <c r="J17" i="56"/>
  <c r="I30" i="56"/>
  <c r="L31" i="56"/>
  <c r="M34" i="56"/>
  <c r="G4" i="57"/>
  <c r="M4" i="57"/>
  <c r="F5" i="57"/>
  <c r="L10" i="57"/>
  <c r="F10" i="57"/>
  <c r="E11" i="57"/>
  <c r="K11" i="57"/>
  <c r="G12" i="57"/>
  <c r="M12" i="57"/>
  <c r="E18" i="57"/>
  <c r="D18" i="57"/>
  <c r="G19" i="57"/>
  <c r="F20" i="57"/>
  <c r="D25" i="57"/>
  <c r="G28" i="57"/>
  <c r="M28" i="57"/>
  <c r="L30" i="57"/>
  <c r="F30" i="57"/>
  <c r="J32" i="57"/>
  <c r="D32" i="57"/>
  <c r="C41" i="57"/>
  <c r="I41" i="57"/>
  <c r="G44" i="57"/>
  <c r="M44" i="57"/>
  <c r="G45" i="57"/>
  <c r="M45" i="57"/>
  <c r="E46" i="57"/>
  <c r="K46" i="57"/>
  <c r="D47" i="57"/>
  <c r="C48" i="57"/>
  <c r="I48" i="57"/>
  <c r="J9" i="57"/>
  <c r="M10" i="57"/>
  <c r="L15" i="57"/>
  <c r="H15" i="57" s="1"/>
  <c r="J17" i="57"/>
  <c r="M26" i="57"/>
  <c r="K28" i="57"/>
  <c r="L31" i="57"/>
  <c r="K36" i="57"/>
  <c r="L39" i="57"/>
  <c r="J41" i="57"/>
  <c r="K44" i="57"/>
  <c r="L48" i="57"/>
  <c r="F4" i="58"/>
  <c r="L4" i="58"/>
  <c r="F6" i="58"/>
  <c r="L6" i="58"/>
  <c r="C12" i="58"/>
  <c r="I12" i="58"/>
  <c r="G13" i="58"/>
  <c r="D15" i="58"/>
  <c r="J15" i="58"/>
  <c r="F15" i="58"/>
  <c r="L15" i="58"/>
  <c r="E17" i="58"/>
  <c r="K17" i="58"/>
  <c r="F18" i="58"/>
  <c r="F20" i="58"/>
  <c r="L20" i="58"/>
  <c r="C23" i="58"/>
  <c r="F38" i="58"/>
  <c r="L38" i="58"/>
  <c r="G39" i="58"/>
  <c r="M39" i="58"/>
  <c r="C40" i="58"/>
  <c r="I40" i="58"/>
  <c r="H40" i="58" s="1"/>
  <c r="I46" i="58"/>
  <c r="C46" i="58"/>
  <c r="K39" i="58"/>
  <c r="C9" i="59"/>
  <c r="I9" i="59"/>
  <c r="C11" i="59"/>
  <c r="L12" i="59"/>
  <c r="F12" i="59"/>
  <c r="D31" i="59"/>
  <c r="J31" i="59"/>
  <c r="L40" i="59"/>
  <c r="F40" i="59"/>
  <c r="C42" i="59"/>
  <c r="F47" i="59"/>
  <c r="L47" i="59"/>
  <c r="I8" i="59"/>
  <c r="L23" i="59"/>
  <c r="C4" i="60"/>
  <c r="I4" i="60"/>
  <c r="L14" i="60"/>
  <c r="F14" i="60"/>
  <c r="E22" i="60"/>
  <c r="K22" i="60"/>
  <c r="G22" i="60"/>
  <c r="M22" i="60"/>
  <c r="D28" i="60"/>
  <c r="J28" i="60"/>
  <c r="L28" i="60"/>
  <c r="F28" i="60"/>
  <c r="J30" i="60"/>
  <c r="D30" i="60"/>
  <c r="K5" i="60"/>
  <c r="M13" i="60"/>
  <c r="K19" i="60"/>
  <c r="M21" i="60"/>
  <c r="I24" i="60"/>
  <c r="C42" i="62"/>
  <c r="I42" i="62"/>
  <c r="H42" i="62" s="1"/>
  <c r="E43" i="62"/>
  <c r="K43" i="62"/>
  <c r="G43" i="62"/>
  <c r="M43" i="62"/>
  <c r="G45" i="62"/>
  <c r="M45" i="62"/>
  <c r="E47" i="62"/>
  <c r="K47" i="62"/>
  <c r="G47" i="62"/>
  <c r="M47" i="62"/>
  <c r="C48" i="62"/>
  <c r="I48" i="62"/>
  <c r="H48" i="62" s="1"/>
  <c r="D5" i="63"/>
  <c r="J5" i="63"/>
  <c r="F5" i="63"/>
  <c r="L5" i="63"/>
  <c r="D9" i="63"/>
  <c r="J9" i="63"/>
  <c r="F9" i="63"/>
  <c r="L9" i="63"/>
  <c r="C22" i="63"/>
  <c r="I22" i="63"/>
  <c r="H22" i="63" s="1"/>
  <c r="E24" i="63"/>
  <c r="K24" i="63"/>
  <c r="M24" i="63"/>
  <c r="G24" i="63"/>
  <c r="I33" i="63"/>
  <c r="C33" i="63"/>
  <c r="G33" i="63"/>
  <c r="D33" i="63"/>
  <c r="C34" i="63"/>
  <c r="I34" i="63"/>
  <c r="D36" i="63"/>
  <c r="J36" i="63"/>
  <c r="F36" i="63"/>
  <c r="L36" i="63"/>
  <c r="C42" i="63"/>
  <c r="I42" i="63"/>
  <c r="E42" i="63"/>
  <c r="G42" i="63"/>
  <c r="E27" i="56"/>
  <c r="G27" i="56"/>
  <c r="E30" i="56"/>
  <c r="G30" i="56"/>
  <c r="E43" i="56"/>
  <c r="G43" i="56"/>
  <c r="E46" i="56"/>
  <c r="G46" i="56"/>
  <c r="I24" i="56"/>
  <c r="H24" i="56" s="1"/>
  <c r="I28" i="56"/>
  <c r="H28" i="56" s="1"/>
  <c r="K30" i="56"/>
  <c r="I40" i="56"/>
  <c r="H40" i="56" s="1"/>
  <c r="I44" i="56"/>
  <c r="H44" i="56" s="1"/>
  <c r="K46" i="56"/>
  <c r="G7" i="57"/>
  <c r="G13" i="57"/>
  <c r="G16" i="57"/>
  <c r="E17" i="57"/>
  <c r="E19" i="57"/>
  <c r="E29" i="57"/>
  <c r="G29" i="57"/>
  <c r="E30" i="57"/>
  <c r="G30" i="57"/>
  <c r="E31" i="57"/>
  <c r="G31" i="57"/>
  <c r="E32" i="57"/>
  <c r="G32" i="57"/>
  <c r="E40" i="57"/>
  <c r="G40" i="57"/>
  <c r="E41" i="57"/>
  <c r="G41" i="57"/>
  <c r="E48" i="57"/>
  <c r="G48" i="57"/>
  <c r="E49" i="57"/>
  <c r="G49" i="57"/>
  <c r="G50" i="57" s="1"/>
  <c r="I4" i="57"/>
  <c r="I8" i="57"/>
  <c r="I12" i="57"/>
  <c r="M16" i="57"/>
  <c r="I24" i="57"/>
  <c r="I28" i="57"/>
  <c r="K30" i="57"/>
  <c r="M32" i="57"/>
  <c r="J35" i="57"/>
  <c r="I36" i="57"/>
  <c r="M40" i="57"/>
  <c r="J43" i="57"/>
  <c r="I44" i="57"/>
  <c r="M48" i="57"/>
  <c r="E4" i="58"/>
  <c r="K4" i="58"/>
  <c r="G5" i="58"/>
  <c r="E6" i="58"/>
  <c r="G7" i="58"/>
  <c r="E8" i="58"/>
  <c r="K8" i="58"/>
  <c r="D11" i="58"/>
  <c r="F11" i="58"/>
  <c r="L11" i="58"/>
  <c r="E13" i="58"/>
  <c r="G16" i="58"/>
  <c r="H22" i="58"/>
  <c r="E22" i="58"/>
  <c r="G23" i="58"/>
  <c r="G25" i="58"/>
  <c r="E30" i="58"/>
  <c r="G36" i="58"/>
  <c r="D46" i="58"/>
  <c r="F46" i="58"/>
  <c r="M7" i="58"/>
  <c r="M8" i="58"/>
  <c r="M23" i="58"/>
  <c r="M25" i="58"/>
  <c r="I45" i="58"/>
  <c r="J46" i="58"/>
  <c r="D11" i="59"/>
  <c r="F11" i="59"/>
  <c r="E13" i="59"/>
  <c r="K13" i="59"/>
  <c r="E27" i="59"/>
  <c r="K27" i="59"/>
  <c r="G27" i="59"/>
  <c r="M27" i="59"/>
  <c r="C29" i="59"/>
  <c r="I29" i="59"/>
  <c r="E35" i="59"/>
  <c r="K35" i="59"/>
  <c r="G35" i="59"/>
  <c r="M35" i="59"/>
  <c r="C37" i="59"/>
  <c r="I37" i="59"/>
  <c r="E43" i="59"/>
  <c r="K43" i="59"/>
  <c r="G43" i="59"/>
  <c r="M43" i="59"/>
  <c r="C45" i="59"/>
  <c r="I45" i="59"/>
  <c r="I6" i="59"/>
  <c r="I10" i="59"/>
  <c r="L11" i="59"/>
  <c r="J17" i="59"/>
  <c r="G4" i="60"/>
  <c r="K8" i="60"/>
  <c r="E8" i="60"/>
  <c r="G8" i="60"/>
  <c r="M8" i="60"/>
  <c r="C20" i="60"/>
  <c r="I20" i="60"/>
  <c r="H20" i="60" s="1"/>
  <c r="E20" i="60"/>
  <c r="F20" i="60"/>
  <c r="E24" i="60"/>
  <c r="K24" i="60"/>
  <c r="G24" i="60"/>
  <c r="F29" i="60"/>
  <c r="C31" i="60"/>
  <c r="I31" i="60"/>
  <c r="H31" i="60" s="1"/>
  <c r="E33" i="60"/>
  <c r="K33" i="60"/>
  <c r="G33" i="60"/>
  <c r="E37" i="60"/>
  <c r="K37" i="60"/>
  <c r="G37" i="60"/>
  <c r="M37" i="60"/>
  <c r="G42" i="60"/>
  <c r="M42" i="60"/>
  <c r="G43" i="60"/>
  <c r="M43" i="60"/>
  <c r="J46" i="60"/>
  <c r="D46" i="60"/>
  <c r="J18" i="60"/>
  <c r="M24" i="60"/>
  <c r="M33" i="60"/>
  <c r="K42" i="60"/>
  <c r="K21" i="61"/>
  <c r="E21" i="61"/>
  <c r="M21" i="61"/>
  <c r="G21" i="61"/>
  <c r="C19" i="62"/>
  <c r="I19" i="62"/>
  <c r="H19" i="62" s="1"/>
  <c r="E31" i="62"/>
  <c r="K31" i="62"/>
  <c r="G31" i="62"/>
  <c r="M31" i="62"/>
  <c r="I32" i="62"/>
  <c r="C32" i="62"/>
  <c r="E32" i="62"/>
  <c r="F32" i="62"/>
  <c r="J39" i="62"/>
  <c r="D39" i="62"/>
  <c r="L39" i="62"/>
  <c r="F39" i="62"/>
  <c r="I16" i="62"/>
  <c r="H16" i="62" s="1"/>
  <c r="K4" i="63"/>
  <c r="M4" i="63"/>
  <c r="G4" i="63"/>
  <c r="J10" i="63"/>
  <c r="D10" i="63"/>
  <c r="F10" i="63"/>
  <c r="L10" i="63"/>
  <c r="D12" i="63"/>
  <c r="J12" i="63"/>
  <c r="F12" i="63"/>
  <c r="L12" i="63"/>
  <c r="D21" i="63"/>
  <c r="J21" i="63"/>
  <c r="F21" i="63"/>
  <c r="L21" i="63"/>
  <c r="F27" i="63"/>
  <c r="L27" i="63"/>
  <c r="E46" i="63"/>
  <c r="G46" i="63"/>
  <c r="G47" i="63"/>
  <c r="M47" i="63"/>
  <c r="C48" i="63"/>
  <c r="I48" i="63"/>
  <c r="E48" i="63"/>
  <c r="G48" i="63"/>
  <c r="D5" i="64"/>
  <c r="J5" i="64"/>
  <c r="L5" i="64"/>
  <c r="F5" i="64"/>
  <c r="E6" i="64"/>
  <c r="K6" i="64"/>
  <c r="G6" i="64"/>
  <c r="M6" i="64"/>
  <c r="D11" i="64"/>
  <c r="J11" i="64"/>
  <c r="C13" i="64"/>
  <c r="I13" i="64"/>
  <c r="D13" i="64"/>
  <c r="E13" i="64"/>
  <c r="M14" i="64"/>
  <c r="G14" i="64"/>
  <c r="F18" i="56"/>
  <c r="E23" i="56"/>
  <c r="G23" i="56"/>
  <c r="D24" i="56"/>
  <c r="E26" i="56"/>
  <c r="G26" i="56"/>
  <c r="D31" i="56"/>
  <c r="D33" i="56"/>
  <c r="D34" i="56"/>
  <c r="E39" i="56"/>
  <c r="G39" i="56"/>
  <c r="D40" i="56"/>
  <c r="E42" i="56"/>
  <c r="G42" i="56"/>
  <c r="L18" i="56"/>
  <c r="K23" i="56"/>
  <c r="K27" i="56"/>
  <c r="I33" i="56"/>
  <c r="H33" i="56" s="1"/>
  <c r="I37" i="56"/>
  <c r="H37" i="56" s="1"/>
  <c r="K39" i="56"/>
  <c r="K43" i="56"/>
  <c r="D11" i="57"/>
  <c r="F11" i="57"/>
  <c r="G15" i="57"/>
  <c r="G17" i="57"/>
  <c r="G18" i="57"/>
  <c r="G20" i="57"/>
  <c r="C21" i="57"/>
  <c r="E33" i="57"/>
  <c r="G33" i="57"/>
  <c r="E34" i="57"/>
  <c r="G34" i="57"/>
  <c r="E35" i="57"/>
  <c r="G35" i="57"/>
  <c r="E42" i="57"/>
  <c r="G42" i="57"/>
  <c r="E43" i="57"/>
  <c r="G43" i="57"/>
  <c r="I13" i="57"/>
  <c r="H13" i="57" s="1"/>
  <c r="K19" i="57"/>
  <c r="I25" i="57"/>
  <c r="M29" i="57"/>
  <c r="K31" i="57"/>
  <c r="M33" i="57"/>
  <c r="K35" i="57"/>
  <c r="I37" i="57"/>
  <c r="M41" i="57"/>
  <c r="K43" i="57"/>
  <c r="I45" i="57"/>
  <c r="G4" i="58"/>
  <c r="G6" i="58"/>
  <c r="D9" i="58"/>
  <c r="J9" i="58"/>
  <c r="E11" i="58"/>
  <c r="C14" i="58"/>
  <c r="I14" i="58"/>
  <c r="D17" i="58"/>
  <c r="J17" i="58"/>
  <c r="F17" i="58"/>
  <c r="G19" i="58"/>
  <c r="D21" i="58"/>
  <c r="E21" i="58"/>
  <c r="G21" i="58"/>
  <c r="D22" i="58"/>
  <c r="F22" i="58"/>
  <c r="G26" i="58"/>
  <c r="D30" i="58"/>
  <c r="F30" i="58"/>
  <c r="G47" i="58"/>
  <c r="M5" i="58"/>
  <c r="J11" i="58"/>
  <c r="K13" i="58"/>
  <c r="L17" i="58"/>
  <c r="M21" i="58"/>
  <c r="I24" i="58"/>
  <c r="H24" i="58" s="1"/>
  <c r="I39" i="58"/>
  <c r="F10" i="59"/>
  <c r="L10" i="59"/>
  <c r="E11" i="59"/>
  <c r="K11" i="59"/>
  <c r="M11" i="59"/>
  <c r="G11" i="59"/>
  <c r="G13" i="59"/>
  <c r="G24" i="59"/>
  <c r="F24" i="59"/>
  <c r="G26" i="59"/>
  <c r="G34" i="59"/>
  <c r="G42" i="59"/>
  <c r="I16" i="59"/>
  <c r="L17" i="59"/>
  <c r="L25" i="59"/>
  <c r="M34" i="59"/>
  <c r="E4" i="60"/>
  <c r="C12" i="60"/>
  <c r="I12" i="60"/>
  <c r="D12" i="60"/>
  <c r="F12" i="60"/>
  <c r="I19" i="60"/>
  <c r="C19" i="60"/>
  <c r="G19" i="60"/>
  <c r="E23" i="60"/>
  <c r="K23" i="60"/>
  <c r="G23" i="60"/>
  <c r="M23" i="60"/>
  <c r="E26" i="60"/>
  <c r="G26" i="60"/>
  <c r="M26" i="60"/>
  <c r="E32" i="60"/>
  <c r="K32" i="60"/>
  <c r="G32" i="60"/>
  <c r="M32" i="60"/>
  <c r="L36" i="60"/>
  <c r="F36" i="60"/>
  <c r="C38" i="60"/>
  <c r="I38" i="60"/>
  <c r="C44" i="60"/>
  <c r="I44" i="60"/>
  <c r="F45" i="60"/>
  <c r="L45" i="60"/>
  <c r="C47" i="60"/>
  <c r="I47" i="60"/>
  <c r="E49" i="60"/>
  <c r="E50" i="60" s="1"/>
  <c r="G49" i="60"/>
  <c r="G50" i="60" s="1"/>
  <c r="L18" i="60"/>
  <c r="C5" i="61"/>
  <c r="I5" i="61"/>
  <c r="H5" i="61" s="1"/>
  <c r="D5" i="61"/>
  <c r="F5" i="61"/>
  <c r="C14" i="61"/>
  <c r="I14" i="61"/>
  <c r="L19" i="61"/>
  <c r="F19" i="61"/>
  <c r="C30" i="61"/>
  <c r="I30" i="61"/>
  <c r="H30" i="61" s="1"/>
  <c r="C38" i="61"/>
  <c r="I38" i="61"/>
  <c r="C43" i="61"/>
  <c r="I43" i="61"/>
  <c r="I45" i="61"/>
  <c r="C45" i="61"/>
  <c r="K47" i="61"/>
  <c r="E47" i="61"/>
  <c r="G47" i="61"/>
  <c r="M47" i="61"/>
  <c r="I24" i="61"/>
  <c r="H24" i="61" s="1"/>
  <c r="D4" i="62"/>
  <c r="J4" i="62"/>
  <c r="L4" i="62"/>
  <c r="F4" i="62"/>
  <c r="G5" i="62"/>
  <c r="M5" i="62"/>
  <c r="C14" i="62"/>
  <c r="I14" i="62"/>
  <c r="H14" i="62" s="1"/>
  <c r="E14" i="62"/>
  <c r="F14" i="62"/>
  <c r="J17" i="62"/>
  <c r="D17" i="62"/>
  <c r="D28" i="62"/>
  <c r="J28" i="62"/>
  <c r="L28" i="62"/>
  <c r="F28" i="62"/>
  <c r="G32" i="62"/>
  <c r="K33" i="62"/>
  <c r="E33" i="62"/>
  <c r="G33" i="62"/>
  <c r="M33" i="62"/>
  <c r="I35" i="62"/>
  <c r="C35" i="62"/>
  <c r="D36" i="62"/>
  <c r="J36" i="62"/>
  <c r="L36" i="62"/>
  <c r="F36" i="62"/>
  <c r="E4" i="63"/>
  <c r="D38" i="63"/>
  <c r="J38" i="63"/>
  <c r="F38" i="63"/>
  <c r="L38" i="63"/>
  <c r="C43" i="63"/>
  <c r="I43" i="63"/>
  <c r="H43" i="63" s="1"/>
  <c r="G43" i="63"/>
  <c r="F43" i="63"/>
  <c r="E43" i="63"/>
  <c r="E47" i="63"/>
  <c r="K14" i="64"/>
  <c r="D16" i="59"/>
  <c r="D19" i="59"/>
  <c r="F19" i="59"/>
  <c r="D30" i="59"/>
  <c r="F30" i="59"/>
  <c r="D38" i="59"/>
  <c r="F38" i="59"/>
  <c r="D46" i="59"/>
  <c r="F46" i="59"/>
  <c r="I17" i="59"/>
  <c r="L18" i="59"/>
  <c r="L30" i="59"/>
  <c r="I33" i="59"/>
  <c r="L38" i="59"/>
  <c r="I41" i="59"/>
  <c r="L46" i="59"/>
  <c r="D5" i="60"/>
  <c r="J5" i="60"/>
  <c r="F5" i="60"/>
  <c r="C6" i="60"/>
  <c r="I6" i="60"/>
  <c r="F8" i="60"/>
  <c r="G14" i="60"/>
  <c r="M14" i="60"/>
  <c r="G18" i="60"/>
  <c r="M18" i="60"/>
  <c r="L24" i="60"/>
  <c r="F24" i="60"/>
  <c r="E25" i="60"/>
  <c r="K25" i="60"/>
  <c r="C27" i="60"/>
  <c r="I27" i="60"/>
  <c r="J29" i="60"/>
  <c r="D29" i="60"/>
  <c r="G34" i="60"/>
  <c r="M34" i="60"/>
  <c r="G35" i="60"/>
  <c r="M35" i="60"/>
  <c r="E36" i="60"/>
  <c r="K36" i="60"/>
  <c r="C39" i="60"/>
  <c r="I39" i="60"/>
  <c r="C46" i="60"/>
  <c r="I46" i="60"/>
  <c r="D47" i="60"/>
  <c r="M16" i="60"/>
  <c r="L29" i="60"/>
  <c r="F6" i="61"/>
  <c r="L6" i="61"/>
  <c r="F14" i="61"/>
  <c r="L14" i="61"/>
  <c r="L18" i="61"/>
  <c r="F18" i="61"/>
  <c r="E19" i="61"/>
  <c r="K19" i="61"/>
  <c r="D23" i="61"/>
  <c r="F23" i="61"/>
  <c r="L23" i="61"/>
  <c r="I25" i="61"/>
  <c r="H25" i="61" s="1"/>
  <c r="C25" i="61"/>
  <c r="D43" i="61"/>
  <c r="F43" i="61"/>
  <c r="L43" i="61"/>
  <c r="J45" i="61"/>
  <c r="D45" i="61"/>
  <c r="F45" i="61"/>
  <c r="I39" i="61"/>
  <c r="H39" i="61" s="1"/>
  <c r="L45" i="61"/>
  <c r="E7" i="62"/>
  <c r="D7" i="62"/>
  <c r="E18" i="62"/>
  <c r="K18" i="62"/>
  <c r="D20" i="62"/>
  <c r="L20" i="62"/>
  <c r="F20" i="62"/>
  <c r="J22" i="62"/>
  <c r="D22" i="62"/>
  <c r="G23" i="62"/>
  <c r="M23" i="62"/>
  <c r="E24" i="62"/>
  <c r="G24" i="62"/>
  <c r="I27" i="62"/>
  <c r="C27" i="62"/>
  <c r="I30" i="62"/>
  <c r="C30" i="62"/>
  <c r="E44" i="62"/>
  <c r="G44" i="62"/>
  <c r="F44" i="62"/>
  <c r="L5" i="62"/>
  <c r="M11" i="62"/>
  <c r="D4" i="63"/>
  <c r="J4" i="63"/>
  <c r="L4" i="63"/>
  <c r="K5" i="63"/>
  <c r="E5" i="63"/>
  <c r="G5" i="63"/>
  <c r="M5" i="63"/>
  <c r="C15" i="63"/>
  <c r="I15" i="63"/>
  <c r="C17" i="63"/>
  <c r="I17" i="63"/>
  <c r="C18" i="63"/>
  <c r="I18" i="63"/>
  <c r="M29" i="63"/>
  <c r="G29" i="63"/>
  <c r="I44" i="63"/>
  <c r="C44" i="63"/>
  <c r="L6" i="63"/>
  <c r="J20" i="62"/>
  <c r="K23" i="62"/>
  <c r="M27" i="63"/>
  <c r="K29" i="63"/>
  <c r="D40" i="58"/>
  <c r="F40" i="58"/>
  <c r="G42" i="58"/>
  <c r="G45" i="58"/>
  <c r="E46" i="58"/>
  <c r="D48" i="58"/>
  <c r="F5" i="59"/>
  <c r="E9" i="59"/>
  <c r="D12" i="59"/>
  <c r="D15" i="59"/>
  <c r="F15" i="59"/>
  <c r="E17" i="59"/>
  <c r="D20" i="59"/>
  <c r="E21" i="59"/>
  <c r="D24" i="59"/>
  <c r="E25" i="59"/>
  <c r="G25" i="59"/>
  <c r="D26" i="59"/>
  <c r="F26" i="59"/>
  <c r="F27" i="59"/>
  <c r="F29" i="59"/>
  <c r="G31" i="59"/>
  <c r="E33" i="59"/>
  <c r="G33" i="59"/>
  <c r="D34" i="59"/>
  <c r="F34" i="59"/>
  <c r="F35" i="59"/>
  <c r="F37" i="59"/>
  <c r="G39" i="59"/>
  <c r="E41" i="59"/>
  <c r="G41" i="59"/>
  <c r="D42" i="59"/>
  <c r="F42" i="59"/>
  <c r="F43" i="59"/>
  <c r="F45" i="59"/>
  <c r="G47" i="59"/>
  <c r="E49" i="59"/>
  <c r="E50" i="59" s="1"/>
  <c r="G49" i="59"/>
  <c r="G50" i="59" s="1"/>
  <c r="K9" i="59"/>
  <c r="K17" i="59"/>
  <c r="K21" i="59"/>
  <c r="K25" i="59"/>
  <c r="J26" i="59"/>
  <c r="J30" i="59"/>
  <c r="M31" i="59"/>
  <c r="K33" i="59"/>
  <c r="J34" i="59"/>
  <c r="J38" i="59"/>
  <c r="M39" i="59"/>
  <c r="K41" i="59"/>
  <c r="J42" i="59"/>
  <c r="H42" i="59" s="1"/>
  <c r="J46" i="59"/>
  <c r="M47" i="59"/>
  <c r="F4" i="60"/>
  <c r="G6" i="60"/>
  <c r="M6" i="60"/>
  <c r="F7" i="60"/>
  <c r="G9" i="60"/>
  <c r="C10" i="60"/>
  <c r="I10" i="60"/>
  <c r="C18" i="60"/>
  <c r="I18" i="60"/>
  <c r="L19" i="60"/>
  <c r="F19" i="60"/>
  <c r="F23" i="60"/>
  <c r="D24" i="60"/>
  <c r="F26" i="60"/>
  <c r="E27" i="60"/>
  <c r="G27" i="60"/>
  <c r="M27" i="60"/>
  <c r="C30" i="60"/>
  <c r="I30" i="60"/>
  <c r="D31" i="60"/>
  <c r="F37" i="60"/>
  <c r="J38" i="60"/>
  <c r="D38" i="60"/>
  <c r="E40" i="60"/>
  <c r="K40" i="60"/>
  <c r="G40" i="60"/>
  <c r="E41" i="60"/>
  <c r="K41" i="60"/>
  <c r="G41" i="60"/>
  <c r="L44" i="60"/>
  <c r="F44" i="60"/>
  <c r="E45" i="60"/>
  <c r="K45" i="60"/>
  <c r="G45" i="60"/>
  <c r="F47" i="60"/>
  <c r="L5" i="60"/>
  <c r="M25" i="60"/>
  <c r="K27" i="60"/>
  <c r="K34" i="60"/>
  <c r="K35" i="60"/>
  <c r="I40" i="60"/>
  <c r="H40" i="60" s="1"/>
  <c r="I41" i="60"/>
  <c r="J47" i="60"/>
  <c r="L7" i="61"/>
  <c r="F7" i="61"/>
  <c r="C10" i="61"/>
  <c r="I10" i="61"/>
  <c r="L15" i="61"/>
  <c r="F15" i="61"/>
  <c r="F24" i="61"/>
  <c r="G29" i="61"/>
  <c r="M29" i="61"/>
  <c r="G33" i="61"/>
  <c r="M33" i="61"/>
  <c r="C34" i="61"/>
  <c r="I34" i="61"/>
  <c r="H34" i="61" s="1"/>
  <c r="F34" i="61"/>
  <c r="F38" i="61"/>
  <c r="L38" i="61"/>
  <c r="C41" i="61"/>
  <c r="I41" i="61"/>
  <c r="D44" i="61"/>
  <c r="J44" i="61"/>
  <c r="F44" i="61"/>
  <c r="F47" i="61"/>
  <c r="L47" i="61"/>
  <c r="M19" i="61"/>
  <c r="M31" i="61"/>
  <c r="K33" i="61"/>
  <c r="I4" i="62"/>
  <c r="J5" i="62"/>
  <c r="D5" i="62"/>
  <c r="M6" i="62"/>
  <c r="G6" i="62"/>
  <c r="E11" i="62"/>
  <c r="K11" i="62"/>
  <c r="G13" i="62"/>
  <c r="M13" i="62"/>
  <c r="G17" i="62"/>
  <c r="M17" i="62"/>
  <c r="L29" i="62"/>
  <c r="F29" i="62"/>
  <c r="J31" i="62"/>
  <c r="D31" i="62"/>
  <c r="F31" i="62"/>
  <c r="L31" i="62"/>
  <c r="E36" i="62"/>
  <c r="G36" i="62"/>
  <c r="I39" i="62"/>
  <c r="C39" i="62"/>
  <c r="K41" i="62"/>
  <c r="E41" i="62"/>
  <c r="G41" i="62"/>
  <c r="M41" i="62"/>
  <c r="C44" i="62"/>
  <c r="M15" i="62"/>
  <c r="F4" i="63"/>
  <c r="J6" i="63"/>
  <c r="D6" i="63"/>
  <c r="I11" i="63"/>
  <c r="C11" i="63"/>
  <c r="E23" i="63"/>
  <c r="D23" i="63"/>
  <c r="E27" i="63"/>
  <c r="I25" i="63"/>
  <c r="C25" i="63"/>
  <c r="G25" i="63"/>
  <c r="E25" i="63"/>
  <c r="D25" i="63"/>
  <c r="D30" i="63"/>
  <c r="J30" i="63"/>
  <c r="F30" i="63"/>
  <c r="L30" i="63"/>
  <c r="C35" i="63"/>
  <c r="I35" i="63"/>
  <c r="G35" i="63"/>
  <c r="F35" i="63"/>
  <c r="I36" i="63"/>
  <c r="C36" i="63"/>
  <c r="I41" i="63"/>
  <c r="H41" i="63" s="1"/>
  <c r="C41" i="63"/>
  <c r="G41" i="63"/>
  <c r="F41" i="63"/>
  <c r="E41" i="63"/>
  <c r="I45" i="63"/>
  <c r="C45" i="63"/>
  <c r="G45" i="63"/>
  <c r="F45" i="63"/>
  <c r="D45" i="63"/>
  <c r="I23" i="63"/>
  <c r="H23" i="63" s="1"/>
  <c r="I18" i="64"/>
  <c r="C18" i="64"/>
  <c r="L27" i="64"/>
  <c r="F27" i="64"/>
  <c r="K28" i="64"/>
  <c r="E28" i="64"/>
  <c r="I29" i="64"/>
  <c r="C29" i="64"/>
  <c r="G39" i="64"/>
  <c r="F39" i="64"/>
  <c r="D39" i="64"/>
  <c r="I24" i="64"/>
  <c r="H24" i="64" s="1"/>
  <c r="G10" i="60"/>
  <c r="E11" i="60"/>
  <c r="D13" i="60"/>
  <c r="F13" i="60"/>
  <c r="G17" i="60"/>
  <c r="G20" i="60"/>
  <c r="E28" i="60"/>
  <c r="G28" i="60"/>
  <c r="E29" i="60"/>
  <c r="G29" i="60"/>
  <c r="E30" i="60"/>
  <c r="G30" i="60"/>
  <c r="E31" i="60"/>
  <c r="G31" i="60"/>
  <c r="E38" i="60"/>
  <c r="G38" i="60"/>
  <c r="E39" i="60"/>
  <c r="G39" i="60"/>
  <c r="E46" i="60"/>
  <c r="G46" i="60"/>
  <c r="E47" i="60"/>
  <c r="G47" i="60"/>
  <c r="M10" i="60"/>
  <c r="J13" i="60"/>
  <c r="I14" i="60"/>
  <c r="I22" i="60"/>
  <c r="K28" i="60"/>
  <c r="M30" i="60"/>
  <c r="I34" i="60"/>
  <c r="M38" i="60"/>
  <c r="I42" i="60"/>
  <c r="M46" i="60"/>
  <c r="D4" i="61"/>
  <c r="D8" i="61"/>
  <c r="E14" i="61"/>
  <c r="G14" i="61"/>
  <c r="E15" i="61"/>
  <c r="G15" i="61"/>
  <c r="D16" i="61"/>
  <c r="D25" i="61"/>
  <c r="F25" i="61"/>
  <c r="E28" i="61"/>
  <c r="E32" i="61"/>
  <c r="B32" i="61" s="1"/>
  <c r="F35" i="61"/>
  <c r="D36" i="61"/>
  <c r="F36" i="61"/>
  <c r="F37" i="61"/>
  <c r="F39" i="61"/>
  <c r="D40" i="61"/>
  <c r="F40" i="61"/>
  <c r="F41" i="61"/>
  <c r="G43" i="61"/>
  <c r="E45" i="61"/>
  <c r="G45" i="61"/>
  <c r="K15" i="61"/>
  <c r="J28" i="61"/>
  <c r="J32" i="61"/>
  <c r="J36" i="61"/>
  <c r="J40" i="61"/>
  <c r="M45" i="61"/>
  <c r="F7" i="62"/>
  <c r="D8" i="62"/>
  <c r="F8" i="62"/>
  <c r="E10" i="62"/>
  <c r="D12" i="62"/>
  <c r="F12" i="62"/>
  <c r="E20" i="62"/>
  <c r="G20" i="62"/>
  <c r="M20" i="62"/>
  <c r="C22" i="62"/>
  <c r="G21" i="62"/>
  <c r="F23" i="62"/>
  <c r="E27" i="62"/>
  <c r="G27" i="62"/>
  <c r="M27" i="62"/>
  <c r="G29" i="62"/>
  <c r="D30" i="62"/>
  <c r="J30" i="62"/>
  <c r="F30" i="62"/>
  <c r="F33" i="62"/>
  <c r="D32" i="62"/>
  <c r="E39" i="62"/>
  <c r="G39" i="62"/>
  <c r="M39" i="62"/>
  <c r="E40" i="62"/>
  <c r="D44" i="62"/>
  <c r="D46" i="62"/>
  <c r="J46" i="62"/>
  <c r="F46" i="62"/>
  <c r="J8" i="62"/>
  <c r="L10" i="62"/>
  <c r="J12" i="62"/>
  <c r="I7" i="63"/>
  <c r="C7" i="63"/>
  <c r="C10" i="63"/>
  <c r="F11" i="63"/>
  <c r="L17" i="63"/>
  <c r="F17" i="63"/>
  <c r="J18" i="63"/>
  <c r="D18" i="63"/>
  <c r="F18" i="63"/>
  <c r="F25" i="63"/>
  <c r="L25" i="63"/>
  <c r="E30" i="63"/>
  <c r="E31" i="63"/>
  <c r="D31" i="63"/>
  <c r="C32" i="63"/>
  <c r="I32" i="63"/>
  <c r="D34" i="63"/>
  <c r="F34" i="63"/>
  <c r="L34" i="63"/>
  <c r="G39" i="63"/>
  <c r="F39" i="63"/>
  <c r="I40" i="63"/>
  <c r="C40" i="63"/>
  <c r="D42" i="63"/>
  <c r="F42" i="63"/>
  <c r="L42" i="63"/>
  <c r="D44" i="63"/>
  <c r="J44" i="63"/>
  <c r="F44" i="63"/>
  <c r="D46" i="63"/>
  <c r="F46" i="63"/>
  <c r="L46" i="63"/>
  <c r="D48" i="63"/>
  <c r="F48" i="63"/>
  <c r="L48" i="63"/>
  <c r="L11" i="63"/>
  <c r="M14" i="63"/>
  <c r="K20" i="62"/>
  <c r="J48" i="63"/>
  <c r="L44" i="63"/>
  <c r="J46" i="63"/>
  <c r="K19" i="63"/>
  <c r="L13" i="64"/>
  <c r="F13" i="64"/>
  <c r="D7" i="61"/>
  <c r="E10" i="61"/>
  <c r="G10" i="61"/>
  <c r="E11" i="61"/>
  <c r="G11" i="61"/>
  <c r="D12" i="61"/>
  <c r="D18" i="61"/>
  <c r="D19" i="61"/>
  <c r="G35" i="61"/>
  <c r="E37" i="61"/>
  <c r="G37" i="61"/>
  <c r="G39" i="61"/>
  <c r="E41" i="61"/>
  <c r="G41" i="61"/>
  <c r="E48" i="61"/>
  <c r="M10" i="61"/>
  <c r="I18" i="61"/>
  <c r="L27" i="61"/>
  <c r="L31" i="61"/>
  <c r="I42" i="61"/>
  <c r="H42" i="61" s="1"/>
  <c r="C4" i="62"/>
  <c r="E4" i="62"/>
  <c r="F6" i="62"/>
  <c r="F21" i="62"/>
  <c r="L21" i="62"/>
  <c r="G25" i="62"/>
  <c r="E28" i="62"/>
  <c r="E35" i="62"/>
  <c r="G35" i="62"/>
  <c r="M35" i="62"/>
  <c r="G37" i="62"/>
  <c r="D38" i="62"/>
  <c r="J38" i="62"/>
  <c r="L7" i="62"/>
  <c r="L11" i="62"/>
  <c r="L15" i="62"/>
  <c r="I12" i="63"/>
  <c r="C12" i="63"/>
  <c r="E14" i="63"/>
  <c r="K14" i="63"/>
  <c r="I16" i="63"/>
  <c r="C16" i="63"/>
  <c r="M19" i="63"/>
  <c r="G19" i="63"/>
  <c r="G23" i="63"/>
  <c r="D24" i="63"/>
  <c r="J24" i="63"/>
  <c r="D32" i="63"/>
  <c r="J32" i="63"/>
  <c r="E33" i="63"/>
  <c r="I37" i="63"/>
  <c r="C37" i="63"/>
  <c r="G37" i="63"/>
  <c r="F37" i="63"/>
  <c r="D40" i="63"/>
  <c r="J40" i="63"/>
  <c r="I21" i="62"/>
  <c r="M25" i="62"/>
  <c r="K27" i="62"/>
  <c r="L30" i="62"/>
  <c r="J32" i="62"/>
  <c r="K35" i="62"/>
  <c r="L38" i="62"/>
  <c r="J40" i="62"/>
  <c r="L46" i="62"/>
  <c r="E6" i="63"/>
  <c r="E10" i="63"/>
  <c r="E12" i="63"/>
  <c r="G12" i="63"/>
  <c r="D15" i="63"/>
  <c r="F16" i="63"/>
  <c r="E20" i="63"/>
  <c r="D20" i="63"/>
  <c r="F20" i="63"/>
  <c r="F23" i="63"/>
  <c r="D28" i="63"/>
  <c r="F28" i="63"/>
  <c r="F31" i="63"/>
  <c r="F33" i="63"/>
  <c r="L8" i="63"/>
  <c r="L16" i="63"/>
  <c r="L29" i="63"/>
  <c r="L33" i="63"/>
  <c r="L19" i="63"/>
  <c r="F4" i="64"/>
  <c r="L4" i="64"/>
  <c r="D7" i="64"/>
  <c r="J7" i="64"/>
  <c r="I12" i="64"/>
  <c r="C12" i="64"/>
  <c r="D15" i="64"/>
  <c r="F15" i="64"/>
  <c r="C19" i="64"/>
  <c r="I19" i="64"/>
  <c r="H19" i="64" s="1"/>
  <c r="G19" i="64"/>
  <c r="E19" i="64"/>
  <c r="D21" i="64"/>
  <c r="J21" i="64"/>
  <c r="F21" i="64"/>
  <c r="L21" i="64"/>
  <c r="E16" i="63"/>
  <c r="G16" i="63"/>
  <c r="K6" i="63"/>
  <c r="K10" i="63"/>
  <c r="M12" i="63"/>
  <c r="J15" i="63"/>
  <c r="M16" i="63"/>
  <c r="J28" i="63"/>
  <c r="L20" i="63"/>
  <c r="E4" i="64"/>
  <c r="K4" i="64"/>
  <c r="C5" i="64"/>
  <c r="I5" i="64"/>
  <c r="E5" i="64"/>
  <c r="J6" i="64"/>
  <c r="D6" i="64"/>
  <c r="F6" i="64"/>
  <c r="L6" i="64"/>
  <c r="E8" i="64"/>
  <c r="K8" i="64"/>
  <c r="G8" i="64"/>
  <c r="M8" i="64"/>
  <c r="E9" i="64"/>
  <c r="K9" i="64"/>
  <c r="G9" i="64"/>
  <c r="M9" i="64"/>
  <c r="C11" i="64"/>
  <c r="I11" i="64"/>
  <c r="F11" i="64"/>
  <c r="D12" i="64"/>
  <c r="J12" i="64"/>
  <c r="F12" i="64"/>
  <c r="L12" i="64"/>
  <c r="I14" i="64"/>
  <c r="C14" i="64"/>
  <c r="J16" i="64"/>
  <c r="D16" i="64"/>
  <c r="C4" i="64"/>
  <c r="D36" i="64"/>
  <c r="J36" i="64"/>
  <c r="F36" i="64"/>
  <c r="L36" i="64"/>
  <c r="G37" i="64"/>
  <c r="M37" i="64"/>
  <c r="L8" i="64"/>
  <c r="I23" i="64"/>
  <c r="K37" i="64"/>
  <c r="G4" i="64"/>
  <c r="E7" i="64"/>
  <c r="D9" i="64"/>
  <c r="E11" i="64"/>
  <c r="K11" i="64"/>
  <c r="E16" i="64"/>
  <c r="K16" i="64"/>
  <c r="E18" i="64"/>
  <c r="G18" i="64"/>
  <c r="M18" i="64"/>
  <c r="E20" i="64"/>
  <c r="K20" i="64"/>
  <c r="G21" i="64"/>
  <c r="L23" i="64"/>
  <c r="F23" i="64"/>
  <c r="J29" i="64"/>
  <c r="D29" i="64"/>
  <c r="E36" i="64"/>
  <c r="D37" i="64"/>
  <c r="C38" i="64"/>
  <c r="I38" i="64"/>
  <c r="D45" i="64"/>
  <c r="C45" i="64"/>
  <c r="I45" i="64"/>
  <c r="C46" i="64"/>
  <c r="I46" i="64"/>
  <c r="E47" i="64"/>
  <c r="K47" i="64"/>
  <c r="K18" i="64"/>
  <c r="I36" i="64"/>
  <c r="G23" i="64"/>
  <c r="J25" i="64"/>
  <c r="D25" i="64"/>
  <c r="I33" i="64"/>
  <c r="H33" i="64" s="1"/>
  <c r="C33" i="64"/>
  <c r="I27" i="64"/>
  <c r="I35" i="64"/>
  <c r="I43" i="64"/>
  <c r="H43" i="64" s="1"/>
  <c r="E23" i="64"/>
  <c r="E25" i="64"/>
  <c r="D26" i="64"/>
  <c r="F26" i="64"/>
  <c r="E27" i="64"/>
  <c r="G27" i="64"/>
  <c r="G28" i="64"/>
  <c r="E29" i="64"/>
  <c r="G29" i="64"/>
  <c r="G30" i="64"/>
  <c r="G34" i="64"/>
  <c r="D38" i="64"/>
  <c r="F38" i="64"/>
  <c r="G42" i="64"/>
  <c r="G44" i="64"/>
  <c r="E45" i="64"/>
  <c r="G45" i="64"/>
  <c r="D48" i="64"/>
  <c r="I17" i="64"/>
  <c r="H17" i="64" s="1"/>
  <c r="M21" i="64"/>
  <c r="K23" i="64"/>
  <c r="L26" i="64"/>
  <c r="K27" i="64"/>
  <c r="M29" i="64"/>
  <c r="L38" i="64"/>
  <c r="M45" i="64"/>
  <c r="J48" i="64"/>
  <c r="E10" i="64"/>
  <c r="G10" i="64"/>
  <c r="E12" i="64"/>
  <c r="F14" i="64"/>
  <c r="D17" i="64"/>
  <c r="D30" i="64"/>
  <c r="D28" i="64"/>
  <c r="F28" i="64"/>
  <c r="D33" i="64"/>
  <c r="E31" i="64"/>
  <c r="E33" i="64"/>
  <c r="D34" i="64"/>
  <c r="F34" i="64"/>
  <c r="E35" i="64"/>
  <c r="G35" i="64"/>
  <c r="D42" i="64"/>
  <c r="E39" i="64"/>
  <c r="E41" i="64"/>
  <c r="F42" i="64"/>
  <c r="E43" i="64"/>
  <c r="G43" i="64"/>
  <c r="D44" i="64"/>
  <c r="F44" i="64"/>
  <c r="M10" i="64"/>
  <c r="K12" i="64"/>
  <c r="I30" i="64"/>
  <c r="H30" i="64" s="1"/>
  <c r="I34" i="64"/>
  <c r="H34" i="64" s="1"/>
  <c r="I42" i="64"/>
  <c r="H42" i="64" s="1"/>
  <c r="G48" i="64"/>
  <c r="E48" i="64"/>
  <c r="G5" i="64"/>
  <c r="G7" i="64"/>
  <c r="F46" i="64"/>
  <c r="E30" i="64"/>
  <c r="F30" i="64"/>
  <c r="G40" i="64"/>
  <c r="E40" i="64"/>
  <c r="G32" i="64"/>
  <c r="E32" i="64"/>
  <c r="F19" i="64"/>
  <c r="D19" i="64"/>
  <c r="E46" i="64"/>
  <c r="F48" i="64"/>
  <c r="G11" i="64"/>
  <c r="G13" i="64"/>
  <c r="G15" i="64"/>
  <c r="G17" i="64"/>
  <c r="G24" i="64"/>
  <c r="E24" i="64"/>
  <c r="D32" i="64"/>
  <c r="F24" i="64"/>
  <c r="F32" i="64"/>
  <c r="F40" i="64"/>
  <c r="G11" i="63"/>
  <c r="D11" i="63"/>
  <c r="G15" i="63"/>
  <c r="E15" i="63"/>
  <c r="D17" i="63"/>
  <c r="E18" i="63"/>
  <c r="G18" i="63"/>
  <c r="G13" i="63"/>
  <c r="E13" i="63"/>
  <c r="D13" i="63"/>
  <c r="G22" i="63"/>
  <c r="E22" i="63"/>
  <c r="D7" i="63"/>
  <c r="F13" i="63"/>
  <c r="G17" i="63"/>
  <c r="E17" i="63"/>
  <c r="D22" i="63"/>
  <c r="E16" i="62"/>
  <c r="D16" i="62"/>
  <c r="D14" i="62"/>
  <c r="F16" i="62"/>
  <c r="E34" i="62"/>
  <c r="G34" i="62"/>
  <c r="E42" i="62"/>
  <c r="G42" i="62"/>
  <c r="G48" i="62"/>
  <c r="E6" i="62"/>
  <c r="D6" i="62"/>
  <c r="G16" i="62"/>
  <c r="D26" i="62"/>
  <c r="F26" i="62"/>
  <c r="D34" i="62"/>
  <c r="F34" i="62"/>
  <c r="D42" i="62"/>
  <c r="F42" i="62"/>
  <c r="E46" i="62"/>
  <c r="G46" i="62"/>
  <c r="G4" i="62"/>
  <c r="G14" i="62"/>
  <c r="G19" i="62"/>
  <c r="E19" i="62"/>
  <c r="D19" i="62"/>
  <c r="E26" i="62"/>
  <c r="G26" i="62"/>
  <c r="D48" i="62"/>
  <c r="E30" i="62"/>
  <c r="G30" i="62"/>
  <c r="E38" i="62"/>
  <c r="G38" i="62"/>
  <c r="F19" i="62"/>
  <c r="E4" i="61"/>
  <c r="G4" i="61"/>
  <c r="E5" i="61"/>
  <c r="G5" i="61"/>
  <c r="E6" i="61"/>
  <c r="G6" i="61"/>
  <c r="E7" i="61"/>
  <c r="G7" i="61"/>
  <c r="E8" i="61"/>
  <c r="G8" i="61"/>
  <c r="E9" i="61"/>
  <c r="G9" i="61"/>
  <c r="F12" i="61"/>
  <c r="E12" i="61"/>
  <c r="G12" i="61"/>
  <c r="F16" i="61"/>
  <c r="E16" i="61"/>
  <c r="G16" i="61"/>
  <c r="F20" i="61"/>
  <c r="E20" i="61"/>
  <c r="G20" i="61"/>
  <c r="E30" i="61"/>
  <c r="G30" i="61"/>
  <c r="F13" i="61"/>
  <c r="E13" i="61"/>
  <c r="G13" i="61"/>
  <c r="F17" i="61"/>
  <c r="E17" i="61"/>
  <c r="G17" i="61"/>
  <c r="E46" i="61"/>
  <c r="G46" i="61"/>
  <c r="E22" i="61"/>
  <c r="G22" i="61"/>
  <c r="E26" i="61"/>
  <c r="G26" i="61"/>
  <c r="E42" i="61"/>
  <c r="G42" i="61"/>
  <c r="E38" i="61"/>
  <c r="G38" i="61"/>
  <c r="F46" i="61"/>
  <c r="G24" i="61"/>
  <c r="E24" i="61"/>
  <c r="E34" i="61"/>
  <c r="G34" i="61"/>
  <c r="F42" i="61"/>
  <c r="D24" i="61"/>
  <c r="D30" i="61"/>
  <c r="D38" i="61"/>
  <c r="D46" i="61"/>
  <c r="D22" i="61"/>
  <c r="D26" i="61"/>
  <c r="D34" i="61"/>
  <c r="D42" i="61"/>
  <c r="D7" i="60"/>
  <c r="E7" i="60"/>
  <c r="D9" i="60"/>
  <c r="E15" i="60"/>
  <c r="D17" i="60"/>
  <c r="D15" i="60"/>
  <c r="E9" i="60"/>
  <c r="D11" i="60"/>
  <c r="E17" i="60"/>
  <c r="D19" i="60"/>
  <c r="E4" i="59"/>
  <c r="E8" i="59"/>
  <c r="G4" i="59"/>
  <c r="D7" i="59"/>
  <c r="G8" i="59"/>
  <c r="G10" i="59"/>
  <c r="G12" i="59"/>
  <c r="G14" i="59"/>
  <c r="G16" i="59"/>
  <c r="G18" i="59"/>
  <c r="G20" i="59"/>
  <c r="G30" i="59"/>
  <c r="G38" i="59"/>
  <c r="G46" i="59"/>
  <c r="F22" i="59"/>
  <c r="E22" i="59"/>
  <c r="E7" i="59"/>
  <c r="E10" i="59"/>
  <c r="E12" i="59"/>
  <c r="E14" i="59"/>
  <c r="E16" i="59"/>
  <c r="E18" i="59"/>
  <c r="E20" i="59"/>
  <c r="E32" i="59"/>
  <c r="G32" i="59"/>
  <c r="E40" i="59"/>
  <c r="G40" i="59"/>
  <c r="E48" i="59"/>
  <c r="G48" i="59"/>
  <c r="D22" i="59"/>
  <c r="D32" i="59"/>
  <c r="D40" i="59"/>
  <c r="D48" i="59"/>
  <c r="D12" i="58"/>
  <c r="G12" i="58"/>
  <c r="D14" i="58"/>
  <c r="G14" i="58"/>
  <c r="E28" i="58"/>
  <c r="G28" i="58"/>
  <c r="D16" i="58"/>
  <c r="D18" i="58"/>
  <c r="E20" i="58"/>
  <c r="G20" i="58"/>
  <c r="F28" i="58"/>
  <c r="D32" i="58"/>
  <c r="D10" i="58"/>
  <c r="G10" i="58"/>
  <c r="E24" i="58"/>
  <c r="G24" i="58"/>
  <c r="E10" i="58"/>
  <c r="E12" i="58"/>
  <c r="E14" i="58"/>
  <c r="E16" i="58"/>
  <c r="E18" i="58"/>
  <c r="F24" i="58"/>
  <c r="F34" i="58"/>
  <c r="D20" i="58"/>
  <c r="D24" i="58"/>
  <c r="D28" i="58"/>
  <c r="E32" i="58"/>
  <c r="D34" i="58"/>
  <c r="E40" i="58"/>
  <c r="D42" i="58"/>
  <c r="E48" i="58"/>
  <c r="E34" i="58"/>
  <c r="D36" i="58"/>
  <c r="E42" i="58"/>
  <c r="D44" i="58"/>
  <c r="D13" i="57"/>
  <c r="E5" i="57"/>
  <c r="D7" i="57"/>
  <c r="E13" i="57"/>
  <c r="D15" i="57"/>
  <c r="D5" i="57"/>
  <c r="E7" i="57"/>
  <c r="E15" i="57"/>
  <c r="F24" i="56"/>
  <c r="E24" i="56"/>
  <c r="G24" i="56"/>
  <c r="F28" i="56"/>
  <c r="E28" i="56"/>
  <c r="G28" i="56"/>
  <c r="F32" i="56"/>
  <c r="E32" i="56"/>
  <c r="G32" i="56"/>
  <c r="F36" i="56"/>
  <c r="E36" i="56"/>
  <c r="G36" i="56"/>
  <c r="F40" i="56"/>
  <c r="E40" i="56"/>
  <c r="G40" i="56"/>
  <c r="F44" i="56"/>
  <c r="E44" i="56"/>
  <c r="G44" i="56"/>
  <c r="F25" i="56"/>
  <c r="E25" i="56"/>
  <c r="G25" i="56"/>
  <c r="F29" i="56"/>
  <c r="E29" i="56"/>
  <c r="G29" i="56"/>
  <c r="F33" i="56"/>
  <c r="E33" i="56"/>
  <c r="G33" i="56"/>
  <c r="F37" i="56"/>
  <c r="E37" i="56"/>
  <c r="G37" i="56"/>
  <c r="F41" i="56"/>
  <c r="E41" i="56"/>
  <c r="G41" i="56"/>
  <c r="F45" i="56"/>
  <c r="E45" i="56"/>
  <c r="G45" i="56"/>
  <c r="F23" i="56"/>
  <c r="F47" i="56"/>
  <c r="E47" i="56"/>
  <c r="G47" i="56"/>
  <c r="E48" i="56"/>
  <c r="G48" i="56"/>
  <c r="E49" i="56"/>
  <c r="G49" i="56"/>
  <c r="G50" i="56" s="1"/>
  <c r="C49" i="55"/>
  <c r="C50" i="55" s="1"/>
  <c r="M48" i="55"/>
  <c r="K48" i="55"/>
  <c r="K47" i="55"/>
  <c r="J47" i="55"/>
  <c r="L46" i="55"/>
  <c r="K46" i="55"/>
  <c r="J46" i="55"/>
  <c r="C46" i="55"/>
  <c r="K45" i="55"/>
  <c r="J45" i="55"/>
  <c r="C45" i="55"/>
  <c r="M44" i="55"/>
  <c r="L44" i="55"/>
  <c r="K44" i="55"/>
  <c r="J44" i="55"/>
  <c r="C44" i="55"/>
  <c r="M43" i="55"/>
  <c r="L43" i="55"/>
  <c r="K43" i="55"/>
  <c r="J43" i="55"/>
  <c r="C43" i="55"/>
  <c r="M42" i="55"/>
  <c r="L42" i="55"/>
  <c r="K42" i="55"/>
  <c r="J42" i="55"/>
  <c r="C42" i="55"/>
  <c r="L41" i="55"/>
  <c r="K41" i="55"/>
  <c r="J41" i="55"/>
  <c r="C41" i="55"/>
  <c r="M40" i="55"/>
  <c r="L40" i="55"/>
  <c r="K40" i="55"/>
  <c r="J40" i="55"/>
  <c r="C40" i="55"/>
  <c r="L39" i="55"/>
  <c r="K39" i="55"/>
  <c r="J39" i="55"/>
  <c r="C39" i="55"/>
  <c r="M38" i="55"/>
  <c r="L38" i="55"/>
  <c r="K38" i="55"/>
  <c r="J38" i="55"/>
  <c r="C38" i="55"/>
  <c r="L37" i="55"/>
  <c r="K37" i="55"/>
  <c r="J37" i="55"/>
  <c r="C37" i="55"/>
  <c r="M36" i="55"/>
  <c r="L36" i="55"/>
  <c r="K36" i="55"/>
  <c r="J36" i="55"/>
  <c r="C36" i="55"/>
  <c r="M35" i="55"/>
  <c r="J35" i="55"/>
  <c r="C35" i="55"/>
  <c r="M34" i="55"/>
  <c r="L34" i="55"/>
  <c r="K34" i="55"/>
  <c r="J34" i="55"/>
  <c r="C34" i="55"/>
  <c r="L33" i="55"/>
  <c r="K33" i="55"/>
  <c r="J33" i="55"/>
  <c r="C33" i="55"/>
  <c r="M32" i="55"/>
  <c r="K32" i="55"/>
  <c r="J32" i="55"/>
  <c r="C32" i="55"/>
  <c r="M31" i="55"/>
  <c r="K31" i="55"/>
  <c r="J31" i="55"/>
  <c r="I31" i="55"/>
  <c r="M30" i="55"/>
  <c r="K30" i="55"/>
  <c r="I30" i="55"/>
  <c r="K29" i="55"/>
  <c r="J29" i="55"/>
  <c r="I29" i="55"/>
  <c r="M28" i="55"/>
  <c r="L28" i="55"/>
  <c r="K28" i="55"/>
  <c r="J28" i="55"/>
  <c r="C28" i="55"/>
  <c r="M27" i="55"/>
  <c r="K27" i="55"/>
  <c r="J27" i="55"/>
  <c r="I27" i="55"/>
  <c r="M26" i="55"/>
  <c r="K26" i="55"/>
  <c r="C26" i="55"/>
  <c r="L25" i="55"/>
  <c r="J25" i="55"/>
  <c r="M24" i="55"/>
  <c r="L24" i="55"/>
  <c r="K24" i="55"/>
  <c r="J24" i="55"/>
  <c r="C24" i="55"/>
  <c r="M23" i="55"/>
  <c r="L23" i="55"/>
  <c r="K23" i="55"/>
  <c r="J23" i="55"/>
  <c r="M22" i="55"/>
  <c r="K22" i="55"/>
  <c r="I22" i="55"/>
  <c r="L21" i="55"/>
  <c r="J21" i="55"/>
  <c r="I21" i="55"/>
  <c r="M20" i="55"/>
  <c r="L20" i="55"/>
  <c r="K20" i="55"/>
  <c r="J20" i="55"/>
  <c r="C20" i="55"/>
  <c r="L19" i="55"/>
  <c r="J19" i="55"/>
  <c r="I19" i="55"/>
  <c r="M18" i="55"/>
  <c r="L18" i="55"/>
  <c r="K18" i="55"/>
  <c r="J18" i="55"/>
  <c r="C18" i="55"/>
  <c r="J17" i="55"/>
  <c r="I17" i="55"/>
  <c r="L16" i="55"/>
  <c r="K16" i="55"/>
  <c r="J16" i="55"/>
  <c r="C16" i="55"/>
  <c r="M15" i="55"/>
  <c r="L15" i="55"/>
  <c r="K15" i="55"/>
  <c r="M14" i="55"/>
  <c r="K14" i="55"/>
  <c r="J14" i="55"/>
  <c r="I13" i="55"/>
  <c r="M12" i="55"/>
  <c r="K12" i="55"/>
  <c r="J12" i="55"/>
  <c r="C12" i="55"/>
  <c r="M11" i="55"/>
  <c r="L11" i="55"/>
  <c r="K11" i="55"/>
  <c r="J11" i="55"/>
  <c r="C11" i="55"/>
  <c r="M10" i="55"/>
  <c r="L10" i="55"/>
  <c r="K10" i="55"/>
  <c r="J10" i="55"/>
  <c r="C10" i="55"/>
  <c r="M9" i="55"/>
  <c r="I9" i="55"/>
  <c r="M8" i="55"/>
  <c r="L8" i="55"/>
  <c r="K8" i="55"/>
  <c r="C8" i="55"/>
  <c r="M7" i="55"/>
  <c r="K7" i="55"/>
  <c r="C7" i="55"/>
  <c r="J6" i="55"/>
  <c r="C6" i="55"/>
  <c r="M5" i="55"/>
  <c r="L5" i="55"/>
  <c r="K5" i="55"/>
  <c r="J4" i="55"/>
  <c r="I4" i="55"/>
  <c r="C49" i="54"/>
  <c r="C50" i="54" s="1"/>
  <c r="L48" i="54"/>
  <c r="K48" i="54"/>
  <c r="J48" i="54"/>
  <c r="L47" i="54"/>
  <c r="K47" i="54"/>
  <c r="J47" i="54"/>
  <c r="C47" i="54"/>
  <c r="M46" i="54"/>
  <c r="K46" i="54"/>
  <c r="I46" i="54"/>
  <c r="M45" i="54"/>
  <c r="K45" i="54"/>
  <c r="J45" i="54"/>
  <c r="C45" i="54"/>
  <c r="I44" i="54"/>
  <c r="L43" i="54"/>
  <c r="C43" i="54"/>
  <c r="M42" i="54"/>
  <c r="L42" i="54"/>
  <c r="K42" i="54"/>
  <c r="J42" i="54"/>
  <c r="C42" i="54"/>
  <c r="M41" i="54"/>
  <c r="L41" i="54"/>
  <c r="K41" i="54"/>
  <c r="J41" i="54"/>
  <c r="M40" i="54"/>
  <c r="K40" i="54"/>
  <c r="J40" i="54"/>
  <c r="C40" i="54"/>
  <c r="L39" i="54"/>
  <c r="K39" i="54"/>
  <c r="J39" i="54"/>
  <c r="M38" i="54"/>
  <c r="L38" i="54"/>
  <c r="K38" i="54"/>
  <c r="J38" i="54"/>
  <c r="C38" i="54"/>
  <c r="L37" i="54"/>
  <c r="K37" i="54"/>
  <c r="J37" i="54"/>
  <c r="I37" i="54"/>
  <c r="M36" i="54"/>
  <c r="L36" i="54"/>
  <c r="K36" i="54"/>
  <c r="J36" i="54"/>
  <c r="C36" i="54"/>
  <c r="L35" i="54"/>
  <c r="K35" i="54"/>
  <c r="J35" i="54"/>
  <c r="I35" i="54"/>
  <c r="M34" i="54"/>
  <c r="K34" i="54"/>
  <c r="C34" i="54"/>
  <c r="M33" i="54"/>
  <c r="J33" i="54"/>
  <c r="I33" i="54"/>
  <c r="M32" i="54"/>
  <c r="L32" i="54"/>
  <c r="K32" i="54"/>
  <c r="J32" i="54"/>
  <c r="K31" i="54"/>
  <c r="J31" i="54"/>
  <c r="I31" i="54"/>
  <c r="M30" i="54"/>
  <c r="L30" i="54"/>
  <c r="K30" i="54"/>
  <c r="C30" i="54"/>
  <c r="K29" i="54"/>
  <c r="J29" i="54"/>
  <c r="I29" i="54"/>
  <c r="M28" i="54"/>
  <c r="L28" i="54"/>
  <c r="K28" i="54"/>
  <c r="J28" i="54"/>
  <c r="C28" i="54"/>
  <c r="L27" i="54"/>
  <c r="K27" i="54"/>
  <c r="J27" i="54"/>
  <c r="I27" i="54"/>
  <c r="M26" i="54"/>
  <c r="L26" i="54"/>
  <c r="K26" i="54"/>
  <c r="C26" i="54"/>
  <c r="M25" i="54"/>
  <c r="L25" i="54"/>
  <c r="J25" i="54"/>
  <c r="C25" i="54"/>
  <c r="M24" i="54"/>
  <c r="L24" i="54"/>
  <c r="K24" i="54"/>
  <c r="J24" i="54"/>
  <c r="C24" i="54"/>
  <c r="L23" i="54"/>
  <c r="K23" i="54"/>
  <c r="J23" i="54"/>
  <c r="I23" i="54"/>
  <c r="M22" i="54"/>
  <c r="K22" i="54"/>
  <c r="C22" i="54"/>
  <c r="M21" i="54"/>
  <c r="K21" i="54"/>
  <c r="I21" i="54"/>
  <c r="M20" i="54"/>
  <c r="L20" i="54"/>
  <c r="K20" i="54"/>
  <c r="J20" i="54"/>
  <c r="C20" i="54"/>
  <c r="K19" i="54"/>
  <c r="J19" i="54"/>
  <c r="I19" i="54"/>
  <c r="K18" i="54"/>
  <c r="J17" i="54"/>
  <c r="C17" i="54"/>
  <c r="L16" i="54"/>
  <c r="K16" i="54"/>
  <c r="J16" i="54"/>
  <c r="C16" i="54"/>
  <c r="K15" i="54"/>
  <c r="J15" i="54"/>
  <c r="I15" i="54"/>
  <c r="M14" i="54"/>
  <c r="L14" i="54"/>
  <c r="K14" i="54"/>
  <c r="J14" i="54"/>
  <c r="C14" i="54"/>
  <c r="M13" i="54"/>
  <c r="L13" i="54"/>
  <c r="C13" i="54"/>
  <c r="M12" i="54"/>
  <c r="L12" i="54"/>
  <c r="C12" i="54"/>
  <c r="L11" i="54"/>
  <c r="K11" i="54"/>
  <c r="I11" i="54"/>
  <c r="M10" i="54"/>
  <c r="L10" i="54"/>
  <c r="K10" i="54"/>
  <c r="J10" i="54"/>
  <c r="C10" i="54"/>
  <c r="M9" i="54"/>
  <c r="L9" i="54"/>
  <c r="K9" i="54"/>
  <c r="J9" i="54"/>
  <c r="C9" i="54"/>
  <c r="L8" i="54"/>
  <c r="K8" i="54"/>
  <c r="J8" i="54"/>
  <c r="C8" i="54"/>
  <c r="M7" i="54"/>
  <c r="K7" i="54"/>
  <c r="J7" i="54"/>
  <c r="C7" i="54"/>
  <c r="M6" i="54"/>
  <c r="K6" i="54"/>
  <c r="I6" i="54"/>
  <c r="M5" i="54"/>
  <c r="K5" i="54"/>
  <c r="C5" i="54"/>
  <c r="M4" i="54"/>
  <c r="J4" i="54"/>
  <c r="C4" i="54"/>
  <c r="H48" i="64" l="1"/>
  <c r="B10" i="62"/>
  <c r="H8" i="59"/>
  <c r="H21" i="57"/>
  <c r="H9" i="62"/>
  <c r="B43" i="57"/>
  <c r="C15" i="55"/>
  <c r="H20" i="63"/>
  <c r="B11" i="62"/>
  <c r="H49" i="65"/>
  <c r="C48" i="55"/>
  <c r="H35" i="64"/>
  <c r="H40" i="62"/>
  <c r="H18" i="59"/>
  <c r="B11" i="58"/>
  <c r="B24" i="59"/>
  <c r="H32" i="58"/>
  <c r="F25" i="54"/>
  <c r="H32" i="61"/>
  <c r="B13" i="60"/>
  <c r="H50" i="65"/>
  <c r="D82" i="51" s="1"/>
  <c r="H7" i="62"/>
  <c r="G5" i="54"/>
  <c r="E19" i="54"/>
  <c r="E23" i="54"/>
  <c r="E31" i="54"/>
  <c r="E37" i="55"/>
  <c r="C48" i="54"/>
  <c r="G7" i="54"/>
  <c r="G8" i="54"/>
  <c r="B30" i="63"/>
  <c r="B22" i="58"/>
  <c r="F23" i="55"/>
  <c r="G39" i="55"/>
  <c r="B12" i="57"/>
  <c r="B43" i="58"/>
  <c r="E17" i="55"/>
  <c r="G17" i="55"/>
  <c r="F18" i="55"/>
  <c r="H37" i="64"/>
  <c r="H23" i="59"/>
  <c r="B48" i="58"/>
  <c r="H28" i="60"/>
  <c r="H43" i="57"/>
  <c r="B5" i="58"/>
  <c r="H4" i="61"/>
  <c r="C35" i="54"/>
  <c r="F40" i="55"/>
  <c r="I38" i="55"/>
  <c r="B46" i="63"/>
  <c r="B13" i="62"/>
  <c r="H12" i="60"/>
  <c r="H45" i="58"/>
  <c r="B28" i="57"/>
  <c r="B33" i="59"/>
  <c r="B21" i="59"/>
  <c r="I10" i="55"/>
  <c r="H28" i="63"/>
  <c r="H8" i="63"/>
  <c r="B35" i="62"/>
  <c r="H24" i="59"/>
  <c r="B39" i="56"/>
  <c r="B10" i="56"/>
  <c r="H12" i="62"/>
  <c r="B23" i="61"/>
  <c r="B36" i="59"/>
  <c r="L50" i="61"/>
  <c r="B10" i="57"/>
  <c r="H28" i="62"/>
  <c r="H48" i="59"/>
  <c r="H28" i="64"/>
  <c r="B4" i="56"/>
  <c r="C21" i="55"/>
  <c r="E28" i="55"/>
  <c r="C30" i="55"/>
  <c r="F35" i="55"/>
  <c r="D37" i="55"/>
  <c r="E47" i="55"/>
  <c r="H40" i="59"/>
  <c r="H12" i="58"/>
  <c r="H17" i="56"/>
  <c r="H38" i="56"/>
  <c r="H24" i="62"/>
  <c r="B15" i="56"/>
  <c r="B37" i="59"/>
  <c r="H26" i="63"/>
  <c r="G44" i="55"/>
  <c r="H45" i="63"/>
  <c r="H25" i="59"/>
  <c r="F8" i="54"/>
  <c r="F35" i="54"/>
  <c r="G46" i="54"/>
  <c r="D8" i="55"/>
  <c r="F12" i="55"/>
  <c r="E23" i="55"/>
  <c r="D25" i="55"/>
  <c r="D30" i="55"/>
  <c r="F30" i="55"/>
  <c r="F32" i="55"/>
  <c r="F41" i="55"/>
  <c r="D49" i="55"/>
  <c r="D50" i="55" s="1"/>
  <c r="F49" i="55"/>
  <c r="F50" i="55" s="1"/>
  <c r="I39" i="55"/>
  <c r="B44" i="64"/>
  <c r="B41" i="64"/>
  <c r="B35" i="64"/>
  <c r="B27" i="64"/>
  <c r="B33" i="64"/>
  <c r="B47" i="64"/>
  <c r="B11" i="64"/>
  <c r="B12" i="64"/>
  <c r="H11" i="64"/>
  <c r="H9" i="64"/>
  <c r="H8" i="64"/>
  <c r="B4" i="64"/>
  <c r="B20" i="63"/>
  <c r="H18" i="61"/>
  <c r="B41" i="61"/>
  <c r="H46" i="63"/>
  <c r="B39" i="63"/>
  <c r="H29" i="61"/>
  <c r="H7" i="61"/>
  <c r="B38" i="63"/>
  <c r="H36" i="62"/>
  <c r="H33" i="62"/>
  <c r="B22" i="60"/>
  <c r="H46" i="58"/>
  <c r="B39" i="58"/>
  <c r="B46" i="57"/>
  <c r="B39" i="57"/>
  <c r="B38" i="56"/>
  <c r="H48" i="58"/>
  <c r="H4" i="56"/>
  <c r="H45" i="60"/>
  <c r="B23" i="59"/>
  <c r="B24" i="57"/>
  <c r="H39" i="63"/>
  <c r="B6" i="63"/>
  <c r="B27" i="61"/>
  <c r="B8" i="63"/>
  <c r="B21" i="60"/>
  <c r="E39" i="55"/>
  <c r="B49" i="60"/>
  <c r="B50" i="60" s="1"/>
  <c r="H47" i="64"/>
  <c r="H24" i="63"/>
  <c r="B21" i="63"/>
  <c r="H6" i="59"/>
  <c r="H39" i="57"/>
  <c r="E26" i="54"/>
  <c r="E37" i="54"/>
  <c r="E39" i="54"/>
  <c r="F41" i="54"/>
  <c r="E21" i="55"/>
  <c r="G21" i="55"/>
  <c r="E31" i="55"/>
  <c r="G37" i="55"/>
  <c r="F43" i="55"/>
  <c r="J8" i="55"/>
  <c r="B49" i="58"/>
  <c r="B50" i="58" s="1"/>
  <c r="B4" i="62"/>
  <c r="H13" i="60"/>
  <c r="H35" i="63"/>
  <c r="H30" i="59"/>
  <c r="B17" i="59"/>
  <c r="H29" i="63"/>
  <c r="H18" i="62"/>
  <c r="H16" i="59"/>
  <c r="H48" i="60"/>
  <c r="B16" i="60"/>
  <c r="B22" i="64"/>
  <c r="H9" i="60"/>
  <c r="B4" i="57"/>
  <c r="H17" i="60"/>
  <c r="J30" i="55"/>
  <c r="D11" i="54"/>
  <c r="D13" i="54"/>
  <c r="D15" i="54"/>
  <c r="D25" i="54"/>
  <c r="E27" i="54"/>
  <c r="E35" i="54"/>
  <c r="C37" i="54"/>
  <c r="F4" i="55"/>
  <c r="D6" i="55"/>
  <c r="D9" i="55"/>
  <c r="C13" i="55"/>
  <c r="F14" i="55"/>
  <c r="D21" i="55"/>
  <c r="C22" i="55"/>
  <c r="F25" i="55"/>
  <c r="E33" i="55"/>
  <c r="G36" i="55"/>
  <c r="G38" i="55"/>
  <c r="G40" i="55"/>
  <c r="D41" i="55"/>
  <c r="L35" i="55"/>
  <c r="B36" i="62"/>
  <c r="B17" i="62"/>
  <c r="B35" i="58"/>
  <c r="C18" i="54"/>
  <c r="D39" i="55"/>
  <c r="G9" i="54"/>
  <c r="E10" i="54"/>
  <c r="F14" i="54"/>
  <c r="G18" i="54"/>
  <c r="C19" i="54"/>
  <c r="C31" i="54"/>
  <c r="F37" i="54"/>
  <c r="E47" i="54"/>
  <c r="G48" i="54"/>
  <c r="M48" i="54"/>
  <c r="E4" i="55"/>
  <c r="G4" i="55"/>
  <c r="F5" i="55"/>
  <c r="E9" i="55"/>
  <c r="F10" i="55"/>
  <c r="G19" i="55"/>
  <c r="E20" i="55"/>
  <c r="F21" i="55"/>
  <c r="C29" i="55"/>
  <c r="G29" i="55"/>
  <c r="F37" i="55"/>
  <c r="F39" i="55"/>
  <c r="I18" i="55"/>
  <c r="H18" i="55" s="1"/>
  <c r="L32" i="55"/>
  <c r="B10" i="61"/>
  <c r="B10" i="63"/>
  <c r="H41" i="62"/>
  <c r="B45" i="64"/>
  <c r="D14" i="54"/>
  <c r="C21" i="54"/>
  <c r="F39" i="54"/>
  <c r="E43" i="54"/>
  <c r="G43" i="54"/>
  <c r="C44" i="54"/>
  <c r="F45" i="54"/>
  <c r="D49" i="54"/>
  <c r="D50" i="54" s="1"/>
  <c r="F49" i="54"/>
  <c r="F50" i="54" s="1"/>
  <c r="I20" i="54"/>
  <c r="H20" i="54" s="1"/>
  <c r="C4" i="55"/>
  <c r="E7" i="55"/>
  <c r="C9" i="55"/>
  <c r="D17" i="55"/>
  <c r="F17" i="55"/>
  <c r="C19" i="55"/>
  <c r="E29" i="55"/>
  <c r="D45" i="55"/>
  <c r="D47" i="55"/>
  <c r="D48" i="55"/>
  <c r="F48" i="55"/>
  <c r="E49" i="55"/>
  <c r="E50" i="55" s="1"/>
  <c r="G49" i="55"/>
  <c r="G50" i="55" s="1"/>
  <c r="I34" i="55"/>
  <c r="H34" i="55" s="1"/>
  <c r="B44" i="62"/>
  <c r="H23" i="62"/>
  <c r="B6" i="59"/>
  <c r="H47" i="61"/>
  <c r="H23" i="60"/>
  <c r="H19" i="60"/>
  <c r="H4" i="58"/>
  <c r="B11" i="57"/>
  <c r="H19" i="56"/>
  <c r="J49" i="59"/>
  <c r="H37" i="58"/>
  <c r="H8" i="56"/>
  <c r="H16" i="56"/>
  <c r="B27" i="56"/>
  <c r="B48" i="61"/>
  <c r="B37" i="61"/>
  <c r="B11" i="61"/>
  <c r="B40" i="61"/>
  <c r="H27" i="58"/>
  <c r="B9" i="61"/>
  <c r="B43" i="64"/>
  <c r="B34" i="64"/>
  <c r="H46" i="64"/>
  <c r="B37" i="64"/>
  <c r="B8" i="64"/>
  <c r="H6" i="64"/>
  <c r="H7" i="64"/>
  <c r="H21" i="62"/>
  <c r="B33" i="62"/>
  <c r="J50" i="61"/>
  <c r="B39" i="61"/>
  <c r="B25" i="61"/>
  <c r="B10" i="60"/>
  <c r="B28" i="64"/>
  <c r="B18" i="64"/>
  <c r="B41" i="63"/>
  <c r="H11" i="63"/>
  <c r="B45" i="60"/>
  <c r="B40" i="60"/>
  <c r="B18" i="60"/>
  <c r="M49" i="63"/>
  <c r="B7" i="62"/>
  <c r="H32" i="60"/>
  <c r="H27" i="56"/>
  <c r="B42" i="56"/>
  <c r="B26" i="56"/>
  <c r="B31" i="60"/>
  <c r="K50" i="60"/>
  <c r="H11" i="59"/>
  <c r="B45" i="59"/>
  <c r="B43" i="59"/>
  <c r="B35" i="59"/>
  <c r="B29" i="59"/>
  <c r="H30" i="57"/>
  <c r="B30" i="56"/>
  <c r="H12" i="59"/>
  <c r="H35" i="59"/>
  <c r="B37" i="58"/>
  <c r="H44" i="59"/>
  <c r="H28" i="59"/>
  <c r="H47" i="57"/>
  <c r="B22" i="57"/>
  <c r="H19" i="59"/>
  <c r="B11" i="56"/>
  <c r="B9" i="64"/>
  <c r="B37" i="63"/>
  <c r="B47" i="63"/>
  <c r="H33" i="58"/>
  <c r="B16" i="64"/>
  <c r="B43" i="62"/>
  <c r="H33" i="61"/>
  <c r="B45" i="62"/>
  <c r="H43" i="58"/>
  <c r="H35" i="58"/>
  <c r="H29" i="58"/>
  <c r="B35" i="56"/>
  <c r="H36" i="58"/>
  <c r="B31" i="64"/>
  <c r="B36" i="61"/>
  <c r="H27" i="61"/>
  <c r="B42" i="58"/>
  <c r="H41" i="64"/>
  <c r="H8" i="61"/>
  <c r="B45" i="57"/>
  <c r="B37" i="57"/>
  <c r="B8" i="56"/>
  <c r="K50" i="62"/>
  <c r="B43" i="60"/>
  <c r="B41" i="58"/>
  <c r="B16" i="56"/>
  <c r="H35" i="60"/>
  <c r="B44" i="57"/>
  <c r="B27" i="57"/>
  <c r="H14" i="58"/>
  <c r="B9" i="58"/>
  <c r="B21" i="57"/>
  <c r="H33" i="60"/>
  <c r="B4" i="60"/>
  <c r="H13" i="59"/>
  <c r="H36" i="57"/>
  <c r="H15" i="58"/>
  <c r="B12" i="58"/>
  <c r="B4" i="58"/>
  <c r="J50" i="57"/>
  <c r="H20" i="56"/>
  <c r="H15" i="56"/>
  <c r="B48" i="60"/>
  <c r="B31" i="58"/>
  <c r="B8" i="57"/>
  <c r="B14" i="57"/>
  <c r="H38" i="57"/>
  <c r="B31" i="56"/>
  <c r="B23" i="62"/>
  <c r="B33" i="61"/>
  <c r="H10" i="64"/>
  <c r="B32" i="63"/>
  <c r="B26" i="63"/>
  <c r="B9" i="62"/>
  <c r="H31" i="58"/>
  <c r="B41" i="59"/>
  <c r="B28" i="61"/>
  <c r="B20" i="56"/>
  <c r="B45" i="58"/>
  <c r="H11" i="57"/>
  <c r="H36" i="61"/>
  <c r="B36" i="60"/>
  <c r="B29" i="58"/>
  <c r="B19" i="56"/>
  <c r="B12" i="56"/>
  <c r="H41" i="58"/>
  <c r="H22" i="57"/>
  <c r="L45" i="54"/>
  <c r="M46" i="55"/>
  <c r="G46" i="55"/>
  <c r="B23" i="64"/>
  <c r="K50" i="57"/>
  <c r="B36" i="57"/>
  <c r="H32" i="59"/>
  <c r="B15" i="59"/>
  <c r="F17" i="54"/>
  <c r="D22" i="54"/>
  <c r="F22" i="54"/>
  <c r="C29" i="54"/>
  <c r="F29" i="54"/>
  <c r="C39" i="54"/>
  <c r="I39" i="54"/>
  <c r="I17" i="54"/>
  <c r="C5" i="55"/>
  <c r="I5" i="55"/>
  <c r="I23" i="55"/>
  <c r="C23" i="55"/>
  <c r="F26" i="55"/>
  <c r="L45" i="55"/>
  <c r="F45" i="55"/>
  <c r="C47" i="55"/>
  <c r="I47" i="55"/>
  <c r="B15" i="57"/>
  <c r="B49" i="62"/>
  <c r="B50" i="62" s="1"/>
  <c r="M50" i="64"/>
  <c r="B14" i="64"/>
  <c r="B28" i="63"/>
  <c r="H19" i="63"/>
  <c r="K50" i="61"/>
  <c r="B14" i="61"/>
  <c r="B28" i="60"/>
  <c r="L49" i="60"/>
  <c r="B23" i="60"/>
  <c r="H21" i="59"/>
  <c r="B34" i="59"/>
  <c r="B22" i="62"/>
  <c r="B14" i="60"/>
  <c r="H47" i="59"/>
  <c r="H20" i="58"/>
  <c r="H46" i="57"/>
  <c r="H19" i="57"/>
  <c r="H35" i="56"/>
  <c r="B21" i="56"/>
  <c r="H22" i="64"/>
  <c r="B29" i="63"/>
  <c r="H19" i="61"/>
  <c r="B15" i="62"/>
  <c r="B6" i="57"/>
  <c r="H43" i="60"/>
  <c r="B31" i="61"/>
  <c r="F5" i="54"/>
  <c r="F7" i="54"/>
  <c r="D12" i="54"/>
  <c r="G16" i="54"/>
  <c r="E17" i="54"/>
  <c r="G17" i="54"/>
  <c r="F19" i="54"/>
  <c r="E21" i="54"/>
  <c r="C23" i="54"/>
  <c r="C27" i="54"/>
  <c r="D29" i="54"/>
  <c r="G29" i="54"/>
  <c r="F31" i="54"/>
  <c r="F33" i="54"/>
  <c r="D35" i="54"/>
  <c r="D37" i="54"/>
  <c r="D39" i="54"/>
  <c r="E41" i="54"/>
  <c r="D44" i="54"/>
  <c r="F44" i="54"/>
  <c r="E49" i="54"/>
  <c r="E50" i="54" s="1"/>
  <c r="G49" i="54"/>
  <c r="G50" i="54" s="1"/>
  <c r="M8" i="54"/>
  <c r="J11" i="54"/>
  <c r="L17" i="54"/>
  <c r="I28" i="54"/>
  <c r="H28" i="54" s="1"/>
  <c r="K19" i="55"/>
  <c r="E19" i="55"/>
  <c r="I25" i="55"/>
  <c r="C25" i="55"/>
  <c r="L29" i="55"/>
  <c r="F29" i="55"/>
  <c r="F47" i="55"/>
  <c r="I6" i="55"/>
  <c r="J9" i="55"/>
  <c r="I26" i="55"/>
  <c r="L47" i="55"/>
  <c r="B36" i="58"/>
  <c r="B30" i="64"/>
  <c r="B18" i="61"/>
  <c r="B48" i="63"/>
  <c r="B31" i="63"/>
  <c r="H6" i="63"/>
  <c r="H13" i="62"/>
  <c r="L49" i="61"/>
  <c r="B29" i="61"/>
  <c r="B41" i="60"/>
  <c r="M49" i="60"/>
  <c r="B25" i="59"/>
  <c r="B9" i="59"/>
  <c r="H22" i="62"/>
  <c r="H16" i="60"/>
  <c r="H39" i="60"/>
  <c r="H5" i="60"/>
  <c r="J50" i="60"/>
  <c r="M49" i="62"/>
  <c r="J50" i="62"/>
  <c r="B45" i="61"/>
  <c r="H44" i="60"/>
  <c r="H44" i="57"/>
  <c r="J49" i="57"/>
  <c r="H24" i="57"/>
  <c r="H21" i="60"/>
  <c r="B47" i="59"/>
  <c r="H31" i="59"/>
  <c r="B11" i="59"/>
  <c r="H7" i="56"/>
  <c r="H39" i="59"/>
  <c r="H38" i="58"/>
  <c r="H26" i="57"/>
  <c r="B17" i="57"/>
  <c r="H46" i="59"/>
  <c r="B27" i="59"/>
  <c r="H44" i="58"/>
  <c r="H23" i="58"/>
  <c r="B8" i="58"/>
  <c r="H27" i="57"/>
  <c r="H32" i="57"/>
  <c r="H23" i="57"/>
  <c r="H13" i="56"/>
  <c r="B17" i="56"/>
  <c r="B21" i="64"/>
  <c r="I8" i="54"/>
  <c r="L9" i="55"/>
  <c r="F9" i="55"/>
  <c r="B12" i="63"/>
  <c r="L50" i="56"/>
  <c r="D26" i="55"/>
  <c r="K4" i="55"/>
  <c r="L14" i="55"/>
  <c r="B10" i="64"/>
  <c r="H36" i="64"/>
  <c r="B36" i="64"/>
  <c r="L49" i="62"/>
  <c r="B27" i="60"/>
  <c r="B39" i="59"/>
  <c r="B30" i="62"/>
  <c r="K49" i="61"/>
  <c r="B12" i="60"/>
  <c r="B27" i="63"/>
  <c r="J49" i="63"/>
  <c r="B20" i="60"/>
  <c r="H46" i="56"/>
  <c r="H42" i="63"/>
  <c r="B33" i="63"/>
  <c r="B44" i="61"/>
  <c r="L49" i="57"/>
  <c r="I50" i="56"/>
  <c r="H10" i="63"/>
  <c r="H22" i="61"/>
  <c r="E50" i="64"/>
  <c r="B49" i="64"/>
  <c r="B50" i="64" s="1"/>
  <c r="E50" i="63"/>
  <c r="B49" i="63"/>
  <c r="B50" i="63" s="1"/>
  <c r="H20" i="64"/>
  <c r="H45" i="62"/>
  <c r="H14" i="57"/>
  <c r="B27" i="58"/>
  <c r="G4" i="54"/>
  <c r="G6" i="54"/>
  <c r="D9" i="54"/>
  <c r="F16" i="54"/>
  <c r="D17" i="54"/>
  <c r="D18" i="54"/>
  <c r="F18" i="54"/>
  <c r="D21" i="54"/>
  <c r="F21" i="54"/>
  <c r="L21" i="54"/>
  <c r="F23" i="54"/>
  <c r="G26" i="54"/>
  <c r="D27" i="54"/>
  <c r="G27" i="54"/>
  <c r="E29" i="54"/>
  <c r="D30" i="54"/>
  <c r="F30" i="54"/>
  <c r="C32" i="54"/>
  <c r="I32" i="54"/>
  <c r="H32" i="54" s="1"/>
  <c r="E34" i="54"/>
  <c r="G35" i="54"/>
  <c r="F36" i="54"/>
  <c r="G37" i="54"/>
  <c r="G38" i="54"/>
  <c r="G39" i="54"/>
  <c r="G40" i="54"/>
  <c r="D43" i="54"/>
  <c r="E44" i="54"/>
  <c r="G44" i="54"/>
  <c r="M44" i="54"/>
  <c r="E45" i="54"/>
  <c r="F47" i="54"/>
  <c r="F48" i="54"/>
  <c r="L5" i="54"/>
  <c r="I16" i="54"/>
  <c r="L18" i="54"/>
  <c r="L33" i="54"/>
  <c r="I48" i="54"/>
  <c r="F7" i="55"/>
  <c r="L7" i="55"/>
  <c r="C14" i="55"/>
  <c r="I14" i="55"/>
  <c r="D14" i="55"/>
  <c r="D19" i="55"/>
  <c r="E24" i="55"/>
  <c r="G24" i="55"/>
  <c r="L27" i="55"/>
  <c r="F27" i="55"/>
  <c r="D29" i="55"/>
  <c r="F31" i="55"/>
  <c r="L31" i="55"/>
  <c r="H31" i="55" s="1"/>
  <c r="I41" i="55"/>
  <c r="L48" i="55"/>
  <c r="B49" i="61"/>
  <c r="B50" i="61" s="1"/>
  <c r="H25" i="64"/>
  <c r="H45" i="64"/>
  <c r="B38" i="64"/>
  <c r="B29" i="64"/>
  <c r="B14" i="63"/>
  <c r="B35" i="63"/>
  <c r="H6" i="62"/>
  <c r="B43" i="63"/>
  <c r="B28" i="62"/>
  <c r="H17" i="58"/>
  <c r="B47" i="58"/>
  <c r="B17" i="58"/>
  <c r="J49" i="58"/>
  <c r="H45" i="57"/>
  <c r="B34" i="56"/>
  <c r="B6" i="64"/>
  <c r="B18" i="57"/>
  <c r="K49" i="57"/>
  <c r="H31" i="56"/>
  <c r="H9" i="56"/>
  <c r="H34" i="56"/>
  <c r="B7" i="56"/>
  <c r="H12" i="56"/>
  <c r="B41" i="62"/>
  <c r="B44" i="59"/>
  <c r="B18" i="56"/>
  <c r="B14" i="56"/>
  <c r="B6" i="56"/>
  <c r="B29" i="62"/>
  <c r="H25" i="60"/>
  <c r="B8" i="60"/>
  <c r="H15" i="59"/>
  <c r="D5" i="55"/>
  <c r="F6" i="55"/>
  <c r="D10" i="55"/>
  <c r="D13" i="55"/>
  <c r="F13" i="55"/>
  <c r="G16" i="55"/>
  <c r="C17" i="55"/>
  <c r="D18" i="55"/>
  <c r="D22" i="55"/>
  <c r="F22" i="55"/>
  <c r="G26" i="55"/>
  <c r="D35" i="55"/>
  <c r="E43" i="55"/>
  <c r="G47" i="55"/>
  <c r="J13" i="55"/>
  <c r="I37" i="55"/>
  <c r="B22" i="59"/>
  <c r="B20" i="59"/>
  <c r="B12" i="59"/>
  <c r="B46" i="62"/>
  <c r="B16" i="62"/>
  <c r="B13" i="63"/>
  <c r="B42" i="64"/>
  <c r="B26" i="64"/>
  <c r="H14" i="64"/>
  <c r="H16" i="63"/>
  <c r="H38" i="62"/>
  <c r="M50" i="61"/>
  <c r="H32" i="63"/>
  <c r="H7" i="63"/>
  <c r="B40" i="62"/>
  <c r="B27" i="62"/>
  <c r="B36" i="63"/>
  <c r="H30" i="63"/>
  <c r="B25" i="63"/>
  <c r="B23" i="63"/>
  <c r="H15" i="62"/>
  <c r="B31" i="62"/>
  <c r="H17" i="62"/>
  <c r="H11" i="62"/>
  <c r="B5" i="62"/>
  <c r="M49" i="61"/>
  <c r="H15" i="63"/>
  <c r="B4" i="63"/>
  <c r="B35" i="60"/>
  <c r="H6" i="60"/>
  <c r="B5" i="60"/>
  <c r="H33" i="59"/>
  <c r="B19" i="59"/>
  <c r="B47" i="61"/>
  <c r="B38" i="61"/>
  <c r="B5" i="61"/>
  <c r="H34" i="59"/>
  <c r="B26" i="59"/>
  <c r="L49" i="59"/>
  <c r="B30" i="58"/>
  <c r="B42" i="57"/>
  <c r="K49" i="56"/>
  <c r="M49" i="64"/>
  <c r="B21" i="61"/>
  <c r="H37" i="59"/>
  <c r="H12" i="57"/>
  <c r="B30" i="57"/>
  <c r="H9" i="63"/>
  <c r="L49" i="63"/>
  <c r="H47" i="62"/>
  <c r="H43" i="62"/>
  <c r="B31" i="59"/>
  <c r="H9" i="59"/>
  <c r="B38" i="58"/>
  <c r="H11" i="56"/>
  <c r="B33" i="58"/>
  <c r="H33" i="57"/>
  <c r="B35" i="61"/>
  <c r="H36" i="59"/>
  <c r="B7" i="58"/>
  <c r="H9" i="57"/>
  <c r="B21" i="62"/>
  <c r="H8" i="62"/>
  <c r="H37" i="60"/>
  <c r="B32" i="60"/>
  <c r="H5" i="58"/>
  <c r="B19" i="58"/>
  <c r="B23" i="57"/>
  <c r="H10" i="56"/>
  <c r="B46" i="56"/>
  <c r="H48" i="61"/>
  <c r="H6" i="61"/>
  <c r="B43" i="56"/>
  <c r="B9" i="56"/>
  <c r="H38" i="59"/>
  <c r="H5" i="59"/>
  <c r="M49" i="56"/>
  <c r="E6" i="55"/>
  <c r="G6" i="55"/>
  <c r="E13" i="55"/>
  <c r="G13" i="55"/>
  <c r="G22" i="55"/>
  <c r="E25" i="55"/>
  <c r="G25" i="55"/>
  <c r="H27" i="55"/>
  <c r="E27" i="55"/>
  <c r="G33" i="55"/>
  <c r="G34" i="55"/>
  <c r="G41" i="55"/>
  <c r="G42" i="55"/>
  <c r="J5" i="55"/>
  <c r="I46" i="55"/>
  <c r="B23" i="56"/>
  <c r="B18" i="58"/>
  <c r="B14" i="62"/>
  <c r="B32" i="64"/>
  <c r="B7" i="64"/>
  <c r="B20" i="64"/>
  <c r="H16" i="64"/>
  <c r="H5" i="64"/>
  <c r="B40" i="63"/>
  <c r="H37" i="63"/>
  <c r="B19" i="63"/>
  <c r="H14" i="63"/>
  <c r="H31" i="61"/>
  <c r="H46" i="62"/>
  <c r="B39" i="64"/>
  <c r="B45" i="63"/>
  <c r="H36" i="63"/>
  <c r="H31" i="62"/>
  <c r="H5" i="62"/>
  <c r="H41" i="61"/>
  <c r="B24" i="60"/>
  <c r="H27" i="62"/>
  <c r="B43" i="61"/>
  <c r="H36" i="60"/>
  <c r="H27" i="60"/>
  <c r="B30" i="59"/>
  <c r="H38" i="63"/>
  <c r="M49" i="58"/>
  <c r="B21" i="58"/>
  <c r="B35" i="57"/>
  <c r="H47" i="63"/>
  <c r="H27" i="63"/>
  <c r="H21" i="63"/>
  <c r="K49" i="63"/>
  <c r="H21" i="61"/>
  <c r="B42" i="60"/>
  <c r="B25" i="58"/>
  <c r="H28" i="57"/>
  <c r="H8" i="57"/>
  <c r="B24" i="63"/>
  <c r="B47" i="62"/>
  <c r="B23" i="58"/>
  <c r="B15" i="58"/>
  <c r="H10" i="57"/>
  <c r="B13" i="58"/>
  <c r="H22" i="56"/>
  <c r="H25" i="58"/>
  <c r="B38" i="57"/>
  <c r="B9" i="57"/>
  <c r="B37" i="62"/>
  <c r="B25" i="62"/>
  <c r="B8" i="62"/>
  <c r="B37" i="60"/>
  <c r="B28" i="59"/>
  <c r="B13" i="59"/>
  <c r="B19" i="57"/>
  <c r="B16" i="57"/>
  <c r="B13" i="56"/>
  <c r="B5" i="56"/>
  <c r="B24" i="62"/>
  <c r="B12" i="62"/>
  <c r="B5" i="59"/>
  <c r="B5" i="57"/>
  <c r="H31" i="64"/>
  <c r="B22" i="56"/>
  <c r="H23" i="55"/>
  <c r="E16" i="54"/>
  <c r="I4" i="54"/>
  <c r="I12" i="54"/>
  <c r="M16" i="54"/>
  <c r="I24" i="54"/>
  <c r="H24" i="54" s="1"/>
  <c r="L29" i="54"/>
  <c r="I36" i="54"/>
  <c r="H36" i="54" s="1"/>
  <c r="I40" i="54"/>
  <c r="J43" i="54"/>
  <c r="E41" i="55"/>
  <c r="H10" i="55"/>
  <c r="H12" i="64"/>
  <c r="H12" i="63"/>
  <c r="H29" i="64"/>
  <c r="H18" i="63"/>
  <c r="H45" i="61"/>
  <c r="B38" i="60"/>
  <c r="H33" i="63"/>
  <c r="B34" i="57"/>
  <c r="J49" i="56"/>
  <c r="H23" i="61"/>
  <c r="H29" i="60"/>
  <c r="L50" i="60"/>
  <c r="F4" i="54"/>
  <c r="D5" i="54"/>
  <c r="F6" i="54"/>
  <c r="D7" i="54"/>
  <c r="D19" i="54"/>
  <c r="G30" i="54"/>
  <c r="D31" i="54"/>
  <c r="C33" i="54"/>
  <c r="D34" i="54"/>
  <c r="F34" i="54"/>
  <c r="F40" i="54"/>
  <c r="C41" i="54"/>
  <c r="D45" i="54"/>
  <c r="D46" i="54"/>
  <c r="F46" i="54"/>
  <c r="I5" i="54"/>
  <c r="L6" i="54"/>
  <c r="I9" i="54"/>
  <c r="H9" i="54" s="1"/>
  <c r="J12" i="54"/>
  <c r="I13" i="54"/>
  <c r="M17" i="54"/>
  <c r="L22" i="54"/>
  <c r="I25" i="54"/>
  <c r="M29" i="54"/>
  <c r="L34" i="54"/>
  <c r="M37" i="54"/>
  <c r="H37" i="54" s="1"/>
  <c r="I41" i="54"/>
  <c r="H41" i="54" s="1"/>
  <c r="K43" i="54"/>
  <c r="J44" i="54"/>
  <c r="I45" i="54"/>
  <c r="L46" i="54"/>
  <c r="F11" i="55"/>
  <c r="D15" i="55"/>
  <c r="G30" i="55"/>
  <c r="D31" i="55"/>
  <c r="G48" i="55"/>
  <c r="I7" i="55"/>
  <c r="I11" i="55"/>
  <c r="H11" i="55" s="1"/>
  <c r="L12" i="55"/>
  <c r="K17" i="55"/>
  <c r="J22" i="55"/>
  <c r="B45" i="56"/>
  <c r="B12" i="61"/>
  <c r="B7" i="61"/>
  <c r="H10" i="62"/>
  <c r="H5" i="63"/>
  <c r="H30" i="60"/>
  <c r="H10" i="60"/>
  <c r="H30" i="62"/>
  <c r="B46" i="60"/>
  <c r="B6" i="60"/>
  <c r="H43" i="61"/>
  <c r="H14" i="61"/>
  <c r="H47" i="60"/>
  <c r="L49" i="58"/>
  <c r="L50" i="58"/>
  <c r="H30" i="56"/>
  <c r="K49" i="62"/>
  <c r="H26" i="60"/>
  <c r="B26" i="58"/>
  <c r="H8" i="58"/>
  <c r="B20" i="62"/>
  <c r="H15" i="61"/>
  <c r="B31" i="57"/>
  <c r="I49" i="58"/>
  <c r="H7" i="58"/>
  <c r="H5" i="56"/>
  <c r="E4" i="54"/>
  <c r="E5" i="54"/>
  <c r="C6" i="54"/>
  <c r="E6" i="54"/>
  <c r="E7" i="54"/>
  <c r="F9" i="54"/>
  <c r="C11" i="54"/>
  <c r="E11" i="54"/>
  <c r="G11" i="54"/>
  <c r="E12" i="54"/>
  <c r="G12" i="54"/>
  <c r="E13" i="54"/>
  <c r="G13" i="54"/>
  <c r="F15" i="54"/>
  <c r="D16" i="54"/>
  <c r="E18" i="54"/>
  <c r="G19" i="54"/>
  <c r="G21" i="54"/>
  <c r="G22" i="54"/>
  <c r="D23" i="54"/>
  <c r="D26" i="54"/>
  <c r="F26" i="54"/>
  <c r="F27" i="54"/>
  <c r="E30" i="54"/>
  <c r="G31" i="54"/>
  <c r="F32" i="54"/>
  <c r="D33" i="54"/>
  <c r="E33" i="54"/>
  <c r="G33" i="54"/>
  <c r="D38" i="54"/>
  <c r="F38" i="54"/>
  <c r="D41" i="54"/>
  <c r="F43" i="54"/>
  <c r="G45" i="54"/>
  <c r="C46" i="54"/>
  <c r="E46" i="54"/>
  <c r="D47" i="54"/>
  <c r="K4" i="54"/>
  <c r="J5" i="54"/>
  <c r="L7" i="54"/>
  <c r="I10" i="54"/>
  <c r="H10" i="54" s="1"/>
  <c r="K12" i="54"/>
  <c r="J13" i="54"/>
  <c r="I14" i="54"/>
  <c r="H14" i="54" s="1"/>
  <c r="L15" i="54"/>
  <c r="I18" i="54"/>
  <c r="M18" i="54"/>
  <c r="L19" i="54"/>
  <c r="J21" i="54"/>
  <c r="I22" i="54"/>
  <c r="I26" i="54"/>
  <c r="I30" i="54"/>
  <c r="L31" i="54"/>
  <c r="I34" i="54"/>
  <c r="I38" i="54"/>
  <c r="H38" i="54" s="1"/>
  <c r="I42" i="54"/>
  <c r="H42" i="54" s="1"/>
  <c r="K44" i="54"/>
  <c r="D4" i="55"/>
  <c r="E5" i="55"/>
  <c r="D7" i="55"/>
  <c r="F8" i="55"/>
  <c r="E11" i="55"/>
  <c r="G11" i="55"/>
  <c r="E15" i="55"/>
  <c r="G15" i="55"/>
  <c r="F16" i="55"/>
  <c r="F19" i="55"/>
  <c r="D20" i="55"/>
  <c r="F20" i="55"/>
  <c r="D23" i="55"/>
  <c r="D24" i="55"/>
  <c r="D27" i="55"/>
  <c r="E30" i="55"/>
  <c r="G31" i="55"/>
  <c r="G32" i="55"/>
  <c r="F33" i="55"/>
  <c r="D36" i="55"/>
  <c r="F36" i="55"/>
  <c r="D38" i="55"/>
  <c r="F38" i="55"/>
  <c r="D43" i="55"/>
  <c r="D44" i="55"/>
  <c r="F44" i="55"/>
  <c r="D46" i="55"/>
  <c r="F46" i="55"/>
  <c r="M4" i="55"/>
  <c r="K6" i="55"/>
  <c r="J7" i="55"/>
  <c r="I8" i="55"/>
  <c r="I12" i="55"/>
  <c r="L13" i="55"/>
  <c r="J15" i="55"/>
  <c r="I16" i="55"/>
  <c r="M16" i="55"/>
  <c r="L17" i="55"/>
  <c r="I20" i="55"/>
  <c r="H20" i="55" s="1"/>
  <c r="I24" i="55"/>
  <c r="H24" i="55" s="1"/>
  <c r="I28" i="55"/>
  <c r="H28" i="55" s="1"/>
  <c r="I32" i="55"/>
  <c r="I36" i="55"/>
  <c r="H36" i="55" s="1"/>
  <c r="I40" i="55"/>
  <c r="H40" i="55" s="1"/>
  <c r="I44" i="55"/>
  <c r="H44" i="55" s="1"/>
  <c r="I48" i="55"/>
  <c r="B37" i="56"/>
  <c r="B49" i="59"/>
  <c r="B50" i="59" s="1"/>
  <c r="B48" i="59"/>
  <c r="B40" i="59"/>
  <c r="I50" i="59"/>
  <c r="B26" i="61"/>
  <c r="B46" i="61"/>
  <c r="I50" i="62"/>
  <c r="B22" i="63"/>
  <c r="B18" i="63"/>
  <c r="J50" i="63"/>
  <c r="I49" i="62"/>
  <c r="H27" i="64"/>
  <c r="B25" i="64"/>
  <c r="K50" i="64"/>
  <c r="J50" i="64"/>
  <c r="H4" i="63"/>
  <c r="J49" i="61"/>
  <c r="I50" i="64"/>
  <c r="K49" i="64"/>
  <c r="L50" i="62"/>
  <c r="H22" i="60"/>
  <c r="H18" i="64"/>
  <c r="H25" i="63"/>
  <c r="H41" i="60"/>
  <c r="H17" i="63"/>
  <c r="H41" i="59"/>
  <c r="H28" i="61"/>
  <c r="I49" i="61"/>
  <c r="J49" i="60"/>
  <c r="B44" i="60"/>
  <c r="B26" i="60"/>
  <c r="H25" i="57"/>
  <c r="H48" i="63"/>
  <c r="H32" i="62"/>
  <c r="K49" i="60"/>
  <c r="B46" i="58"/>
  <c r="K49" i="58"/>
  <c r="K50" i="58"/>
  <c r="B42" i="63"/>
  <c r="I49" i="60"/>
  <c r="H4" i="60"/>
  <c r="I50" i="60"/>
  <c r="I49" i="59"/>
  <c r="H9" i="58"/>
  <c r="B48" i="57"/>
  <c r="B25" i="57"/>
  <c r="I49" i="56"/>
  <c r="J50" i="59"/>
  <c r="J50" i="58"/>
  <c r="H13" i="58"/>
  <c r="H40" i="57"/>
  <c r="B33" i="57"/>
  <c r="H35" i="57"/>
  <c r="H43" i="56"/>
  <c r="M50" i="60"/>
  <c r="H27" i="59"/>
  <c r="H21" i="58"/>
  <c r="B6" i="58"/>
  <c r="B26" i="57"/>
  <c r="H39" i="56"/>
  <c r="H29" i="62"/>
  <c r="H20" i="62"/>
  <c r="B15" i="61"/>
  <c r="H11" i="58"/>
  <c r="H26" i="64"/>
  <c r="B34" i="60"/>
  <c r="M49" i="59"/>
  <c r="L49" i="56"/>
  <c r="J50" i="56"/>
  <c r="H23" i="56"/>
  <c r="C31" i="55"/>
  <c r="D33" i="55"/>
  <c r="M6" i="55"/>
  <c r="H38" i="55"/>
  <c r="I42" i="55"/>
  <c r="H42" i="55" s="1"/>
  <c r="B49" i="56"/>
  <c r="B50" i="56" s="1"/>
  <c r="E50" i="56"/>
  <c r="L49" i="64"/>
  <c r="L50" i="64"/>
  <c r="I49" i="64"/>
  <c r="B39" i="62"/>
  <c r="H44" i="63"/>
  <c r="H46" i="60"/>
  <c r="B34" i="63"/>
  <c r="B29" i="57"/>
  <c r="H21" i="64"/>
  <c r="D4" i="54"/>
  <c r="D6" i="54"/>
  <c r="F11" i="54"/>
  <c r="F13" i="54"/>
  <c r="G9" i="55"/>
  <c r="D11" i="55"/>
  <c r="F15" i="55"/>
  <c r="C27" i="55"/>
  <c r="L4" i="55"/>
  <c r="K9" i="55"/>
  <c r="K13" i="55"/>
  <c r="I15" i="55"/>
  <c r="M19" i="55"/>
  <c r="K21" i="55"/>
  <c r="K25" i="55"/>
  <c r="J26" i="55"/>
  <c r="I35" i="55"/>
  <c r="M39" i="55"/>
  <c r="I43" i="55"/>
  <c r="H43" i="55" s="1"/>
  <c r="M47" i="55"/>
  <c r="M50" i="59"/>
  <c r="M50" i="62"/>
  <c r="I49" i="63"/>
  <c r="J49" i="62"/>
  <c r="L50" i="63"/>
  <c r="H4" i="62"/>
  <c r="I50" i="63"/>
  <c r="H42" i="60"/>
  <c r="B30" i="60"/>
  <c r="H39" i="62"/>
  <c r="H10" i="61"/>
  <c r="H39" i="58"/>
  <c r="H37" i="57"/>
  <c r="H13" i="64"/>
  <c r="B32" i="62"/>
  <c r="B33" i="60"/>
  <c r="H10" i="59"/>
  <c r="I49" i="57"/>
  <c r="H4" i="57"/>
  <c r="I50" i="57"/>
  <c r="B42" i="59"/>
  <c r="H48" i="57"/>
  <c r="K49" i="59"/>
  <c r="B20" i="57"/>
  <c r="K50" i="56"/>
  <c r="D8" i="54"/>
  <c r="E8" i="54"/>
  <c r="D10" i="54"/>
  <c r="F12" i="54"/>
  <c r="E14" i="54"/>
  <c r="G14" i="54"/>
  <c r="C15" i="54"/>
  <c r="E15" i="54"/>
  <c r="G15" i="54"/>
  <c r="E22" i="54"/>
  <c r="G23" i="54"/>
  <c r="F24" i="54"/>
  <c r="E25" i="54"/>
  <c r="G25" i="54"/>
  <c r="G34" i="54"/>
  <c r="E38" i="54"/>
  <c r="G41" i="54"/>
  <c r="G42" i="54"/>
  <c r="G47" i="54"/>
  <c r="L4" i="54"/>
  <c r="J6" i="54"/>
  <c r="I7" i="54"/>
  <c r="M11" i="54"/>
  <c r="K13" i="54"/>
  <c r="M15" i="54"/>
  <c r="K17" i="54"/>
  <c r="J18" i="54"/>
  <c r="M19" i="54"/>
  <c r="J22" i="54"/>
  <c r="M23" i="54"/>
  <c r="H23" i="54" s="1"/>
  <c r="K25" i="54"/>
  <c r="J26" i="54"/>
  <c r="M27" i="54"/>
  <c r="H27" i="54" s="1"/>
  <c r="J30" i="54"/>
  <c r="M31" i="54"/>
  <c r="K33" i="54"/>
  <c r="J34" i="54"/>
  <c r="M35" i="54"/>
  <c r="H35" i="54" s="1"/>
  <c r="M39" i="54"/>
  <c r="L40" i="54"/>
  <c r="I43" i="54"/>
  <c r="M43" i="54"/>
  <c r="L44" i="54"/>
  <c r="J46" i="54"/>
  <c r="I47" i="54"/>
  <c r="M47" i="54"/>
  <c r="E8" i="55"/>
  <c r="G8" i="55"/>
  <c r="G10" i="55"/>
  <c r="E12" i="55"/>
  <c r="G14" i="55"/>
  <c r="D16" i="55"/>
  <c r="G18" i="55"/>
  <c r="E22" i="55"/>
  <c r="G23" i="55"/>
  <c r="F24" i="55"/>
  <c r="E26" i="55"/>
  <c r="G27" i="55"/>
  <c r="G28" i="55"/>
  <c r="E35" i="55"/>
  <c r="G35" i="55"/>
  <c r="E36" i="55"/>
  <c r="E38" i="55"/>
  <c r="G43" i="55"/>
  <c r="E44" i="55"/>
  <c r="E45" i="55"/>
  <c r="G45" i="55"/>
  <c r="E46" i="55"/>
  <c r="L6" i="55"/>
  <c r="M13" i="55"/>
  <c r="M17" i="55"/>
  <c r="M21" i="55"/>
  <c r="L22" i="55"/>
  <c r="M25" i="55"/>
  <c r="L26" i="55"/>
  <c r="M29" i="55"/>
  <c r="L30" i="55"/>
  <c r="I33" i="55"/>
  <c r="M33" i="55"/>
  <c r="K35" i="55"/>
  <c r="M37" i="55"/>
  <c r="M41" i="55"/>
  <c r="I45" i="55"/>
  <c r="M45" i="55"/>
  <c r="J48" i="55"/>
  <c r="M50" i="56"/>
  <c r="B7" i="57"/>
  <c r="L50" i="59"/>
  <c r="I50" i="61"/>
  <c r="B17" i="63"/>
  <c r="K50" i="63"/>
  <c r="H38" i="64"/>
  <c r="H23" i="64"/>
  <c r="B16" i="63"/>
  <c r="B19" i="61"/>
  <c r="H4" i="64"/>
  <c r="H40" i="63"/>
  <c r="H34" i="60"/>
  <c r="H14" i="60"/>
  <c r="B47" i="60"/>
  <c r="B39" i="60"/>
  <c r="H18" i="60"/>
  <c r="B44" i="63"/>
  <c r="B29" i="60"/>
  <c r="H17" i="59"/>
  <c r="H35" i="62"/>
  <c r="H38" i="61"/>
  <c r="H38" i="60"/>
  <c r="J49" i="64"/>
  <c r="M50" i="63"/>
  <c r="H45" i="59"/>
  <c r="H29" i="59"/>
  <c r="B49" i="57"/>
  <c r="B50" i="57" s="1"/>
  <c r="E50" i="57"/>
  <c r="B41" i="57"/>
  <c r="B32" i="57"/>
  <c r="H34" i="63"/>
  <c r="B9" i="63"/>
  <c r="B5" i="63"/>
  <c r="H24" i="60"/>
  <c r="I50" i="58"/>
  <c r="H41" i="57"/>
  <c r="M49" i="57"/>
  <c r="M50" i="57"/>
  <c r="H44" i="61"/>
  <c r="H26" i="58"/>
  <c r="B40" i="57"/>
  <c r="K50" i="59"/>
  <c r="L50" i="57"/>
  <c r="H29" i="57"/>
  <c r="H17" i="57"/>
  <c r="H25" i="62"/>
  <c r="B18" i="62"/>
  <c r="H26" i="59"/>
  <c r="H43" i="59"/>
  <c r="H19" i="58"/>
  <c r="H6" i="58"/>
  <c r="H31" i="57"/>
  <c r="B47" i="57"/>
  <c r="H16" i="57"/>
  <c r="B25" i="60"/>
  <c r="H8" i="60"/>
  <c r="H18" i="56"/>
  <c r="H40" i="61"/>
  <c r="M50" i="58"/>
  <c r="B24" i="64"/>
  <c r="B19" i="64"/>
  <c r="B15" i="64"/>
  <c r="B40" i="64"/>
  <c r="B5" i="64"/>
  <c r="B46" i="64"/>
  <c r="B48" i="64"/>
  <c r="B17" i="64"/>
  <c r="B13" i="64"/>
  <c r="B7" i="63"/>
  <c r="B15" i="63"/>
  <c r="B11" i="63"/>
  <c r="B6" i="62"/>
  <c r="B48" i="62"/>
  <c r="B26" i="62"/>
  <c r="B34" i="62"/>
  <c r="B42" i="62"/>
  <c r="B38" i="62"/>
  <c r="B19" i="62"/>
  <c r="B13" i="61"/>
  <c r="B34" i="61"/>
  <c r="B17" i="61"/>
  <c r="B20" i="61"/>
  <c r="B6" i="61"/>
  <c r="B16" i="61"/>
  <c r="B42" i="61"/>
  <c r="B24" i="61"/>
  <c r="B22" i="61"/>
  <c r="B30" i="61"/>
  <c r="B8" i="61"/>
  <c r="B4" i="61"/>
  <c r="B11" i="60"/>
  <c r="B19" i="60"/>
  <c r="B17" i="60"/>
  <c r="B7" i="60"/>
  <c r="B9" i="60"/>
  <c r="B15" i="60"/>
  <c r="B10" i="59"/>
  <c r="B7" i="59"/>
  <c r="B16" i="59"/>
  <c r="B8" i="59"/>
  <c r="B32" i="59"/>
  <c r="B14" i="59"/>
  <c r="B18" i="59"/>
  <c r="B46" i="59"/>
  <c r="B38" i="59"/>
  <c r="B4" i="59"/>
  <c r="B40" i="58"/>
  <c r="B20" i="58"/>
  <c r="B34" i="58"/>
  <c r="B14" i="58"/>
  <c r="B28" i="58"/>
  <c r="B44" i="58"/>
  <c r="B16" i="58"/>
  <c r="B10" i="58"/>
  <c r="B32" i="58"/>
  <c r="B24" i="58"/>
  <c r="B13" i="57"/>
  <c r="B44" i="56"/>
  <c r="B28" i="56"/>
  <c r="B24" i="56"/>
  <c r="B36" i="56"/>
  <c r="B29" i="56"/>
  <c r="B47" i="56"/>
  <c r="B40" i="56"/>
  <c r="B33" i="56"/>
  <c r="B48" i="56"/>
  <c r="B41" i="56"/>
  <c r="B32" i="56"/>
  <c r="B25" i="56"/>
  <c r="E10" i="55"/>
  <c r="E14" i="55"/>
  <c r="E16" i="55"/>
  <c r="E18" i="55"/>
  <c r="G20" i="55"/>
  <c r="D28" i="55"/>
  <c r="F34" i="55"/>
  <c r="D40" i="55"/>
  <c r="G5" i="55"/>
  <c r="G7" i="55"/>
  <c r="D32" i="55"/>
  <c r="D12" i="55"/>
  <c r="G12" i="55"/>
  <c r="F28" i="55"/>
  <c r="F42" i="55"/>
  <c r="E32" i="55"/>
  <c r="D34" i="55"/>
  <c r="E40" i="55"/>
  <c r="D42" i="55"/>
  <c r="E48" i="55"/>
  <c r="E34" i="55"/>
  <c r="E42" i="55"/>
  <c r="E20" i="54"/>
  <c r="G20" i="54"/>
  <c r="E28" i="54"/>
  <c r="G28" i="54"/>
  <c r="D40" i="54"/>
  <c r="F10" i="54"/>
  <c r="G10" i="54"/>
  <c r="F20" i="54"/>
  <c r="E24" i="54"/>
  <c r="G24" i="54"/>
  <c r="F28" i="54"/>
  <c r="E32" i="54"/>
  <c r="G32" i="54"/>
  <c r="F42" i="54"/>
  <c r="E36" i="54"/>
  <c r="G36" i="54"/>
  <c r="E9" i="54"/>
  <c r="D48" i="54"/>
  <c r="D20" i="54"/>
  <c r="D24" i="54"/>
  <c r="D28" i="54"/>
  <c r="D32" i="54"/>
  <c r="D36" i="54"/>
  <c r="E40" i="54"/>
  <c r="D42" i="54"/>
  <c r="E48" i="54"/>
  <c r="E42" i="54"/>
  <c r="C7" i="51"/>
  <c r="B110" i="51"/>
  <c r="B124" i="51" s="1"/>
  <c r="B109" i="51"/>
  <c r="B123" i="51" s="1"/>
  <c r="B108" i="51"/>
  <c r="B122" i="51" s="1"/>
  <c r="B107" i="51"/>
  <c r="B121" i="51" s="1"/>
  <c r="B106" i="51"/>
  <c r="B120" i="51" s="1"/>
  <c r="B105" i="51"/>
  <c r="B119" i="51" s="1"/>
  <c r="B104" i="51"/>
  <c r="B118" i="51" s="1"/>
  <c r="B103" i="51"/>
  <c r="B117" i="51" s="1"/>
  <c r="B102" i="51"/>
  <c r="B116" i="51" s="1"/>
  <c r="B101" i="51"/>
  <c r="B115" i="51" s="1"/>
  <c r="B100" i="51"/>
  <c r="H81" i="51"/>
  <c r="G81" i="51"/>
  <c r="B81" i="51"/>
  <c r="B95" i="51" s="1"/>
  <c r="B80" i="51"/>
  <c r="B94" i="51" s="1"/>
  <c r="B79" i="51"/>
  <c r="B93" i="51" s="1"/>
  <c r="B78" i="51"/>
  <c r="B92" i="51" s="1"/>
  <c r="B77" i="51"/>
  <c r="B91" i="51" s="1"/>
  <c r="B76" i="51"/>
  <c r="B90" i="51" s="1"/>
  <c r="B75" i="51"/>
  <c r="B89" i="51" s="1"/>
  <c r="B74" i="51"/>
  <c r="B88" i="51" s="1"/>
  <c r="B73" i="51"/>
  <c r="B87" i="51" s="1"/>
  <c r="B72" i="51"/>
  <c r="B86" i="51" s="1"/>
  <c r="B71" i="51"/>
  <c r="C38" i="50"/>
  <c r="C6" i="50"/>
  <c r="B80" i="50"/>
  <c r="B79" i="50"/>
  <c r="B78" i="50"/>
  <c r="B77" i="50"/>
  <c r="B76" i="50"/>
  <c r="B75" i="50"/>
  <c r="B74" i="50"/>
  <c r="B73" i="50"/>
  <c r="B72" i="50"/>
  <c r="B71" i="50"/>
  <c r="B70" i="50"/>
  <c r="G82" i="49"/>
  <c r="G81" i="49"/>
  <c r="G80" i="49"/>
  <c r="G79" i="49"/>
  <c r="G78" i="49"/>
  <c r="G77" i="49"/>
  <c r="G76" i="49"/>
  <c r="G75" i="49"/>
  <c r="G74" i="49"/>
  <c r="G73" i="49"/>
  <c r="G72" i="49"/>
  <c r="C6" i="49"/>
  <c r="H21" i="55" l="1"/>
  <c r="B49" i="55"/>
  <c r="B50" i="55" s="1"/>
  <c r="H30" i="55"/>
  <c r="H22" i="55"/>
  <c r="H48" i="54"/>
  <c r="H9" i="55"/>
  <c r="B9" i="55"/>
  <c r="B6" i="55"/>
  <c r="B17" i="55"/>
  <c r="B5" i="55"/>
  <c r="H37" i="55"/>
  <c r="H32" i="55"/>
  <c r="H45" i="54"/>
  <c r="B37" i="55"/>
  <c r="B25" i="55"/>
  <c r="H21" i="54"/>
  <c r="B41" i="55"/>
  <c r="B31" i="54"/>
  <c r="B39" i="55"/>
  <c r="H25" i="55"/>
  <c r="B4" i="55"/>
  <c r="B21" i="55"/>
  <c r="E81" i="51"/>
  <c r="E96" i="51" s="1"/>
  <c r="B35" i="54"/>
  <c r="H29" i="55"/>
  <c r="B41" i="54"/>
  <c r="H39" i="55"/>
  <c r="B38" i="55"/>
  <c r="H33" i="54"/>
  <c r="B15" i="54"/>
  <c r="B12" i="54"/>
  <c r="H12" i="55"/>
  <c r="H16" i="54"/>
  <c r="B37" i="54"/>
  <c r="B23" i="54"/>
  <c r="H47" i="55"/>
  <c r="H5" i="55"/>
  <c r="B39" i="54"/>
  <c r="H46" i="55"/>
  <c r="B29" i="55"/>
  <c r="H50" i="58"/>
  <c r="H50" i="64"/>
  <c r="B31" i="55"/>
  <c r="H46" i="54"/>
  <c r="H8" i="55"/>
  <c r="B36" i="55"/>
  <c r="H29" i="54"/>
  <c r="B43" i="54"/>
  <c r="B26" i="55"/>
  <c r="H6" i="54"/>
  <c r="B14" i="54"/>
  <c r="H50" i="62"/>
  <c r="B11" i="55"/>
  <c r="B11" i="54"/>
  <c r="B46" i="55"/>
  <c r="H30" i="54"/>
  <c r="H19" i="54"/>
  <c r="H44" i="54"/>
  <c r="B6" i="54"/>
  <c r="B43" i="55"/>
  <c r="B13" i="55"/>
  <c r="B8" i="55"/>
  <c r="B24" i="55"/>
  <c r="H8" i="54"/>
  <c r="B44" i="54"/>
  <c r="B47" i="55"/>
  <c r="B29" i="54"/>
  <c r="B45" i="55"/>
  <c r="H31" i="54"/>
  <c r="B19" i="55"/>
  <c r="B47" i="54"/>
  <c r="B21" i="54"/>
  <c r="H14" i="55"/>
  <c r="B17" i="54"/>
  <c r="H39" i="54"/>
  <c r="J49" i="55"/>
  <c r="B15" i="55"/>
  <c r="B40" i="54"/>
  <c r="B22" i="55"/>
  <c r="K49" i="55"/>
  <c r="B26" i="54"/>
  <c r="B13" i="54"/>
  <c r="H17" i="55"/>
  <c r="B34" i="54"/>
  <c r="M50" i="55"/>
  <c r="H41" i="55"/>
  <c r="H33" i="55"/>
  <c r="B35" i="55"/>
  <c r="M49" i="54"/>
  <c r="H19" i="55"/>
  <c r="H4" i="55"/>
  <c r="B44" i="55"/>
  <c r="B23" i="55"/>
  <c r="B45" i="54"/>
  <c r="B30" i="54"/>
  <c r="B18" i="54"/>
  <c r="H13" i="54"/>
  <c r="H5" i="54"/>
  <c r="I49" i="55"/>
  <c r="B46" i="54"/>
  <c r="B24" i="54"/>
  <c r="H6" i="55"/>
  <c r="H50" i="59"/>
  <c r="K50" i="55"/>
  <c r="J49" i="54"/>
  <c r="B19" i="54"/>
  <c r="B5" i="54"/>
  <c r="B49" i="54"/>
  <c r="B50" i="54" s="1"/>
  <c r="B10" i="54"/>
  <c r="B42" i="55"/>
  <c r="B40" i="55"/>
  <c r="B20" i="55"/>
  <c r="L50" i="55"/>
  <c r="H13" i="55"/>
  <c r="H17" i="54"/>
  <c r="B25" i="54"/>
  <c r="B22" i="54"/>
  <c r="B8" i="54"/>
  <c r="H50" i="61"/>
  <c r="H26" i="55"/>
  <c r="H15" i="55"/>
  <c r="B27" i="55"/>
  <c r="B4" i="54"/>
  <c r="B33" i="55"/>
  <c r="H49" i="64"/>
  <c r="H49" i="60"/>
  <c r="H15" i="54"/>
  <c r="B38" i="54"/>
  <c r="B27" i="54"/>
  <c r="B16" i="54"/>
  <c r="H49" i="58"/>
  <c r="B30" i="55"/>
  <c r="B33" i="54"/>
  <c r="B7" i="54"/>
  <c r="H49" i="59"/>
  <c r="H25" i="54"/>
  <c r="H40" i="54"/>
  <c r="J50" i="54"/>
  <c r="J50" i="55"/>
  <c r="H11" i="54"/>
  <c r="I50" i="55"/>
  <c r="H45" i="55"/>
  <c r="H47" i="54"/>
  <c r="H43" i="54"/>
  <c r="H7" i="54"/>
  <c r="H48" i="55"/>
  <c r="H26" i="54"/>
  <c r="M50" i="54"/>
  <c r="H12" i="54"/>
  <c r="H49" i="57"/>
  <c r="H35" i="55"/>
  <c r="H50" i="60"/>
  <c r="M49" i="55"/>
  <c r="H34" i="54"/>
  <c r="H22" i="54"/>
  <c r="H18" i="54"/>
  <c r="K49" i="54"/>
  <c r="K50" i="54"/>
  <c r="H49" i="61"/>
  <c r="H50" i="57"/>
  <c r="B36" i="54"/>
  <c r="L49" i="54"/>
  <c r="L50" i="54"/>
  <c r="H49" i="62"/>
  <c r="L49" i="55"/>
  <c r="H50" i="63"/>
  <c r="H49" i="63"/>
  <c r="H16" i="55"/>
  <c r="H49" i="56"/>
  <c r="H7" i="55"/>
  <c r="H4" i="54"/>
  <c r="I49" i="54"/>
  <c r="I50" i="54"/>
  <c r="H50" i="56"/>
  <c r="B12" i="55"/>
  <c r="B28" i="55"/>
  <c r="B48" i="55"/>
  <c r="B18" i="55"/>
  <c r="B7" i="55"/>
  <c r="B34" i="55"/>
  <c r="B14" i="55"/>
  <c r="B10" i="55"/>
  <c r="B16" i="55"/>
  <c r="B32" i="55"/>
  <c r="B42" i="54"/>
  <c r="B9" i="54"/>
  <c r="B48" i="54"/>
  <c r="B32" i="54"/>
  <c r="B20" i="54"/>
  <c r="B28" i="54"/>
  <c r="J82" i="49"/>
  <c r="E82" i="49"/>
  <c r="H49" i="55" l="1"/>
  <c r="H50" i="55"/>
  <c r="H49" i="54"/>
  <c r="H50" i="54"/>
  <c r="G70" i="51"/>
  <c r="H70" i="51"/>
  <c r="G71" i="51"/>
  <c r="H71" i="51"/>
  <c r="G72" i="51"/>
  <c r="H72" i="51"/>
  <c r="G73" i="51"/>
  <c r="H73" i="51"/>
  <c r="G74" i="51"/>
  <c r="H74" i="51"/>
  <c r="G75" i="51"/>
  <c r="H75" i="51"/>
  <c r="G76" i="51"/>
  <c r="H76" i="51"/>
  <c r="G77" i="51"/>
  <c r="H77" i="51"/>
  <c r="G78" i="51"/>
  <c r="H78" i="51"/>
  <c r="G79" i="51"/>
  <c r="H79" i="51"/>
  <c r="G80" i="51"/>
  <c r="H80" i="51"/>
  <c r="J81" i="49"/>
  <c r="J80" i="49"/>
  <c r="J79" i="49"/>
  <c r="J78" i="49"/>
  <c r="J77" i="49"/>
  <c r="J76" i="49"/>
  <c r="J75" i="49"/>
  <c r="J74" i="49"/>
  <c r="J73" i="49"/>
  <c r="J72" i="49"/>
  <c r="E81" i="49"/>
  <c r="E80" i="49"/>
  <c r="E79" i="49"/>
  <c r="E78" i="49"/>
  <c r="E77" i="49"/>
  <c r="E76" i="49"/>
  <c r="E75" i="49"/>
  <c r="E74" i="49"/>
  <c r="E73" i="49"/>
  <c r="E72" i="49"/>
  <c r="E80" i="51" l="1"/>
  <c r="E95" i="51" s="1"/>
  <c r="E79" i="51" l="1"/>
  <c r="E94" i="51" s="1"/>
  <c r="G114" i="51" l="1"/>
  <c r="F114" i="51"/>
  <c r="E114" i="51"/>
  <c r="D114" i="51"/>
  <c r="C114" i="51"/>
  <c r="B99" i="51"/>
  <c r="E78" i="51"/>
  <c r="E93" i="51" s="1"/>
  <c r="E77" i="51"/>
  <c r="E76" i="51"/>
  <c r="E75" i="51"/>
  <c r="E74" i="51"/>
  <c r="E73" i="51"/>
  <c r="E72" i="51"/>
  <c r="E71" i="51"/>
  <c r="D70" i="51"/>
  <c r="C70" i="51"/>
  <c r="C81" i="51" s="1"/>
  <c r="C96" i="51" s="1"/>
  <c r="I125" i="51" s="1"/>
  <c r="B69" i="50"/>
  <c r="I71" i="49"/>
  <c r="H71" i="49"/>
  <c r="D71" i="49"/>
  <c r="C71" i="49"/>
  <c r="D71" i="51" l="1"/>
  <c r="D76" i="51"/>
  <c r="D77" i="51"/>
  <c r="D78" i="51"/>
  <c r="D72" i="51"/>
  <c r="D73" i="51"/>
  <c r="D75" i="51"/>
  <c r="D74" i="51"/>
  <c r="D79" i="51"/>
  <c r="D81" i="51"/>
  <c r="D96" i="51" s="1"/>
  <c r="D80" i="51"/>
  <c r="G80" i="50"/>
  <c r="E80" i="50"/>
  <c r="D80" i="50"/>
  <c r="F80" i="50"/>
  <c r="C80" i="50"/>
  <c r="C74" i="49"/>
  <c r="C72" i="49"/>
  <c r="C78" i="49"/>
  <c r="C76" i="49"/>
  <c r="C77" i="49"/>
  <c r="C80" i="49"/>
  <c r="C79" i="49"/>
  <c r="C82" i="49"/>
  <c r="C81" i="49"/>
  <c r="C75" i="49"/>
  <c r="C73" i="49"/>
  <c r="H72" i="49"/>
  <c r="H75" i="49"/>
  <c r="H74" i="49"/>
  <c r="H77" i="49"/>
  <c r="H79" i="49"/>
  <c r="H76" i="49"/>
  <c r="H80" i="49"/>
  <c r="H78" i="49"/>
  <c r="H81" i="49"/>
  <c r="H73" i="49"/>
  <c r="H82" i="49"/>
  <c r="D74" i="49"/>
  <c r="D77" i="49"/>
  <c r="D78" i="49"/>
  <c r="D75" i="49"/>
  <c r="D72" i="49"/>
  <c r="D76" i="49"/>
  <c r="D73" i="49"/>
  <c r="D79" i="49"/>
  <c r="D80" i="49"/>
  <c r="D81" i="49"/>
  <c r="D82" i="49"/>
  <c r="I73" i="49"/>
  <c r="I74" i="49"/>
  <c r="I75" i="49"/>
  <c r="C37" i="49"/>
  <c r="I78" i="49"/>
  <c r="I76" i="49"/>
  <c r="I72" i="49"/>
  <c r="I82" i="49"/>
  <c r="I79" i="49"/>
  <c r="I77" i="49"/>
  <c r="I81" i="49"/>
  <c r="I80" i="49"/>
  <c r="C79" i="51"/>
  <c r="C77" i="51"/>
  <c r="C75" i="51"/>
  <c r="C73" i="51"/>
  <c r="C71" i="51"/>
  <c r="C80" i="51"/>
  <c r="C95" i="51" s="1"/>
  <c r="I124" i="51" s="1"/>
  <c r="C76" i="51"/>
  <c r="C74" i="51"/>
  <c r="C78" i="51"/>
  <c r="C72" i="51"/>
  <c r="G110" i="51"/>
  <c r="G125" i="51" s="1"/>
  <c r="C110" i="51"/>
  <c r="C125" i="51" s="1"/>
  <c r="D109" i="51"/>
  <c r="E108" i="51"/>
  <c r="F107" i="51"/>
  <c r="G106" i="51"/>
  <c r="C106" i="51"/>
  <c r="D105" i="51"/>
  <c r="E104" i="51"/>
  <c r="F103" i="51"/>
  <c r="G102" i="51"/>
  <c r="C102" i="51"/>
  <c r="D101" i="51"/>
  <c r="E100" i="51"/>
  <c r="F109" i="51"/>
  <c r="E106" i="51"/>
  <c r="C104" i="51"/>
  <c r="E102" i="51"/>
  <c r="G100" i="51"/>
  <c r="E109" i="51"/>
  <c r="F108" i="51"/>
  <c r="C107" i="51"/>
  <c r="E105" i="51"/>
  <c r="G103" i="51"/>
  <c r="D102" i="51"/>
  <c r="F100" i="51"/>
  <c r="F110" i="51"/>
  <c r="F125" i="51" s="1"/>
  <c r="G109" i="51"/>
  <c r="C109" i="51"/>
  <c r="D108" i="51"/>
  <c r="E107" i="51"/>
  <c r="F106" i="51"/>
  <c r="G105" i="51"/>
  <c r="C105" i="51"/>
  <c r="D104" i="51"/>
  <c r="E103" i="51"/>
  <c r="F102" i="51"/>
  <c r="G101" i="51"/>
  <c r="C101" i="51"/>
  <c r="D100" i="51"/>
  <c r="E110" i="51"/>
  <c r="E125" i="51" s="1"/>
  <c r="G108" i="51"/>
  <c r="C108" i="51"/>
  <c r="D107" i="51"/>
  <c r="F105" i="51"/>
  <c r="G104" i="51"/>
  <c r="D103" i="51"/>
  <c r="F101" i="51"/>
  <c r="C100" i="51"/>
  <c r="D110" i="51"/>
  <c r="D125" i="51" s="1"/>
  <c r="G107" i="51"/>
  <c r="D106" i="51"/>
  <c r="F104" i="51"/>
  <c r="C103" i="51"/>
  <c r="E101" i="51"/>
  <c r="D79" i="50"/>
  <c r="E78" i="50"/>
  <c r="F77" i="50"/>
  <c r="G76" i="50"/>
  <c r="C76" i="50"/>
  <c r="D75" i="50"/>
  <c r="E74" i="50"/>
  <c r="F73" i="50"/>
  <c r="G72" i="50"/>
  <c r="C72" i="50"/>
  <c r="D71" i="50"/>
  <c r="E70" i="50"/>
  <c r="F79" i="50"/>
  <c r="E79" i="50"/>
  <c r="G79" i="50"/>
  <c r="C79" i="50"/>
  <c r="D78" i="50"/>
  <c r="E77" i="50"/>
  <c r="F76" i="50"/>
  <c r="G75" i="50"/>
  <c r="C75" i="50"/>
  <c r="D74" i="50"/>
  <c r="E73" i="50"/>
  <c r="F72" i="50"/>
  <c r="G71" i="50"/>
  <c r="C71" i="50"/>
  <c r="D70" i="50"/>
  <c r="G78" i="50"/>
  <c r="C78" i="50"/>
  <c r="D77" i="50"/>
  <c r="E76" i="50"/>
  <c r="F75" i="50"/>
  <c r="G74" i="50"/>
  <c r="C74" i="50"/>
  <c r="D73" i="50"/>
  <c r="E72" i="50"/>
  <c r="F71" i="50"/>
  <c r="G70" i="50"/>
  <c r="C70" i="50"/>
  <c r="F78" i="50"/>
  <c r="G77" i="50"/>
  <c r="C77" i="50"/>
  <c r="D76" i="50"/>
  <c r="E75" i="50"/>
  <c r="F74" i="50"/>
  <c r="G73" i="50"/>
  <c r="C73" i="50"/>
  <c r="D72" i="50"/>
  <c r="E71" i="50"/>
  <c r="F70" i="50"/>
  <c r="C85" i="51"/>
  <c r="E86" i="51"/>
  <c r="E89" i="51"/>
  <c r="E87" i="51"/>
  <c r="E90" i="51"/>
  <c r="E92" i="51"/>
  <c r="E88" i="51"/>
  <c r="E91" i="51"/>
  <c r="D85" i="51"/>
  <c r="H125" i="51" l="1"/>
  <c r="D95" i="51"/>
  <c r="C115" i="51"/>
  <c r="C89" i="51"/>
  <c r="I118" i="51" s="1"/>
  <c r="E124" i="51"/>
  <c r="G124" i="51"/>
  <c r="F124" i="51"/>
  <c r="D124" i="51"/>
  <c r="C124" i="51"/>
  <c r="E115" i="51"/>
  <c r="C118" i="51"/>
  <c r="D122" i="51"/>
  <c r="D121" i="51"/>
  <c r="F123" i="51"/>
  <c r="D123" i="51"/>
  <c r="G123" i="51"/>
  <c r="C123" i="51"/>
  <c r="E123" i="51"/>
  <c r="F118" i="51"/>
  <c r="G122" i="51"/>
  <c r="C94" i="51"/>
  <c r="I123" i="51" s="1"/>
  <c r="G118" i="51"/>
  <c r="G119" i="51"/>
  <c r="C90" i="51"/>
  <c r="I119" i="51" s="1"/>
  <c r="C122" i="51"/>
  <c r="C119" i="51"/>
  <c r="D118" i="51"/>
  <c r="D93" i="51"/>
  <c r="F119" i="51"/>
  <c r="C93" i="51"/>
  <c r="I122" i="51" s="1"/>
  <c r="E119" i="51"/>
  <c r="D94" i="51"/>
  <c r="C121" i="51"/>
  <c r="G115" i="51"/>
  <c r="D120" i="51"/>
  <c r="F115" i="51"/>
  <c r="E122" i="51"/>
  <c r="F121" i="51"/>
  <c r="D91" i="51"/>
  <c r="E120" i="51"/>
  <c r="E121" i="51"/>
  <c r="E118" i="51"/>
  <c r="G120" i="51"/>
  <c r="D89" i="51"/>
  <c r="D92" i="51"/>
  <c r="D90" i="51"/>
  <c r="G121" i="51"/>
  <c r="F122" i="51"/>
  <c r="D119" i="51"/>
  <c r="C120" i="51"/>
  <c r="F120" i="51"/>
  <c r="C91" i="51"/>
  <c r="I120" i="51" s="1"/>
  <c r="C92" i="51"/>
  <c r="I121" i="51" s="1"/>
  <c r="D115" i="51"/>
  <c r="F116" i="51"/>
  <c r="H124" i="51" l="1"/>
  <c r="H115" i="51"/>
  <c r="H120" i="51"/>
  <c r="H119" i="51"/>
  <c r="H118" i="51"/>
  <c r="H121" i="51"/>
  <c r="H122" i="51"/>
  <c r="H123" i="51"/>
  <c r="D116" i="51"/>
  <c r="G116" i="51"/>
  <c r="C86" i="51"/>
  <c r="I115" i="51" s="1"/>
  <c r="E116" i="51"/>
  <c r="C116" i="51"/>
  <c r="C88" i="51"/>
  <c r="I117" i="51" s="1"/>
  <c r="C87" i="51"/>
  <c r="I116" i="51" s="1"/>
  <c r="C117" i="51"/>
  <c r="D117" i="51"/>
  <c r="E117" i="51"/>
  <c r="G117" i="51"/>
  <c r="F117" i="51"/>
  <c r="H116" i="51" l="1"/>
  <c r="H117" i="51"/>
  <c r="D86" i="51" l="1"/>
  <c r="D88" i="51"/>
  <c r="D87" i="51"/>
</calcChain>
</file>

<file path=xl/sharedStrings.xml><?xml version="1.0" encoding="utf-8"?>
<sst xmlns="http://schemas.openxmlformats.org/spreadsheetml/2006/main" count="1694" uniqueCount="155">
  <si>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</si>
  <si>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</si>
  <si>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</si>
  <si>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</si>
  <si>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</si>
  <si>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</si>
  <si>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</si>
  <si>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</si>
  <si>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</si>
  <si>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</si>
  <si>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</si>
  <si>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</si>
  <si>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</si>
  <si>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</si>
  <si>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</si>
  <si>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</si>
  <si>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</si>
  <si>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</si>
  <si>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</si>
  <si>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御船町</t>
  </si>
  <si>
    <t>嘉島町</t>
  </si>
  <si>
    <t>益城町</t>
  </si>
  <si>
    <t>甲佐町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</si>
  <si>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</si>
  <si>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</si>
  <si>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</si>
  <si>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</si>
  <si>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</si>
  <si>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</si>
  <si>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</si>
  <si>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</si>
  <si>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</si>
  <si>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</si>
  <si>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市町村計</t>
  </si>
  <si>
    <t>（単位：千円）</t>
  </si>
  <si>
    <t>上天草市</t>
    <rPh sb="0" eb="1">
      <t>カミ</t>
    </rPh>
    <rPh sb="1" eb="3">
      <t>アマクサ</t>
    </rPh>
    <rPh sb="3" eb="4">
      <t>シ</t>
    </rPh>
    <phoneticPr fontId="3"/>
  </si>
  <si>
    <t>宇城市</t>
    <rPh sb="0" eb="3">
      <t>ウキシ</t>
    </rPh>
    <phoneticPr fontId="3"/>
  </si>
  <si>
    <t>阿蘇市</t>
    <rPh sb="0" eb="3">
      <t>アソシ</t>
    </rPh>
    <phoneticPr fontId="3"/>
  </si>
  <si>
    <t>天草市</t>
    <rPh sb="0" eb="3">
      <t>アマクサシ</t>
    </rPh>
    <phoneticPr fontId="3"/>
  </si>
  <si>
    <t>合志市</t>
    <rPh sb="0" eb="3">
      <t>コウシシ</t>
    </rPh>
    <phoneticPr fontId="3"/>
  </si>
  <si>
    <t>美里町</t>
    <rPh sb="0" eb="3">
      <t>ミサトマチ</t>
    </rPh>
    <phoneticPr fontId="3"/>
  </si>
  <si>
    <t>和水町</t>
    <rPh sb="0" eb="3">
      <t>ナゴミマチ</t>
    </rPh>
    <phoneticPr fontId="3"/>
  </si>
  <si>
    <t>南阿蘇村</t>
    <rPh sb="0" eb="4">
      <t>ミナミアソムラ</t>
    </rPh>
    <phoneticPr fontId="3"/>
  </si>
  <si>
    <t>氷川町</t>
    <rPh sb="0" eb="3">
      <t>ヒカワチョウ</t>
    </rPh>
    <phoneticPr fontId="3"/>
  </si>
  <si>
    <t>芦北町</t>
    <rPh sb="0" eb="3">
      <t>アシキタマチ</t>
    </rPh>
    <phoneticPr fontId="3"/>
  </si>
  <si>
    <t>あさぎり町</t>
    <rPh sb="4" eb="5">
      <t>チョウ</t>
    </rPh>
    <phoneticPr fontId="3"/>
  </si>
  <si>
    <t>１人当たり所得</t>
    <rPh sb="0" eb="3">
      <t>ヒトリア</t>
    </rPh>
    <rPh sb="5" eb="7">
      <t>ショトク</t>
    </rPh>
    <phoneticPr fontId="3"/>
  </si>
  <si>
    <t>雇用者報酬</t>
    <rPh sb="0" eb="3">
      <t>コヨウシャ</t>
    </rPh>
    <rPh sb="3" eb="5">
      <t>ホウシュウ</t>
    </rPh>
    <phoneticPr fontId="3"/>
  </si>
  <si>
    <t>財産所得</t>
    <rPh sb="0" eb="2">
      <t>ザイサン</t>
    </rPh>
    <rPh sb="2" eb="4">
      <t>ショトク</t>
    </rPh>
    <phoneticPr fontId="3"/>
  </si>
  <si>
    <t>個人企業所得</t>
    <rPh sb="0" eb="2">
      <t>コジン</t>
    </rPh>
    <rPh sb="2" eb="4">
      <t>キギョウ</t>
    </rPh>
    <rPh sb="4" eb="6">
      <t>ショトク</t>
    </rPh>
    <phoneticPr fontId="3"/>
  </si>
  <si>
    <t>合計</t>
    <rPh sb="0" eb="2">
      <t>ゴウケイ</t>
    </rPh>
    <phoneticPr fontId="3"/>
  </si>
  <si>
    <t>総額</t>
    <rPh sb="0" eb="2">
      <t>ソウガク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</si>
  <si>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</si>
  <si>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その他の経常移転</t>
    <rPh sb="2" eb="3">
      <t>タ</t>
    </rPh>
    <rPh sb="4" eb="6">
      <t>ケイジョウ</t>
    </rPh>
    <rPh sb="6" eb="8">
      <t>イテン</t>
    </rPh>
    <phoneticPr fontId="3"/>
  </si>
  <si>
    <t>自市町村名を入力　→</t>
    <rPh sb="0" eb="1">
      <t>ジ</t>
    </rPh>
    <rPh sb="1" eb="4">
      <t>シチョウソン</t>
    </rPh>
    <rPh sb="4" eb="5">
      <t>メイ</t>
    </rPh>
    <rPh sb="6" eb="8">
      <t>ニュウリョク</t>
    </rPh>
    <phoneticPr fontId="4"/>
  </si>
  <si>
    <t>比較したい市町村名を入力　→</t>
    <rPh sb="0" eb="2">
      <t>ヒカク</t>
    </rPh>
    <rPh sb="5" eb="8">
      <t>シチョウソン</t>
    </rPh>
    <rPh sb="8" eb="9">
      <t>メイ</t>
    </rPh>
    <rPh sb="10" eb="12">
      <t>ニュウリョク</t>
    </rPh>
    <phoneticPr fontId="4"/>
  </si>
  <si>
    <t>市町村平均</t>
    <rPh sb="0" eb="3">
      <t>シチョウソン</t>
    </rPh>
    <rPh sb="3" eb="5">
      <t>ヘイキン</t>
    </rPh>
    <phoneticPr fontId="4"/>
  </si>
  <si>
    <t>市町村民所得(百万円）</t>
    <rPh sb="0" eb="3">
      <t>シチョウソン</t>
    </rPh>
    <rPh sb="3" eb="4">
      <t>ミン</t>
    </rPh>
    <rPh sb="4" eb="6">
      <t>ショトク</t>
    </rPh>
    <rPh sb="7" eb="10">
      <t>ヒャクマンエン</t>
    </rPh>
    <phoneticPr fontId="4"/>
  </si>
  <si>
    <t>家計所得(百万円）</t>
    <rPh sb="0" eb="2">
      <t>カケイ</t>
    </rPh>
    <rPh sb="2" eb="4">
      <t>ショトク</t>
    </rPh>
    <rPh sb="5" eb="8">
      <t>ヒャクマンエン</t>
    </rPh>
    <phoneticPr fontId="4"/>
  </si>
  <si>
    <t>一人当たり家計所得（千円）</t>
    <rPh sb="0" eb="2">
      <t>ヒトリ</t>
    </rPh>
    <rPh sb="2" eb="3">
      <t>ア</t>
    </rPh>
    <rPh sb="5" eb="7">
      <t>カケイ</t>
    </rPh>
    <rPh sb="7" eb="9">
      <t>ショトク</t>
    </rPh>
    <rPh sb="10" eb="12">
      <t>センエン</t>
    </rPh>
    <phoneticPr fontId="4"/>
  </si>
  <si>
    <t>個人企業所得</t>
  </si>
  <si>
    <t>財産所得</t>
  </si>
  <si>
    <t>社会保障給付</t>
  </si>
  <si>
    <t>増加率（％）</t>
    <rPh sb="0" eb="2">
      <t>ゾウカ</t>
    </rPh>
    <rPh sb="2" eb="3">
      <t>リツ</t>
    </rPh>
    <phoneticPr fontId="4"/>
  </si>
  <si>
    <t>増加率</t>
    <rPh sb="0" eb="2">
      <t>ゾウカ</t>
    </rPh>
    <rPh sb="2" eb="3">
      <t>リツ</t>
    </rPh>
    <phoneticPr fontId="4"/>
  </si>
  <si>
    <t>（実数）</t>
    <rPh sb="1" eb="3">
      <t>ジッスウ</t>
    </rPh>
    <phoneticPr fontId="4"/>
  </si>
  <si>
    <t>雇用者報酬</t>
  </si>
  <si>
    <t>家計の財産所得</t>
  </si>
  <si>
    <t>その他の</t>
  </si>
  <si>
    <t>家計所得</t>
  </si>
  <si>
    <t>人口</t>
    <rPh sb="0" eb="2">
      <t>ジンコウ</t>
    </rPh>
    <phoneticPr fontId="4"/>
  </si>
  <si>
    <t>経常移転（純）</t>
  </si>
  <si>
    <t>(単位：人)</t>
    <rPh sb="1" eb="3">
      <t>タンイ</t>
    </rPh>
    <rPh sb="4" eb="5">
      <t>ニン</t>
    </rPh>
    <phoneticPr fontId="3"/>
  </si>
  <si>
    <t>山都町</t>
    <rPh sb="0" eb="2">
      <t>ヤマト</t>
    </rPh>
    <rPh sb="2" eb="3">
      <t>マチ</t>
    </rPh>
    <phoneticPr fontId="3"/>
  </si>
  <si>
    <t>平成27年度</t>
  </si>
  <si>
    <t>全国平均</t>
    <rPh sb="0" eb="2">
      <t>ゼンコク</t>
    </rPh>
    <rPh sb="2" eb="4">
      <t>ヘイキン</t>
    </rPh>
    <phoneticPr fontId="4"/>
  </si>
  <si>
    <t>国民可処分所得(家計）</t>
    <rPh sb="0" eb="2">
      <t>コクミン</t>
    </rPh>
    <rPh sb="2" eb="5">
      <t>カショブン</t>
    </rPh>
    <rPh sb="5" eb="7">
      <t>ショトク</t>
    </rPh>
    <rPh sb="8" eb="10">
      <t>カケイ</t>
    </rPh>
    <phoneticPr fontId="4"/>
  </si>
  <si>
    <t>全国平均
（家計の可処分所得）</t>
    <rPh sb="0" eb="2">
      <t>ゼンコク</t>
    </rPh>
    <rPh sb="2" eb="4">
      <t>ヘイキン</t>
    </rPh>
    <rPh sb="6" eb="8">
      <t>カケイ</t>
    </rPh>
    <rPh sb="9" eb="12">
      <t>カショブン</t>
    </rPh>
    <rPh sb="12" eb="14">
      <t>ショトク</t>
    </rPh>
    <phoneticPr fontId="4"/>
  </si>
  <si>
    <t>H18(2006)</t>
    <phoneticPr fontId="4"/>
  </si>
  <si>
    <t>H19(2007)</t>
    <phoneticPr fontId="4"/>
  </si>
  <si>
    <t>H20(2008)</t>
    <phoneticPr fontId="4"/>
  </si>
  <si>
    <t>H21(2009)</t>
    <phoneticPr fontId="4"/>
  </si>
  <si>
    <t>H22(2010)</t>
    <phoneticPr fontId="4"/>
  </si>
  <si>
    <t>H23(2011)</t>
    <phoneticPr fontId="4"/>
  </si>
  <si>
    <t>H24(2012)</t>
    <phoneticPr fontId="4"/>
  </si>
  <si>
    <t>H25(2013)</t>
    <phoneticPr fontId="4"/>
  </si>
  <si>
    <t>H26(2014)</t>
    <phoneticPr fontId="4"/>
  </si>
  <si>
    <t>H27(2015)</t>
    <phoneticPr fontId="4"/>
  </si>
  <si>
    <t>H28(2016)</t>
    <phoneticPr fontId="4"/>
  </si>
  <si>
    <t>（単位：10億円）</t>
    <phoneticPr fontId="4"/>
  </si>
  <si>
    <t>増加寄与度</t>
    <rPh sb="0" eb="2">
      <t>ゾウカ</t>
    </rPh>
    <rPh sb="2" eb="5">
      <t>キヨド</t>
    </rPh>
    <phoneticPr fontId="4"/>
  </si>
  <si>
    <t>家計所得（2008SNA）</t>
  </si>
  <si>
    <r>
      <t>平成28</t>
    </r>
    <r>
      <rPr>
        <sz val="10"/>
        <rFont val="ＭＳ Ｐゴシック"/>
        <family val="3"/>
        <charset val="128"/>
      </rPr>
      <t>年度</t>
    </r>
    <phoneticPr fontId="4"/>
  </si>
  <si>
    <t>（単位：千円）</t>
    <phoneticPr fontId="4"/>
  </si>
  <si>
    <t>（構成比）</t>
    <rPh sb="1" eb="4">
      <t>コウセイヒ</t>
    </rPh>
    <phoneticPr fontId="4"/>
  </si>
  <si>
    <t>（単位：％）</t>
    <phoneticPr fontId="4"/>
  </si>
  <si>
    <r>
      <t>平成2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年度</t>
    </r>
    <phoneticPr fontId="4"/>
  </si>
  <si>
    <t>一人当たり</t>
    <rPh sb="0" eb="1">
      <t>1</t>
    </rPh>
    <phoneticPr fontId="3"/>
  </si>
  <si>
    <t>（受取）</t>
  </si>
  <si>
    <t>（支払）</t>
  </si>
  <si>
    <r>
      <t>平成27</t>
    </r>
    <r>
      <rPr>
        <sz val="10"/>
        <rFont val="ＭＳ Ｐゴシック"/>
        <family val="3"/>
        <charset val="128"/>
      </rPr>
      <t>年度</t>
    </r>
    <phoneticPr fontId="4"/>
  </si>
  <si>
    <t>（単位：千円）</t>
    <phoneticPr fontId="4"/>
  </si>
  <si>
    <t>（単位：％）</t>
    <phoneticPr fontId="4"/>
  </si>
  <si>
    <r>
      <t>平成26</t>
    </r>
    <r>
      <rPr>
        <sz val="10"/>
        <rFont val="ＭＳ Ｐゴシック"/>
        <family val="3"/>
        <charset val="128"/>
      </rPr>
      <t>年度</t>
    </r>
    <phoneticPr fontId="4"/>
  </si>
  <si>
    <t>（単位：千円）</t>
    <phoneticPr fontId="4"/>
  </si>
  <si>
    <t>（単位：％）</t>
    <phoneticPr fontId="4"/>
  </si>
  <si>
    <t>平成26年度</t>
  </si>
  <si>
    <r>
      <t>平成25</t>
    </r>
    <r>
      <rPr>
        <sz val="10"/>
        <rFont val="ＭＳ Ｐゴシック"/>
        <family val="3"/>
        <charset val="128"/>
      </rPr>
      <t>年度</t>
    </r>
    <phoneticPr fontId="4"/>
  </si>
  <si>
    <t>（単位：千円）</t>
    <phoneticPr fontId="4"/>
  </si>
  <si>
    <t>（単位：％）</t>
    <phoneticPr fontId="4"/>
  </si>
  <si>
    <t>平成25年度</t>
  </si>
  <si>
    <r>
      <t>平成24</t>
    </r>
    <r>
      <rPr>
        <sz val="10"/>
        <rFont val="ＭＳ Ｐゴシック"/>
        <family val="3"/>
        <charset val="128"/>
      </rPr>
      <t>年度</t>
    </r>
    <phoneticPr fontId="4"/>
  </si>
  <si>
    <r>
      <t>平成24</t>
    </r>
    <r>
      <rPr>
        <sz val="10"/>
        <rFont val="ＭＳ Ｐゴシック"/>
        <family val="3"/>
        <charset val="128"/>
      </rPr>
      <t>年度</t>
    </r>
    <phoneticPr fontId="4"/>
  </si>
  <si>
    <t>（単位：％）</t>
    <phoneticPr fontId="4"/>
  </si>
  <si>
    <t>平成24年度</t>
  </si>
  <si>
    <r>
      <t>平成23</t>
    </r>
    <r>
      <rPr>
        <sz val="10"/>
        <rFont val="ＭＳ Ｐゴシック"/>
        <family val="3"/>
        <charset val="128"/>
      </rPr>
      <t>年度</t>
    </r>
    <phoneticPr fontId="4"/>
  </si>
  <si>
    <t>平成23年度</t>
  </si>
  <si>
    <r>
      <t>平成22</t>
    </r>
    <r>
      <rPr>
        <sz val="10"/>
        <rFont val="ＭＳ Ｐゴシック"/>
        <family val="3"/>
        <charset val="128"/>
      </rPr>
      <t>年度</t>
    </r>
    <phoneticPr fontId="4"/>
  </si>
  <si>
    <t>（単位：千円）</t>
    <phoneticPr fontId="4"/>
  </si>
  <si>
    <t>（単位：％）</t>
    <phoneticPr fontId="4"/>
  </si>
  <si>
    <t>平成22年度</t>
  </si>
  <si>
    <r>
      <t>平成21</t>
    </r>
    <r>
      <rPr>
        <sz val="10"/>
        <rFont val="ＭＳ Ｐゴシック"/>
        <family val="3"/>
        <charset val="128"/>
      </rPr>
      <t>年度</t>
    </r>
    <phoneticPr fontId="4"/>
  </si>
  <si>
    <t>（単位：千円）</t>
    <phoneticPr fontId="4"/>
  </si>
  <si>
    <t>（単位：％）</t>
    <phoneticPr fontId="4"/>
  </si>
  <si>
    <t>平成21年度</t>
  </si>
  <si>
    <r>
      <t>平成20</t>
    </r>
    <r>
      <rPr>
        <sz val="10"/>
        <rFont val="ＭＳ Ｐゴシック"/>
        <family val="3"/>
        <charset val="128"/>
      </rPr>
      <t>年度</t>
    </r>
    <phoneticPr fontId="4"/>
  </si>
  <si>
    <t>（単位：千円）</t>
    <phoneticPr fontId="4"/>
  </si>
  <si>
    <t>（単位：％）</t>
    <phoneticPr fontId="4"/>
  </si>
  <si>
    <t>平成20年度</t>
  </si>
  <si>
    <t>城南町</t>
    <rPh sb="0" eb="3">
      <t>ジョウナンマチ</t>
    </rPh>
    <phoneticPr fontId="3"/>
  </si>
  <si>
    <t>植木町</t>
    <rPh sb="0" eb="3">
      <t>ウエキマチ</t>
    </rPh>
    <phoneticPr fontId="3"/>
  </si>
  <si>
    <r>
      <t>平成1</t>
    </r>
    <r>
      <rPr>
        <sz val="10"/>
        <rFont val="ＭＳ Ｐゴシック"/>
        <family val="3"/>
        <charset val="128"/>
      </rPr>
      <t>9</t>
    </r>
    <r>
      <rPr>
        <sz val="10"/>
        <rFont val="ＭＳ Ｐゴシック"/>
        <family val="3"/>
        <charset val="128"/>
      </rPr>
      <t>年度</t>
    </r>
    <phoneticPr fontId="4"/>
  </si>
  <si>
    <t>（単位：千円）</t>
    <phoneticPr fontId="4"/>
  </si>
  <si>
    <t>（単位：％）</t>
    <phoneticPr fontId="4"/>
  </si>
  <si>
    <t>平成19年度</t>
  </si>
  <si>
    <t>富合町</t>
    <rPh sb="0" eb="3">
      <t>トミアイマチ</t>
    </rPh>
    <phoneticPr fontId="3"/>
  </si>
  <si>
    <t>平成18年度</t>
  </si>
  <si>
    <t>山都町</t>
    <rPh sb="0" eb="3">
      <t>ヤマトチョウ</t>
    </rPh>
    <phoneticPr fontId="3"/>
  </si>
  <si>
    <t>市町村計</t>
    <rPh sb="0" eb="3">
      <t>シチョウソン</t>
    </rPh>
    <rPh sb="3" eb="4">
      <t>ケイ</t>
    </rPh>
    <phoneticPr fontId="5"/>
  </si>
  <si>
    <t>市町村平均</t>
  </si>
  <si>
    <t>国内人口</t>
    <rPh sb="0" eb="2">
      <t>コクナイ</t>
    </rPh>
    <rPh sb="2" eb="4">
      <t>ジンコウ</t>
    </rPh>
    <phoneticPr fontId="4"/>
  </si>
  <si>
    <t>県民経済計算より</t>
    <rPh sb="0" eb="2">
      <t>ケンミン</t>
    </rPh>
    <rPh sb="2" eb="4">
      <t>ケイザイ</t>
    </rPh>
    <rPh sb="4" eb="6">
      <t>ケイサン</t>
    </rPh>
    <phoneticPr fontId="4"/>
  </si>
  <si>
    <t>寄与度合計</t>
    <rPh sb="0" eb="3">
      <t>キヨド</t>
    </rPh>
    <rPh sb="3" eb="5">
      <t>ゴウケイ</t>
    </rPh>
    <phoneticPr fontId="4"/>
  </si>
  <si>
    <t>増加率（再掲）</t>
    <rPh sb="0" eb="2">
      <t>ゾウカ</t>
    </rPh>
    <rPh sb="2" eb="3">
      <t>リツ</t>
    </rPh>
    <rPh sb="4" eb="6">
      <t>サイケイ</t>
    </rPh>
    <phoneticPr fontId="4"/>
  </si>
  <si>
    <t>平成29年度</t>
    <phoneticPr fontId="4"/>
  </si>
  <si>
    <t>※平成18年度～29年度の各年度間の比較に使用するため、合併前の市町村は平成29年度現在の市町村に合併して再計算した。</t>
  </si>
  <si>
    <t>H29(2017)</t>
    <phoneticPr fontId="4"/>
  </si>
  <si>
    <t>H29市町村数</t>
    <rPh sb="3" eb="6">
      <t>シチョウソン</t>
    </rPh>
    <rPh sb="6" eb="7">
      <t>スウ</t>
    </rPh>
    <phoneticPr fontId="4"/>
  </si>
  <si>
    <t>全国平均（家計の可処分所得）</t>
    <rPh sb="0" eb="2">
      <t>ゼンコク</t>
    </rPh>
    <rPh sb="2" eb="4">
      <t>ヘイキン</t>
    </rPh>
    <rPh sb="5" eb="7">
      <t>カケイ</t>
    </rPh>
    <rPh sb="8" eb="11">
      <t>カショブン</t>
    </rPh>
    <rPh sb="11" eb="13">
      <t>ショトク</t>
    </rPh>
    <phoneticPr fontId="4"/>
  </si>
  <si>
    <t>2018年度国民経済計算</t>
    <rPh sb="4" eb="6">
      <t>ネンド</t>
    </rPh>
    <rPh sb="6" eb="8">
      <t>コクミン</t>
    </rPh>
    <rPh sb="8" eb="10">
      <t>ケイザイ</t>
    </rPh>
    <rPh sb="10" eb="12">
      <t>ケイサン</t>
    </rPh>
    <phoneticPr fontId="4"/>
  </si>
  <si>
    <t>※国民経済計算年次推計より（単位：千人）</t>
    <rPh sb="1" eb="3">
      <t>コクミン</t>
    </rPh>
    <rPh sb="3" eb="5">
      <t>ケイザイ</t>
    </rPh>
    <rPh sb="5" eb="7">
      <t>ケイサン</t>
    </rPh>
    <rPh sb="7" eb="9">
      <t>ネンジ</t>
    </rPh>
    <rPh sb="9" eb="11">
      <t>スイケイ</t>
    </rPh>
    <phoneticPr fontId="4"/>
  </si>
  <si>
    <t>市町村1,724＋東京特別区23</t>
    <rPh sb="0" eb="3">
      <t>シチョウソン</t>
    </rPh>
    <phoneticPr fontId="4"/>
  </si>
  <si>
    <t>(H29.3.31時点)(e-Stat掲載)</t>
    <rPh sb="9" eb="11">
      <t>ジテン</t>
    </rPh>
    <phoneticPr fontId="4"/>
  </si>
  <si>
    <t>経常移転</t>
  </si>
  <si>
    <t>経常移転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</si>
</sst>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[Red]&quot;▲&quot;#,##0"/>
    <numFmt numFmtId="177" formatCode="#,##0;[Black]&quot;▲&quot;#,##0"/>
    <numFmt numFmtId="178" formatCode="#,##0.0"/>
    <numFmt numFmtId="179" formatCode="#,##0;&quot;▲ &quot;#,##0"/>
    <numFmt numFmtId="180" formatCode="#,##0_ "/>
    <numFmt numFmtId="181" formatCode="#,##0.00;&quot;▲ &quot;#,##0.00"/>
    <numFmt numFmtId="182" formatCode="&quot;平成&quot;0&quot;年度&quot;"/>
    <numFmt numFmtId="183" formatCode="0.00_ ;[Red]\-0.00\ "/>
    <numFmt numFmtId="184" formatCode="#,##0.0;[Black]&quot;▲&quot;#,##0.0"/>
  </numFmts>
  <fonts count="1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ashed">
        <color theme="0" tint="-0.499984740745262"/>
      </top>
      <bottom/>
      <diagonal/>
    </border>
    <border>
      <left/>
      <right/>
      <top style="dashed">
        <color theme="0" tint="-0.499984740745262"/>
      </top>
      <bottom/>
      <diagonal/>
    </border>
    <border>
      <left/>
      <right style="thin">
        <color indexed="64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176" fontId="2" fillId="2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177" fontId="1" fillId="0" borderId="0" xfId="3" applyNumberFormat="1" applyFont="1" applyFill="1" applyBorder="1" applyAlignment="1">
      <alignment vertical="center"/>
    </xf>
    <xf numFmtId="177" fontId="1" fillId="0" borderId="0" xfId="3" applyNumberFormat="1" applyFont="1" applyFill="1" applyAlignment="1">
      <alignment horizontal="center" vertical="center"/>
    </xf>
    <xf numFmtId="177" fontId="1" fillId="0" borderId="0" xfId="3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77" fontId="1" fillId="3" borderId="4" xfId="3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77" fontId="1" fillId="0" borderId="11" xfId="3" applyNumberFormat="1" applyFont="1" applyFill="1" applyBorder="1" applyAlignment="1">
      <alignment vertical="center"/>
    </xf>
    <xf numFmtId="177" fontId="1" fillId="0" borderId="8" xfId="3" applyNumberFormat="1" applyFont="1" applyFill="1" applyBorder="1" applyAlignment="1">
      <alignment vertical="center"/>
    </xf>
    <xf numFmtId="177" fontId="1" fillId="0" borderId="5" xfId="3" applyNumberFormat="1" applyFont="1" applyFill="1" applyBorder="1" applyAlignment="1">
      <alignment vertical="center"/>
    </xf>
    <xf numFmtId="0" fontId="1" fillId="0" borderId="0" xfId="0" applyFont="1" applyFill="1"/>
    <xf numFmtId="177" fontId="1" fillId="0" borderId="0" xfId="3" applyNumberFormat="1" applyFont="1" applyFill="1" applyAlignment="1">
      <alignment vertical="center"/>
    </xf>
    <xf numFmtId="177" fontId="1" fillId="0" borderId="0" xfId="0" applyNumberFormat="1" applyFont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0" fontId="0" fillId="0" borderId="0" xfId="0" applyBorder="1"/>
    <xf numFmtId="0" fontId="6" fillId="0" borderId="0" xfId="0" applyFont="1"/>
    <xf numFmtId="0" fontId="0" fillId="0" borderId="14" xfId="0" applyBorder="1"/>
    <xf numFmtId="0" fontId="0" fillId="5" borderId="0" xfId="0" applyFill="1"/>
    <xf numFmtId="0" fontId="1" fillId="0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177" fontId="1" fillId="4" borderId="1" xfId="3" applyNumberFormat="1" applyFont="1" applyFill="1" applyBorder="1" applyAlignment="1">
      <alignment vertical="center"/>
    </xf>
    <xf numFmtId="177" fontId="1" fillId="4" borderId="1" xfId="3" applyNumberFormat="1" applyFont="1" applyFill="1" applyBorder="1" applyAlignment="1">
      <alignment horizontal="center" vertical="center"/>
    </xf>
    <xf numFmtId="177" fontId="1" fillId="4" borderId="4" xfId="3" applyNumberFormat="1" applyFont="1" applyFill="1" applyBorder="1" applyAlignment="1">
      <alignment horizontal="center" vertical="center"/>
    </xf>
    <xf numFmtId="177" fontId="1" fillId="4" borderId="6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4" borderId="7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2" applyFont="1" applyBorder="1"/>
    <xf numFmtId="38" fontId="5" fillId="5" borderId="0" xfId="2" applyFont="1" applyFill="1" applyBorder="1"/>
    <xf numFmtId="178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181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3" applyNumberFormat="1" applyFont="1" applyFill="1" applyAlignment="1">
      <alignment horizontal="right" vertical="center"/>
    </xf>
    <xf numFmtId="177" fontId="1" fillId="0" borderId="0" xfId="3" applyNumberFormat="1" applyFont="1" applyFill="1" applyBorder="1" applyAlignment="1">
      <alignment horizontal="left" vertical="center"/>
    </xf>
    <xf numFmtId="182" fontId="0" fillId="0" borderId="0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177" fontId="1" fillId="9" borderId="1" xfId="3" applyNumberFormat="1" applyFont="1" applyFill="1" applyBorder="1" applyAlignment="1">
      <alignment vertical="center"/>
    </xf>
    <xf numFmtId="177" fontId="1" fillId="9" borderId="2" xfId="3" applyNumberFormat="1" applyFont="1" applyFill="1" applyBorder="1" applyAlignment="1">
      <alignment horizontal="center" vertical="center"/>
    </xf>
    <xf numFmtId="177" fontId="1" fillId="9" borderId="3" xfId="3" applyNumberFormat="1" applyFont="1" applyFill="1" applyBorder="1" applyAlignment="1">
      <alignment vertical="center"/>
    </xf>
    <xf numFmtId="177" fontId="1" fillId="9" borderId="2" xfId="3" applyNumberFormat="1" applyFont="1" applyFill="1" applyBorder="1" applyAlignment="1">
      <alignment vertical="center"/>
    </xf>
    <xf numFmtId="177" fontId="1" fillId="9" borderId="15" xfId="3" applyNumberFormat="1" applyFont="1" applyFill="1" applyBorder="1" applyAlignment="1">
      <alignment vertical="center"/>
    </xf>
    <xf numFmtId="38" fontId="1" fillId="4" borderId="1" xfId="4" applyFont="1" applyFill="1" applyBorder="1" applyAlignment="1">
      <alignment horizontal="center" vertical="center"/>
    </xf>
    <xf numFmtId="38" fontId="1" fillId="4" borderId="12" xfId="4" applyFont="1" applyFill="1" applyBorder="1" applyAlignment="1">
      <alignment vertical="center"/>
    </xf>
    <xf numFmtId="38" fontId="1" fillId="4" borderId="2" xfId="4" applyFont="1" applyFill="1" applyBorder="1" applyAlignment="1">
      <alignment vertical="center"/>
    </xf>
    <xf numFmtId="38" fontId="1" fillId="4" borderId="15" xfId="4" applyFont="1" applyFill="1" applyBorder="1" applyAlignment="1">
      <alignment vertical="center"/>
    </xf>
    <xf numFmtId="177" fontId="1" fillId="4" borderId="15" xfId="3" applyNumberFormat="1" applyFont="1" applyFill="1" applyBorder="1" applyAlignment="1">
      <alignment horizontal="center" vertical="center"/>
    </xf>
    <xf numFmtId="38" fontId="1" fillId="0" borderId="0" xfId="4" applyFont="1" applyFill="1" applyBorder="1" applyAlignment="1">
      <alignment horizontal="center" vertical="center" shrinkToFit="1"/>
    </xf>
    <xf numFmtId="38" fontId="1" fillId="0" borderId="0" xfId="4" applyFont="1" applyFill="1" applyBorder="1" applyAlignment="1">
      <alignment vertical="center"/>
    </xf>
    <xf numFmtId="38" fontId="1" fillId="0" borderId="0" xfId="4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horizontal="center" vertical="center" shrinkToFit="1"/>
    </xf>
    <xf numFmtId="177" fontId="1" fillId="9" borderId="4" xfId="3" applyNumberFormat="1" applyFont="1" applyFill="1" applyBorder="1" applyAlignment="1">
      <alignment horizontal="center" vertical="center"/>
    </xf>
    <xf numFmtId="177" fontId="1" fillId="9" borderId="5" xfId="3" applyNumberFormat="1" applyFont="1" applyFill="1" applyBorder="1" applyAlignment="1">
      <alignment horizontal="center" vertical="center"/>
    </xf>
    <xf numFmtId="177" fontId="1" fillId="9" borderId="9" xfId="3" applyNumberFormat="1" applyFont="1" applyFill="1" applyBorder="1" applyAlignment="1">
      <alignment horizontal="center" vertical="center" shrinkToFit="1"/>
    </xf>
    <xf numFmtId="177" fontId="1" fillId="9" borderId="5" xfId="3" applyNumberFormat="1" applyFont="1" applyFill="1" applyBorder="1" applyAlignment="1">
      <alignment horizontal="center" vertical="center" shrinkToFit="1"/>
    </xf>
    <xf numFmtId="177" fontId="1" fillId="9" borderId="10" xfId="3" applyNumberFormat="1" applyFont="1" applyFill="1" applyBorder="1" applyAlignment="1">
      <alignment horizontal="center" vertical="center" shrinkToFit="1"/>
    </xf>
    <xf numFmtId="177" fontId="1" fillId="9" borderId="13" xfId="3" applyNumberFormat="1" applyFont="1" applyFill="1" applyBorder="1" applyAlignment="1">
      <alignment horizontal="center" vertical="center" shrinkToFit="1"/>
    </xf>
    <xf numFmtId="177" fontId="1" fillId="9" borderId="16" xfId="3" applyNumberFormat="1" applyFont="1" applyFill="1" applyBorder="1" applyAlignment="1">
      <alignment horizontal="center" vertical="center" shrinkToFit="1"/>
    </xf>
    <xf numFmtId="177" fontId="1" fillId="9" borderId="17" xfId="3" applyNumberFormat="1" applyFont="1" applyFill="1" applyBorder="1" applyAlignment="1">
      <alignment horizontal="center" vertical="center" shrinkToFit="1"/>
    </xf>
    <xf numFmtId="177" fontId="1" fillId="0" borderId="6" xfId="3" applyNumberFormat="1" applyFont="1" applyFill="1" applyBorder="1" applyAlignment="1">
      <alignment horizontal="center" vertical="center" shrinkToFit="1"/>
    </xf>
    <xf numFmtId="38" fontId="1" fillId="4" borderId="4" xfId="4" applyFont="1" applyFill="1" applyBorder="1" applyAlignment="1">
      <alignment vertical="center"/>
    </xf>
    <xf numFmtId="38" fontId="1" fillId="4" borderId="13" xfId="4" applyFont="1" applyFill="1" applyBorder="1" applyAlignment="1">
      <alignment vertical="center"/>
    </xf>
    <xf numFmtId="38" fontId="1" fillId="4" borderId="18" xfId="4" applyFont="1" applyFill="1" applyBorder="1" applyAlignment="1">
      <alignment horizontal="center" vertical="center"/>
    </xf>
    <xf numFmtId="38" fontId="1" fillId="4" borderId="19" xfId="4" applyFont="1" applyFill="1" applyBorder="1" applyAlignment="1">
      <alignment horizontal="center" vertical="center"/>
    </xf>
    <xf numFmtId="38" fontId="1" fillId="4" borderId="4" xfId="4" applyFont="1" applyFill="1" applyBorder="1" applyAlignment="1">
      <alignment horizontal="center" vertical="center"/>
    </xf>
    <xf numFmtId="177" fontId="1" fillId="4" borderId="20" xfId="3" applyNumberFormat="1" applyFont="1" applyFill="1" applyBorder="1" applyAlignment="1">
      <alignment horizontal="center" vertical="center"/>
    </xf>
    <xf numFmtId="177" fontId="1" fillId="9" borderId="6" xfId="3" applyNumberFormat="1" applyFont="1" applyFill="1" applyBorder="1" applyAlignment="1">
      <alignment vertical="center"/>
    </xf>
    <xf numFmtId="183" fontId="1" fillId="0" borderId="0" xfId="0" applyNumberFormat="1" applyFont="1" applyAlignment="1">
      <alignment vertical="center"/>
    </xf>
    <xf numFmtId="177" fontId="1" fillId="0" borderId="21" xfId="3" applyNumberFormat="1" applyFont="1" applyFill="1" applyBorder="1" applyAlignment="1">
      <alignment vertical="center"/>
    </xf>
    <xf numFmtId="184" fontId="1" fillId="0" borderId="0" xfId="3" applyNumberFormat="1" applyFont="1" applyFill="1" applyBorder="1" applyAlignment="1">
      <alignment vertical="center"/>
    </xf>
    <xf numFmtId="183" fontId="1" fillId="0" borderId="0" xfId="0" applyNumberFormat="1" applyFont="1" applyBorder="1" applyAlignment="1">
      <alignment vertical="center"/>
    </xf>
    <xf numFmtId="177" fontId="1" fillId="9" borderId="7" xfId="3" applyNumberFormat="1" applyFont="1" applyFill="1" applyBorder="1" applyAlignment="1">
      <alignment vertical="center"/>
    </xf>
    <xf numFmtId="177" fontId="1" fillId="0" borderId="22" xfId="3" applyNumberFormat="1" applyFont="1" applyFill="1" applyBorder="1" applyAlignment="1">
      <alignment vertical="center"/>
    </xf>
    <xf numFmtId="177" fontId="1" fillId="9" borderId="4" xfId="3" applyNumberFormat="1" applyFont="1" applyFill="1" applyBorder="1" applyAlignment="1">
      <alignment vertical="center"/>
    </xf>
    <xf numFmtId="183" fontId="1" fillId="0" borderId="6" xfId="0" applyNumberFormat="1" applyFont="1" applyBorder="1" applyAlignment="1">
      <alignment vertical="center"/>
    </xf>
    <xf numFmtId="177" fontId="1" fillId="0" borderId="20" xfId="3" applyNumberFormat="1" applyFont="1" applyFill="1" applyBorder="1" applyAlignment="1">
      <alignment vertical="center"/>
    </xf>
    <xf numFmtId="38" fontId="1" fillId="0" borderId="0" xfId="4" applyFont="1" applyAlignment="1">
      <alignment vertical="center"/>
    </xf>
    <xf numFmtId="179" fontId="1" fillId="0" borderId="0" xfId="0" applyNumberFormat="1" applyFont="1" applyAlignment="1">
      <alignment vertical="center"/>
    </xf>
    <xf numFmtId="179" fontId="1" fillId="0" borderId="21" xfId="0" applyNumberFormat="1" applyFont="1" applyBorder="1" applyAlignment="1">
      <alignment vertical="center"/>
    </xf>
    <xf numFmtId="179" fontId="1" fillId="0" borderId="0" xfId="0" applyNumberFormat="1" applyFont="1" applyBorder="1" applyAlignment="1">
      <alignment vertical="center"/>
    </xf>
    <xf numFmtId="179" fontId="1" fillId="0" borderId="5" xfId="0" applyNumberFormat="1" applyFont="1" applyBorder="1" applyAlignment="1">
      <alignment vertical="center"/>
    </xf>
    <xf numFmtId="179" fontId="1" fillId="10" borderId="13" xfId="0" applyNumberFormat="1" applyFont="1" applyFill="1" applyBorder="1" applyAlignment="1">
      <alignment vertical="center"/>
    </xf>
    <xf numFmtId="179" fontId="1" fillId="10" borderId="5" xfId="0" applyNumberFormat="1" applyFont="1" applyFill="1" applyBorder="1" applyAlignment="1">
      <alignment vertical="center"/>
    </xf>
    <xf numFmtId="179" fontId="1" fillId="10" borderId="20" xfId="0" applyNumberFormat="1" applyFont="1" applyFill="1" applyBorder="1" applyAlignment="1">
      <alignment vertical="center"/>
    </xf>
    <xf numFmtId="177" fontId="0" fillId="9" borderId="12" xfId="3" applyNumberFormat="1" applyFont="1" applyFill="1" applyBorder="1" applyAlignment="1">
      <alignment horizontal="center" vertical="center"/>
    </xf>
    <xf numFmtId="182" fontId="1" fillId="0" borderId="0" xfId="3" applyNumberFormat="1" applyFont="1" applyFill="1" applyBorder="1" applyAlignment="1">
      <alignment horizontal="center" vertical="center"/>
    </xf>
    <xf numFmtId="177" fontId="1" fillId="4" borderId="23" xfId="3" applyNumberFormat="1" applyFont="1" applyFill="1" applyBorder="1" applyAlignment="1">
      <alignment vertical="center"/>
    </xf>
    <xf numFmtId="177" fontId="1" fillId="0" borderId="24" xfId="3" applyNumberFormat="1" applyFont="1" applyFill="1" applyBorder="1" applyAlignment="1">
      <alignment vertical="center"/>
    </xf>
    <xf numFmtId="177" fontId="1" fillId="0" borderId="25" xfId="3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1" fillId="0" borderId="26" xfId="3" applyNumberFormat="1" applyFont="1" applyFill="1" applyBorder="1" applyAlignment="1">
      <alignment vertical="center"/>
    </xf>
    <xf numFmtId="179" fontId="1" fillId="10" borderId="11" xfId="0" applyNumberFormat="1" applyFont="1" applyFill="1" applyBorder="1" applyAlignment="1">
      <alignment vertical="center"/>
    </xf>
    <xf numFmtId="179" fontId="1" fillId="10" borderId="0" xfId="0" applyNumberFormat="1" applyFont="1" applyFill="1" applyAlignment="1">
      <alignment vertical="center"/>
    </xf>
    <xf numFmtId="179" fontId="1" fillId="10" borderId="21" xfId="0" applyNumberFormat="1" applyFont="1" applyFill="1" applyBorder="1" applyAlignment="1">
      <alignment vertical="center"/>
    </xf>
    <xf numFmtId="179" fontId="1" fillId="0" borderId="28" xfId="0" applyNumberFormat="1" applyFont="1" applyBorder="1" applyAlignment="1">
      <alignment vertical="center"/>
    </xf>
    <xf numFmtId="179" fontId="1" fillId="0" borderId="29" xfId="0" applyNumberFormat="1" applyFont="1" applyBorder="1" applyAlignment="1">
      <alignment vertical="center"/>
    </xf>
    <xf numFmtId="177" fontId="0" fillId="0" borderId="0" xfId="3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vertical="center"/>
    </xf>
    <xf numFmtId="179" fontId="1" fillId="10" borderId="27" xfId="0" applyNumberFormat="1" applyFont="1" applyFill="1" applyBorder="1" applyAlignment="1">
      <alignment vertical="center"/>
    </xf>
    <xf numFmtId="0" fontId="8" fillId="0" borderId="0" xfId="0" applyFont="1"/>
    <xf numFmtId="0" fontId="0" fillId="5" borderId="30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178" fontId="0" fillId="8" borderId="30" xfId="0" applyNumberFormat="1" applyFont="1" applyFill="1" applyBorder="1" applyAlignment="1">
      <alignment horizontal="right" vertical="center"/>
    </xf>
    <xf numFmtId="180" fontId="0" fillId="6" borderId="30" xfId="0" applyNumberFormat="1" applyFill="1" applyBorder="1"/>
    <xf numFmtId="180" fontId="0" fillId="7" borderId="30" xfId="0" applyNumberFormat="1" applyFill="1" applyBorder="1"/>
    <xf numFmtId="0" fontId="0" fillId="0" borderId="30" xfId="0" applyBorder="1" applyAlignment="1">
      <alignment horizontal="center" vertical="center"/>
    </xf>
    <xf numFmtId="177" fontId="5" fillId="5" borderId="30" xfId="3" applyNumberFormat="1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/>
    <xf numFmtId="179" fontId="0" fillId="0" borderId="30" xfId="2" applyNumberFormat="1" applyFont="1" applyBorder="1"/>
    <xf numFmtId="179" fontId="0" fillId="0" borderId="30" xfId="1" applyNumberFormat="1" applyFont="1" applyBorder="1"/>
    <xf numFmtId="177" fontId="0" fillId="9" borderId="30" xfId="3" applyNumberFormat="1" applyFont="1" applyFill="1" applyBorder="1" applyAlignment="1">
      <alignment horizontal="center" vertical="center" shrinkToFit="1"/>
    </xf>
    <xf numFmtId="179" fontId="0" fillId="9" borderId="30" xfId="2" applyNumberFormat="1" applyFont="1" applyFill="1" applyBorder="1"/>
    <xf numFmtId="177" fontId="5" fillId="5" borderId="30" xfId="3" applyNumberFormat="1" applyFont="1" applyFill="1" applyBorder="1" applyAlignment="1">
      <alignment horizontal="center" vertical="center" wrapText="1" shrinkToFit="1"/>
    </xf>
    <xf numFmtId="177" fontId="5" fillId="5" borderId="30" xfId="3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181" fontId="0" fillId="0" borderId="30" xfId="2" applyNumberFormat="1" applyFont="1" applyBorder="1"/>
    <xf numFmtId="181" fontId="0" fillId="0" borderId="30" xfId="0" applyNumberFormat="1" applyBorder="1"/>
    <xf numFmtId="181" fontId="0" fillId="0" borderId="0" xfId="0" applyNumberFormat="1" applyFill="1"/>
    <xf numFmtId="177" fontId="5" fillId="0" borderId="30" xfId="3" applyNumberFormat="1" applyFont="1" applyFill="1" applyBorder="1" applyAlignment="1">
      <alignment horizontal="center" vertical="center" wrapText="1" shrinkToFit="1"/>
    </xf>
    <xf numFmtId="0" fontId="0" fillId="0" borderId="30" xfId="0" applyFill="1" applyBorder="1"/>
    <xf numFmtId="181" fontId="0" fillId="0" borderId="30" xfId="2" applyNumberFormat="1" applyFont="1" applyFill="1" applyBorder="1"/>
    <xf numFmtId="181" fontId="0" fillId="0" borderId="30" xfId="0" applyNumberFormat="1" applyFill="1" applyBorder="1"/>
    <xf numFmtId="179" fontId="5" fillId="5" borderId="30" xfId="2" applyNumberFormat="1" applyFont="1" applyFill="1" applyBorder="1"/>
    <xf numFmtId="179" fontId="0" fillId="6" borderId="30" xfId="0" applyNumberFormat="1" applyFill="1" applyBorder="1"/>
    <xf numFmtId="0" fontId="0" fillId="0" borderId="0" xfId="0" applyAlignment="1">
      <alignment horizontal="right"/>
    </xf>
    <xf numFmtId="0" fontId="0" fillId="0" borderId="3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0" fillId="0" borderId="31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/>
  </cellXfs>
  <cellStyles count="5">
    <cellStyle name="桁区切り" xfId="1" builtinId="6"/>
    <cellStyle name="桁区切り 2" xfId="2"/>
    <cellStyle name="桁区切り 2 2" xfId="4"/>
    <cellStyle name="標準" xfId="0" builtinId="0"/>
    <cellStyle name="標準_平成８年度推計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79629629629625E-2"/>
          <c:y val="0.13431753039238295"/>
          <c:w val="0.77687015250544655"/>
          <c:h val="0.78456084388753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'家計（一人当たり）'!$C$71</c:f>
              <c:strCache>
                <c:ptCount val="1"/>
                <c:pt idx="0">
                  <c:v>相良村</c:v>
                </c:pt>
              </c:strCache>
            </c:strRef>
          </c:tx>
          <c:invertIfNegative val="0"/>
          <c:cat>
            <c:strRef>
              <c:f>'家計（一人当たり）'!$B$72:$B$83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'家計（一人当たり）'!$C$72:$C$83</c:f>
              <c:numCache>
                <c:formatCode>#,##0;"▲ "#,##0</c:formatCode>
                <c:ptCount val="12"/>
                <c:pt idx="0">
                  <c:v>11459.574000000001</c:v>
                </c:pt>
                <c:pt idx="1">
                  <c:v>11260.703</c:v>
                </c:pt>
                <c:pt idx="2">
                  <c:v>11395.529</c:v>
                </c:pt>
                <c:pt idx="3">
                  <c:v>11065.584552</c:v>
                </c:pt>
                <c:pt idx="4">
                  <c:v>11230.446</c:v>
                </c:pt>
                <c:pt idx="5">
                  <c:v>11345.338</c:v>
                </c:pt>
                <c:pt idx="6">
                  <c:v>11226.574188999999</c:v>
                </c:pt>
                <c:pt idx="7">
                  <c:v>11405.997203999999</c:v>
                </c:pt>
                <c:pt idx="8">
                  <c:v>11505.568159</c:v>
                </c:pt>
                <c:pt idx="9">
                  <c:v>11722.776</c:v>
                </c:pt>
                <c:pt idx="10">
                  <c:v>11993.103999999999</c:v>
                </c:pt>
                <c:pt idx="11">
                  <c:v>12135.728999999999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6-4338-AD86-700E0CB28485}"/>
            </c:ext>
          </c:extLst>
        </c:ser>
        <c:ser>
          <c:idx val="1"/>
          <c:order val="1"/>
          <c:tx>
            <c:strRef>
              <c:f>'家計（一人当たり）'!$D$71</c:f>
              <c:strCache>
                <c:ptCount val="1"/>
                <c:pt idx="0">
                  <c:v>山江村</c:v>
                </c:pt>
              </c:strCache>
            </c:strRef>
          </c:tx>
          <c:invertIfNegative val="0"/>
          <c:cat>
            <c:strRef>
              <c:f>'家計（一人当たり）'!$B$72:$B$83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'家計（一人当たり）'!$D$72:$D$83</c:f>
              <c:numCache>
                <c:formatCode>#,##0;"▲ "#,##0</c:formatCode>
                <c:ptCount val="12"/>
                <c:pt idx="0">
                  <c:v>8411.4709999999995</c:v>
                </c:pt>
                <c:pt idx="1">
                  <c:v>8355.7620000000006</c:v>
                </c:pt>
                <c:pt idx="2">
                  <c:v>8492.83</c:v>
                </c:pt>
                <c:pt idx="3">
                  <c:v>8520.2605980000008</c:v>
                </c:pt>
                <c:pt idx="4">
                  <c:v>8800.8379999999997</c:v>
                </c:pt>
                <c:pt idx="5">
                  <c:v>8694.0040000000008</c:v>
                </c:pt>
                <c:pt idx="6">
                  <c:v>8458.4913100000012</c:v>
                </c:pt>
                <c:pt idx="7">
                  <c:v>8637.315990000001</c:v>
                </c:pt>
                <c:pt idx="8">
                  <c:v>8651.7845879999986</c:v>
                </c:pt>
                <c:pt idx="9">
                  <c:v>8900.9519999999993</c:v>
                </c:pt>
                <c:pt idx="10">
                  <c:v>9181.2369999999992</c:v>
                </c:pt>
                <c:pt idx="11">
                  <c:v>9141.2839999999997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6-4338-AD86-700E0CB28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088256"/>
        <c:axId val="141586816"/>
      </c:barChart>
      <c:catAx>
        <c:axId val="790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586816"/>
        <c:crosses val="autoZero"/>
        <c:auto val="1"/>
        <c:lblAlgn val="ctr"/>
        <c:lblOffset val="100"/>
        <c:noMultiLvlLbl val="0"/>
      </c:catAx>
      <c:valAx>
        <c:axId val="141586816"/>
        <c:scaling>
          <c:orientation val="minMax"/>
        </c:scaling>
        <c:delete val="0"/>
        <c:axPos val="l"/>
        <c:majorGridlines/>
        <c:numFmt formatCode="#,##0;&quot;▲ &quot;#,##0" sourceLinked="1"/>
        <c:majorTickMark val="out"/>
        <c:minorTickMark val="none"/>
        <c:tickLblPos val="nextTo"/>
        <c:crossAx val="790882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7441641925906799"/>
          <c:y val="0.52489924115134146"/>
          <c:w val="0.10754086886680148"/>
          <c:h val="0.10098661307503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8692810457517E-2"/>
          <c:y val="0.1370780839895013"/>
          <c:w val="0.77566993411537843"/>
          <c:h val="0.78456084388753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'家計（一人当たり）'!$H$71</c:f>
              <c:strCache>
                <c:ptCount val="1"/>
                <c:pt idx="0">
                  <c:v>相良村</c:v>
                </c:pt>
              </c:strCache>
            </c:strRef>
          </c:tx>
          <c:invertIfNegative val="0"/>
          <c:cat>
            <c:strRef>
              <c:f>'家計（一人当たり）'!$G$72:$G$83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'家計（一人当たり）'!$H$72:$H$83</c:f>
              <c:numCache>
                <c:formatCode>#,##0;"▲ "#,##0</c:formatCode>
                <c:ptCount val="12"/>
                <c:pt idx="0">
                  <c:v>2160.1459000942505</c:v>
                </c:pt>
                <c:pt idx="1">
                  <c:v>2163.0240107568193</c:v>
                </c:pt>
                <c:pt idx="2">
                  <c:v>2228.300547516621</c:v>
                </c:pt>
                <c:pt idx="3">
                  <c:v>2204.2997115537851</c:v>
                </c:pt>
                <c:pt idx="4">
                  <c:v>2276.134171057965</c:v>
                </c:pt>
                <c:pt idx="5">
                  <c:v>2343.1098719537385</c:v>
                </c:pt>
                <c:pt idx="6">
                  <c:v>2363.9869844177724</c:v>
                </c:pt>
                <c:pt idx="7">
                  <c:v>2449.2156332402833</c:v>
                </c:pt>
                <c:pt idx="8">
                  <c:v>2520.939561568799</c:v>
                </c:pt>
                <c:pt idx="9">
                  <c:v>2623.7188898836171</c:v>
                </c:pt>
                <c:pt idx="10">
                  <c:v>2720.7586206896549</c:v>
                </c:pt>
                <c:pt idx="11">
                  <c:v>2815.7143851508122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8-4534-BD03-D3FFC0F44E47}"/>
            </c:ext>
          </c:extLst>
        </c:ser>
        <c:ser>
          <c:idx val="1"/>
          <c:order val="1"/>
          <c:tx>
            <c:strRef>
              <c:f>'家計（一人当たり）'!$I$71</c:f>
              <c:strCache>
                <c:ptCount val="1"/>
                <c:pt idx="0">
                  <c:v>山江村</c:v>
                </c:pt>
              </c:strCache>
            </c:strRef>
          </c:tx>
          <c:invertIfNegative val="0"/>
          <c:cat>
            <c:strRef>
              <c:f>'家計（一人当たり）'!$G$72:$G$83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'家計（一人当たり）'!$I$72:$I$83</c:f>
              <c:numCache>
                <c:formatCode>#,##0;"▲ "#,##0</c:formatCode>
                <c:ptCount val="12"/>
                <c:pt idx="0">
                  <c:v>2180.2672369103166</c:v>
                </c:pt>
                <c:pt idx="1">
                  <c:v>2193.1133858267713</c:v>
                </c:pt>
                <c:pt idx="2">
                  <c:v>2255.1327668613912</c:v>
                </c:pt>
                <c:pt idx="3">
                  <c:v>2289.161901665771</c:v>
                </c:pt>
                <c:pt idx="4">
                  <c:v>2390.8823689214887</c:v>
                </c:pt>
                <c:pt idx="5">
                  <c:v>2393.7235682819387</c:v>
                </c:pt>
                <c:pt idx="6">
                  <c:v>2362.7070698324023</c:v>
                </c:pt>
                <c:pt idx="7">
                  <c:v>2447.5250750920941</c:v>
                </c:pt>
                <c:pt idx="8">
                  <c:v>2488.2900742018987</c:v>
                </c:pt>
                <c:pt idx="9">
                  <c:v>2601.096434833431</c:v>
                </c:pt>
                <c:pt idx="10">
                  <c:v>2699.5698324022346</c:v>
                </c:pt>
                <c:pt idx="11">
                  <c:v>2748.4317498496694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8-4534-BD03-D3FFC0F44E47}"/>
            </c:ext>
          </c:extLst>
        </c:ser>
        <c:ser>
          <c:idx val="2"/>
          <c:order val="2"/>
          <c:tx>
            <c:strRef>
              <c:f>'家計（一人当たり）'!$J$71</c:f>
              <c:strCache>
                <c:ptCount val="1"/>
                <c:pt idx="0">
                  <c:v>全国平均（家計の可処分所得）</c:v>
                </c:pt>
              </c:strCache>
            </c:strRef>
          </c:tx>
          <c:invertIfNegative val="0"/>
          <c:cat>
            <c:strRef>
              <c:f>'家計（一人当たり）'!$G$72:$G$83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'家計（一人当たり）'!$J$72:$J$83</c:f>
              <c:numCache>
                <c:formatCode>#,##0;"▲ "#,##0</c:formatCode>
                <c:ptCount val="12"/>
                <c:pt idx="0">
                  <c:v>2326.7485689261471</c:v>
                </c:pt>
                <c:pt idx="1">
                  <c:v>2326.6253652286682</c:v>
                </c:pt>
                <c:pt idx="2">
                  <c:v>2313.4998789563697</c:v>
                </c:pt>
                <c:pt idx="3">
                  <c:v>2307.6668931743093</c:v>
                </c:pt>
                <c:pt idx="4">
                  <c:v>2295.8932462724456</c:v>
                </c:pt>
                <c:pt idx="5">
                  <c:v>2299.1876090818732</c:v>
                </c:pt>
                <c:pt idx="6">
                  <c:v>2289.3768960030102</c:v>
                </c:pt>
                <c:pt idx="7">
                  <c:v>2290.0018054367192</c:v>
                </c:pt>
                <c:pt idx="8">
                  <c:v>2310.9505805041781</c:v>
                </c:pt>
                <c:pt idx="9">
                  <c:v>2345.8634664568167</c:v>
                </c:pt>
                <c:pt idx="10">
                  <c:v>2366.8901881678066</c:v>
                </c:pt>
                <c:pt idx="11">
                  <c:v>2392.9165680006313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8-4534-BD03-D3FFC0F44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3731712"/>
        <c:axId val="143733504"/>
      </c:barChart>
      <c:catAx>
        <c:axId val="1437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733504"/>
        <c:crosses val="autoZero"/>
        <c:auto val="1"/>
        <c:lblAlgn val="ctr"/>
        <c:lblOffset val="100"/>
        <c:noMultiLvlLbl val="0"/>
      </c:catAx>
      <c:valAx>
        <c:axId val="143733504"/>
        <c:scaling>
          <c:orientation val="minMax"/>
        </c:scaling>
        <c:delete val="0"/>
        <c:axPos val="l"/>
        <c:majorGridlines/>
        <c:numFmt formatCode="#,##0;&quot;▲ &quot;#,##0" sourceLinked="1"/>
        <c:majorTickMark val="out"/>
        <c:minorTickMark val="none"/>
        <c:tickLblPos val="nextTo"/>
        <c:crossAx val="143731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255838779956428"/>
          <c:y val="0.34546522309711286"/>
          <c:w val="0.14744161897795563"/>
          <c:h val="0.318833624057862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'家計（構成比）'!$C$6:$C$7</c:f>
          <c:strCache>
            <c:ptCount val="2"/>
            <c:pt idx="0">
              <c:v>家計所得（項目別）の推移 （多良木町）</c:v>
            </c:pt>
          </c:strCache>
        </c:strRef>
      </c:tx>
      <c:layout>
        <c:manualLayout>
          <c:xMode val="edge"/>
          <c:yMode val="edge"/>
          <c:x val="0.26977117318219934"/>
          <c:y val="2.125118340648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913829384888384E-2"/>
          <c:y val="0.12078061795335227"/>
          <c:w val="0.74878107968333529"/>
          <c:h val="0.818901798777863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'家計（構成比）'!$C$69</c:f>
              <c:strCache>
                <c:ptCount val="1"/>
                <c:pt idx="0">
                  <c:v>雇用者報酬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'家計（構成比）'!$C$70:$C$81</c:f>
              <c:numCache>
                <c:formatCode>#,##0;"▲ "#,##0</c:formatCode>
                <c:ptCount val="12"/>
                <c:pt idx="0">
                  <c:v>15104.183999999999</c:v>
                </c:pt>
                <c:pt idx="1">
                  <c:v>14309.883</c:v>
                </c:pt>
                <c:pt idx="2">
                  <c:v>14083.611999999999</c:v>
                </c:pt>
                <c:pt idx="3">
                  <c:v>13233.165999999999</c:v>
                </c:pt>
                <c:pt idx="4">
                  <c:v>13008.866</c:v>
                </c:pt>
                <c:pt idx="5">
                  <c:v>13134.669</c:v>
                </c:pt>
                <c:pt idx="6">
                  <c:v>12961.483</c:v>
                </c:pt>
                <c:pt idx="7">
                  <c:v>12988.58</c:v>
                </c:pt>
                <c:pt idx="8">
                  <c:v>12906.565000000001</c:v>
                </c:pt>
                <c:pt idx="9">
                  <c:v>13130.594999999999</c:v>
                </c:pt>
                <c:pt idx="10">
                  <c:v>13354.334999999999</c:v>
                </c:pt>
                <c:pt idx="11">
                  <c:v>12974.787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2-4BB8-ABDE-EEF8D3CDB8CC}"/>
            </c:ext>
          </c:extLst>
        </c:ser>
        <c:ser>
          <c:idx val="1"/>
          <c:order val="1"/>
          <c:tx>
            <c:strRef>
              <c:f>'家計（構成比）'!$D$69</c:f>
              <c:strCache>
                <c:ptCount val="1"/>
                <c:pt idx="0">
                  <c:v>個人企業所得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'家計（構成比）'!$D$70:$D$81</c:f>
              <c:numCache>
                <c:formatCode>#,##0;"▲ "#,##0</c:formatCode>
                <c:ptCount val="12"/>
                <c:pt idx="0">
                  <c:v>1121.249</c:v>
                </c:pt>
                <c:pt idx="1">
                  <c:v>1159.712</c:v>
                </c:pt>
                <c:pt idx="2">
                  <c:v>846.83299999999997</c:v>
                </c:pt>
                <c:pt idx="3">
                  <c:v>886.02</c:v>
                </c:pt>
                <c:pt idx="4">
                  <c:v>1054.951</c:v>
                </c:pt>
                <c:pt idx="5">
                  <c:v>1223.5730000000001</c:v>
                </c:pt>
                <c:pt idx="6">
                  <c:v>1392.308</c:v>
                </c:pt>
                <c:pt idx="7">
                  <c:v>1430.5150000000001</c:v>
                </c:pt>
                <c:pt idx="8">
                  <c:v>1449.6780000000001</c:v>
                </c:pt>
                <c:pt idx="9">
                  <c:v>1441.3030000000001</c:v>
                </c:pt>
                <c:pt idx="10">
                  <c:v>1534.3230000000001</c:v>
                </c:pt>
                <c:pt idx="11">
                  <c:v>2010.921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2-4BB8-ABDE-EEF8D3CDB8CC}"/>
            </c:ext>
          </c:extLst>
        </c:ser>
        <c:ser>
          <c:idx val="2"/>
          <c:order val="2"/>
          <c:tx>
            <c:strRef>
              <c:f>'家計（構成比）'!$E$69</c:f>
              <c:strCache>
                <c:ptCount val="1"/>
                <c:pt idx="0">
                  <c:v>財産所得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'家計（構成比）'!$E$70:$E$81</c:f>
              <c:numCache>
                <c:formatCode>#,##0;"▲ "#,##0</c:formatCode>
                <c:ptCount val="12"/>
                <c:pt idx="0">
                  <c:v>4720.7430000000004</c:v>
                </c:pt>
                <c:pt idx="1">
                  <c:v>4101.6959999999999</c:v>
                </c:pt>
                <c:pt idx="2">
                  <c:v>3698.819</c:v>
                </c:pt>
                <c:pt idx="3">
                  <c:v>3710.7640000000001</c:v>
                </c:pt>
                <c:pt idx="4">
                  <c:v>3613.9169999999999</c:v>
                </c:pt>
                <c:pt idx="5">
                  <c:v>3105.8220000000001</c:v>
                </c:pt>
                <c:pt idx="6">
                  <c:v>5078.8739999999998</c:v>
                </c:pt>
                <c:pt idx="7">
                  <c:v>5082.0219999999999</c:v>
                </c:pt>
                <c:pt idx="8">
                  <c:v>6005.7110000000002</c:v>
                </c:pt>
                <c:pt idx="9">
                  <c:v>5565.3469999999998</c:v>
                </c:pt>
                <c:pt idx="10">
                  <c:v>5238.7560000000003</c:v>
                </c:pt>
                <c:pt idx="11">
                  <c:v>5074.5119999999997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2-4BB8-ABDE-EEF8D3CDB8CC}"/>
            </c:ext>
          </c:extLst>
        </c:ser>
        <c:ser>
          <c:idx val="3"/>
          <c:order val="3"/>
          <c:tx>
            <c:strRef>
              <c:f>'家計（構成比）'!$F$69</c:f>
              <c:strCache>
                <c:ptCount val="1"/>
                <c:pt idx="0">
                  <c:v>社会保障給付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'家計（構成比）'!$F$70:$F$81</c:f>
              <c:numCache>
                <c:formatCode>#,##0;"▲ "#,##0</c:formatCode>
                <c:ptCount val="12"/>
                <c:pt idx="0">
                  <c:v>8496.5720000000001</c:v>
                </c:pt>
                <c:pt idx="1">
                  <c:v>8773.0010000000002</c:v>
                </c:pt>
                <c:pt idx="2">
                  <c:v>9071.3979999999992</c:v>
                </c:pt>
                <c:pt idx="3">
                  <c:v>9801.9018680000008</c:v>
                </c:pt>
                <c:pt idx="4">
                  <c:v>9688.8700000000008</c:v>
                </c:pt>
                <c:pt idx="5">
                  <c:v>9893.9130000000005</c:v>
                </c:pt>
                <c:pt idx="6">
                  <c:v>10028.179921999999</c:v>
                </c:pt>
                <c:pt idx="7">
                  <c:v>10093.398058000001</c:v>
                </c:pt>
                <c:pt idx="8">
                  <c:v>10043.248083999999</c:v>
                </c:pt>
                <c:pt idx="9">
                  <c:v>10225.914000000001</c:v>
                </c:pt>
                <c:pt idx="10">
                  <c:v>10205.885</c:v>
                </c:pt>
                <c:pt idx="11">
                  <c:v>10209.06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72-4BB8-ABDE-EEF8D3CDB8CC}"/>
            </c:ext>
          </c:extLst>
        </c:ser>
        <c:ser>
          <c:idx val="4"/>
          <c:order val="4"/>
          <c:tx>
            <c:strRef>
              <c:f>'家計（構成比）'!$G$69</c:f>
              <c:strCache>
                <c:ptCount val="1"/>
                <c:pt idx="0">
                  <c:v>経常移転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'家計（構成比）'!$G$70:$G$81</c:f>
              <c:numCache>
                <c:formatCode>#,##0;"▲ "#,##0</c:formatCode>
                <c:ptCount val="12"/>
                <c:pt idx="0">
                  <c:v>522.755</c:v>
                </c:pt>
                <c:pt idx="1">
                  <c:v>332.53199999999998</c:v>
                </c:pt>
                <c:pt idx="2">
                  <c:v>447.18200000000002</c:v>
                </c:pt>
                <c:pt idx="3">
                  <c:v>356.553</c:v>
                </c:pt>
                <c:pt idx="4">
                  <c:v>491.66500000000002</c:v>
                </c:pt>
                <c:pt idx="5">
                  <c:v>386.17099999999999</c:v>
                </c:pt>
                <c:pt idx="6">
                  <c:v>417.05399999999997</c:v>
                </c:pt>
                <c:pt idx="7">
                  <c:v>569.26800000000003</c:v>
                </c:pt>
                <c:pt idx="8">
                  <c:v>553.59100000000001</c:v>
                </c:pt>
                <c:pt idx="9">
                  <c:v>522.37599999999998</c:v>
                </c:pt>
                <c:pt idx="10">
                  <c:v>635.327</c:v>
                </c:pt>
                <c:pt idx="11">
                  <c:v>758.82799999999997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72-4BB8-ABDE-EEF8D3CDB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6893680"/>
        <c:axId val="496886464"/>
      </c:barChart>
      <c:catAx>
        <c:axId val="49689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886464"/>
        <c:crosses val="autoZero"/>
        <c:auto val="1"/>
        <c:lblAlgn val="ctr"/>
        <c:lblOffset val="100"/>
        <c:noMultiLvlLbl val="0"/>
      </c:catAx>
      <c:valAx>
        <c:axId val="49688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;&quot;▲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8936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1272404223277961"/>
          <c:y val="0.22155219898442208"/>
          <c:w val="0.13137262698504926"/>
          <c:h val="0.622689990532748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'家計（構成比）'!$C$38:$C$39</c:f>
          <c:strCache>
            <c:ptCount val="2"/>
            <c:pt idx="0">
              <c:v>家計所得（構成比）の推移 （多良木町）</c:v>
            </c:pt>
          </c:strCache>
        </c:strRef>
      </c:tx>
      <c:layout>
        <c:manualLayout>
          <c:xMode val="edge"/>
          <c:yMode val="edge"/>
          <c:x val="0.28016388888888888"/>
          <c:y val="1.0854700854700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362654320987656E-2"/>
          <c:y val="0.10366239316239316"/>
          <c:w val="0.73481018518518526"/>
          <c:h val="0.822869230769230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'家計（構成比）'!$C$69</c:f>
              <c:strCache>
                <c:ptCount val="1"/>
                <c:pt idx="0">
                  <c:v>雇用者報酬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'家計（構成比）'!$C$70:$C$81</c:f>
              <c:numCache>
                <c:formatCode>#,##0;"▲ "#,##0</c:formatCode>
                <c:ptCount val="12"/>
                <c:pt idx="0">
                  <c:v>15104.183999999999</c:v>
                </c:pt>
                <c:pt idx="1">
                  <c:v>14309.883</c:v>
                </c:pt>
                <c:pt idx="2">
                  <c:v>14083.611999999999</c:v>
                </c:pt>
                <c:pt idx="3">
                  <c:v>13233.165999999999</c:v>
                </c:pt>
                <c:pt idx="4">
                  <c:v>13008.866</c:v>
                </c:pt>
                <c:pt idx="5">
                  <c:v>13134.669</c:v>
                </c:pt>
                <c:pt idx="6">
                  <c:v>12961.483</c:v>
                </c:pt>
                <c:pt idx="7">
                  <c:v>12988.58</c:v>
                </c:pt>
                <c:pt idx="8">
                  <c:v>12906.565000000001</c:v>
                </c:pt>
                <c:pt idx="9">
                  <c:v>13130.594999999999</c:v>
                </c:pt>
                <c:pt idx="10">
                  <c:v>13354.334999999999</c:v>
                </c:pt>
                <c:pt idx="11">
                  <c:v>12974.787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9-496F-B2FD-E72E3B221853}"/>
            </c:ext>
          </c:extLst>
        </c:ser>
        <c:ser>
          <c:idx val="1"/>
          <c:order val="1"/>
          <c:tx>
            <c:strRef>
              <c:f>'家計（構成比）'!$D$69</c:f>
              <c:strCache>
                <c:ptCount val="1"/>
                <c:pt idx="0">
                  <c:v>個人企業所得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'家計（構成比）'!$D$70:$D$81</c:f>
              <c:numCache>
                <c:formatCode>#,##0;"▲ "#,##0</c:formatCode>
                <c:ptCount val="12"/>
                <c:pt idx="0">
                  <c:v>1121.249</c:v>
                </c:pt>
                <c:pt idx="1">
                  <c:v>1159.712</c:v>
                </c:pt>
                <c:pt idx="2">
                  <c:v>846.83299999999997</c:v>
                </c:pt>
                <c:pt idx="3">
                  <c:v>886.02</c:v>
                </c:pt>
                <c:pt idx="4">
                  <c:v>1054.951</c:v>
                </c:pt>
                <c:pt idx="5">
                  <c:v>1223.5730000000001</c:v>
                </c:pt>
                <c:pt idx="6">
                  <c:v>1392.308</c:v>
                </c:pt>
                <c:pt idx="7">
                  <c:v>1430.5150000000001</c:v>
                </c:pt>
                <c:pt idx="8">
                  <c:v>1449.6780000000001</c:v>
                </c:pt>
                <c:pt idx="9">
                  <c:v>1441.3030000000001</c:v>
                </c:pt>
                <c:pt idx="10">
                  <c:v>1534.3230000000001</c:v>
                </c:pt>
                <c:pt idx="11">
                  <c:v>2010.921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9-496F-B2FD-E72E3B221853}"/>
            </c:ext>
          </c:extLst>
        </c:ser>
        <c:ser>
          <c:idx val="2"/>
          <c:order val="2"/>
          <c:tx>
            <c:strRef>
              <c:f>'家計（構成比）'!$E$69</c:f>
              <c:strCache>
                <c:ptCount val="1"/>
                <c:pt idx="0">
                  <c:v>財産所得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'家計（構成比）'!$E$70:$E$81</c:f>
              <c:numCache>
                <c:formatCode>#,##0;"▲ "#,##0</c:formatCode>
                <c:ptCount val="12"/>
                <c:pt idx="0">
                  <c:v>4720.7430000000004</c:v>
                </c:pt>
                <c:pt idx="1">
                  <c:v>4101.6959999999999</c:v>
                </c:pt>
                <c:pt idx="2">
                  <c:v>3698.819</c:v>
                </c:pt>
                <c:pt idx="3">
                  <c:v>3710.7640000000001</c:v>
                </c:pt>
                <c:pt idx="4">
                  <c:v>3613.9169999999999</c:v>
                </c:pt>
                <c:pt idx="5">
                  <c:v>3105.8220000000001</c:v>
                </c:pt>
                <c:pt idx="6">
                  <c:v>5078.8739999999998</c:v>
                </c:pt>
                <c:pt idx="7">
                  <c:v>5082.0219999999999</c:v>
                </c:pt>
                <c:pt idx="8">
                  <c:v>6005.7110000000002</c:v>
                </c:pt>
                <c:pt idx="9">
                  <c:v>5565.3469999999998</c:v>
                </c:pt>
                <c:pt idx="10">
                  <c:v>5238.7560000000003</c:v>
                </c:pt>
                <c:pt idx="11">
                  <c:v>5074.5119999999997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9-496F-B2FD-E72E3B221853}"/>
            </c:ext>
          </c:extLst>
        </c:ser>
        <c:ser>
          <c:idx val="3"/>
          <c:order val="3"/>
          <c:tx>
            <c:strRef>
              <c:f>'家計（構成比）'!$F$69</c:f>
              <c:strCache>
                <c:ptCount val="1"/>
                <c:pt idx="0">
                  <c:v>社会保障給付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'家計（構成比）'!$F$70:$F$81</c:f>
              <c:numCache>
                <c:formatCode>#,##0;"▲ "#,##0</c:formatCode>
                <c:ptCount val="12"/>
                <c:pt idx="0">
                  <c:v>8496.5720000000001</c:v>
                </c:pt>
                <c:pt idx="1">
                  <c:v>8773.0010000000002</c:v>
                </c:pt>
                <c:pt idx="2">
                  <c:v>9071.3979999999992</c:v>
                </c:pt>
                <c:pt idx="3">
                  <c:v>9801.9018680000008</c:v>
                </c:pt>
                <c:pt idx="4">
                  <c:v>9688.8700000000008</c:v>
                </c:pt>
                <c:pt idx="5">
                  <c:v>9893.9130000000005</c:v>
                </c:pt>
                <c:pt idx="6">
                  <c:v>10028.179921999999</c:v>
                </c:pt>
                <c:pt idx="7">
                  <c:v>10093.398058000001</c:v>
                </c:pt>
                <c:pt idx="8">
                  <c:v>10043.248083999999</c:v>
                </c:pt>
                <c:pt idx="9">
                  <c:v>10225.914000000001</c:v>
                </c:pt>
                <c:pt idx="10">
                  <c:v>10205.885</c:v>
                </c:pt>
                <c:pt idx="11">
                  <c:v>10209.06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49-496F-B2FD-E72E3B221853}"/>
            </c:ext>
          </c:extLst>
        </c:ser>
        <c:ser>
          <c:idx val="4"/>
          <c:order val="4"/>
          <c:tx>
            <c:strRef>
              <c:f>'家計（構成比）'!$G$69</c:f>
              <c:strCache>
                <c:ptCount val="1"/>
                <c:pt idx="0">
                  <c:v>経常移転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'家計（構成比）'!$B$70:$B$81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'家計（構成比）'!$G$70:$G$81</c:f>
              <c:numCache>
                <c:formatCode>#,##0;"▲ "#,##0</c:formatCode>
                <c:ptCount val="12"/>
                <c:pt idx="0">
                  <c:v>522.755</c:v>
                </c:pt>
                <c:pt idx="1">
                  <c:v>332.53199999999998</c:v>
                </c:pt>
                <c:pt idx="2">
                  <c:v>447.18200000000002</c:v>
                </c:pt>
                <c:pt idx="3">
                  <c:v>356.553</c:v>
                </c:pt>
                <c:pt idx="4">
                  <c:v>491.66500000000002</c:v>
                </c:pt>
                <c:pt idx="5">
                  <c:v>386.17099999999999</c:v>
                </c:pt>
                <c:pt idx="6">
                  <c:v>417.05399999999997</c:v>
                </c:pt>
                <c:pt idx="7">
                  <c:v>569.26800000000003</c:v>
                </c:pt>
                <c:pt idx="8">
                  <c:v>553.59100000000001</c:v>
                </c:pt>
                <c:pt idx="9">
                  <c:v>522.37599999999998</c:v>
                </c:pt>
                <c:pt idx="10">
                  <c:v>635.327</c:v>
                </c:pt>
                <c:pt idx="11">
                  <c:v>758.82799999999997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49-496F-B2FD-E72E3B221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7090488"/>
        <c:axId val="497090160"/>
      </c:barChart>
      <c:catAx>
        <c:axId val="49709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90160"/>
        <c:crosses val="autoZero"/>
        <c:auto val="1"/>
        <c:lblAlgn val="ctr"/>
        <c:lblOffset val="100"/>
        <c:noMultiLvlLbl val="0"/>
      </c:catAx>
      <c:valAx>
        <c:axId val="49709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904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1052335390946517"/>
          <c:y val="0.19166367521367525"/>
          <c:w val="0.14330514403292183"/>
          <c:h val="0.51797307692307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05065524888777E-2"/>
          <c:y val="0.16221153318178325"/>
          <c:w val="0.75017782347596507"/>
          <c:h val="0.7622455770434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'家計（増加率）'!$C$85</c:f>
              <c:strCache>
                <c:ptCount val="1"/>
                <c:pt idx="0">
                  <c:v>多良木町</c:v>
                </c:pt>
              </c:strCache>
            </c:strRef>
          </c:tx>
          <c:invertIfNegative val="0"/>
          <c:cat>
            <c:strRef>
              <c:f>'家計（増加率）'!$B$86:$B$96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'家計（増加率）'!$C$86:$C$96</c:f>
              <c:numCache>
                <c:formatCode>#,##0.00;"▲ "#,##0.00</c:formatCode>
                <c:ptCount val="11"/>
                <c:pt idx="0">
                  <c:v>-4.3005418597511946</c:v>
                </c:pt>
                <c:pt idx="1">
                  <c:v>-1.8446254717746973</c:v>
                </c:pt>
                <c:pt idx="2">
                  <c:v>-0.56643461573824094</c:v>
                </c:pt>
                <c:pt idx="3">
                  <c:v>-0.46496350404302433</c:v>
                </c:pt>
                <c:pt idx="4">
                  <c:v>-0.4096485678991727</c:v>
                </c:pt>
                <c:pt idx="5">
                  <c:v>7.6908143728183527</c:v>
                </c:pt>
                <c:pt idx="6">
                  <c:v>0.95684149928459483</c:v>
                </c:pt>
                <c:pt idx="7">
                  <c:v>2.6356442906094584</c:v>
                </c:pt>
                <c:pt idx="8">
                  <c:v>-0.23663094294802561</c:v>
                </c:pt>
                <c:pt idx="9">
                  <c:v>0.26902885120817999</c:v>
                </c:pt>
                <c:pt idx="10">
                  <c:v>0.19207180841668586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7-4769-A2B8-0E74DE937A6F}"/>
            </c:ext>
          </c:extLst>
        </c:ser>
        <c:ser>
          <c:idx val="1"/>
          <c:order val="1"/>
          <c:tx>
            <c:strRef>
              <c:f>'家計（増加率）'!$D$85</c:f>
              <c:strCache>
                <c:ptCount val="1"/>
                <c:pt idx="0">
                  <c:v>市町村平均</c:v>
                </c:pt>
              </c:strCache>
            </c:strRef>
          </c:tx>
          <c:invertIfNegative val="0"/>
          <c:cat>
            <c:strRef>
              <c:f>'家計（増加率）'!$B$86:$B$96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'家計（増加率）'!$D$86:$D$96</c:f>
              <c:numCache>
                <c:formatCode>#,##0.00;"▲ "#,##0.00</c:formatCode>
                <c:ptCount val="11"/>
                <c:pt idx="0">
                  <c:v>-0.52427768664081453</c:v>
                </c:pt>
                <c:pt idx="1">
                  <c:v>1.4536804847944522</c:v>
                </c:pt>
                <c:pt idx="2">
                  <c:v>-1.2948382324235421</c:v>
                </c:pt>
                <c:pt idx="3">
                  <c:v>0.89387330419439859</c:v>
                </c:pt>
                <c:pt idx="4">
                  <c:v>2.2163400599452139</c:v>
                </c:pt>
                <c:pt idx="5">
                  <c:v>-1.4838357024071662</c:v>
                </c:pt>
                <c:pt idx="6">
                  <c:v>1.4748487192535444</c:v>
                </c:pt>
                <c:pt idx="7">
                  <c:v>0.91312666770225137</c:v>
                </c:pt>
                <c:pt idx="8">
                  <c:v>2.208080610259886</c:v>
                </c:pt>
                <c:pt idx="9">
                  <c:v>2.5168428007359673</c:v>
                </c:pt>
                <c:pt idx="10">
                  <c:v>1.5814662524985665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7-4769-A2B8-0E74DE937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88128"/>
        <c:axId val="143489664"/>
      </c:barChart>
      <c:lineChart>
        <c:grouping val="standard"/>
        <c:varyColors val="0"/>
        <c:ser>
          <c:idx val="2"/>
          <c:order val="2"/>
          <c:tx>
            <c:strRef>
              <c:f>'家計（増加率）'!$E$85</c:f>
              <c:strCache>
                <c:ptCount val="1"/>
                <c:pt idx="0">
                  <c:v>全国平均
（家計の可処分所得）</c:v>
                </c:pt>
              </c:strCache>
            </c:strRef>
          </c:tx>
          <c:marker>
            <c:symbol val="circle"/>
            <c:size val="5"/>
            <c:spPr>
              <a:ln>
                <a:noFill/>
              </a:ln>
            </c:spPr>
          </c:marker>
          <c:cat>
            <c:strRef>
              <c:f>'家計（増加率）'!$B$86:$B$96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'家計（増加率）'!$E$86:$E$96</c:f>
              <c:numCache>
                <c:formatCode>#,##0.00;"▲ "#,##0.00</c:formatCode>
                <c:ptCount val="11"/>
                <c:pt idx="0">
                  <c:v>9.3232634917609553E-2</c:v>
                </c:pt>
                <c:pt idx="1">
                  <c:v>-0.52452430672031214</c:v>
                </c:pt>
                <c:pt idx="2">
                  <c:v>-0.26926527743739781</c:v>
                </c:pt>
                <c:pt idx="3">
                  <c:v>-0.50864283274931499</c:v>
                </c:pt>
                <c:pt idx="4">
                  <c:v>-6.1438999340372016E-2</c:v>
                </c:pt>
                <c:pt idx="5">
                  <c:v>-0.5825655828804569</c:v>
                </c:pt>
                <c:pt idx="6">
                  <c:v>-0.11227218145977606</c:v>
                </c:pt>
                <c:pt idx="7">
                  <c:v>0.7753739585411461</c:v>
                </c:pt>
                <c:pt idx="8">
                  <c:v>1.3974520412446267</c:v>
                </c:pt>
                <c:pt idx="9">
                  <c:v>0.76373546379980661</c:v>
                </c:pt>
                <c:pt idx="10">
                  <c:v>0.92593548180904139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27-4769-A2B8-0E74DE937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88128"/>
        <c:axId val="143489664"/>
      </c:lineChart>
      <c:catAx>
        <c:axId val="1434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5875">
            <a:solidFill>
              <a:schemeClr val="tx1"/>
            </a:solidFill>
          </a:ln>
        </c:spPr>
        <c:crossAx val="143489664"/>
        <c:crosses val="autoZero"/>
        <c:auto val="1"/>
        <c:lblAlgn val="ctr"/>
        <c:lblOffset val="100"/>
        <c:noMultiLvlLbl val="0"/>
      </c:catAx>
      <c:valAx>
        <c:axId val="143489664"/>
        <c:scaling>
          <c:orientation val="minMax"/>
        </c:scaling>
        <c:delete val="0"/>
        <c:axPos val="l"/>
        <c:majorGridlines/>
        <c:numFmt formatCode="#,##0.0;&quot;▲ &quot;#,##0.0" sourceLinked="0"/>
        <c:majorTickMark val="out"/>
        <c:minorTickMark val="none"/>
        <c:tickLblPos val="nextTo"/>
        <c:crossAx val="143488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2736082183275483"/>
          <c:y val="0.43563843222526055"/>
          <c:w val="0.16439669234894028"/>
          <c:h val="0.232214059016681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'家計（増加率）'!$C$38:$C$39</c:f>
          <c:strCache>
            <c:ptCount val="2"/>
            <c:pt idx="0">
              <c:v>増加率に対する寄与度の推移 （多良木町）</c:v>
            </c:pt>
          </c:strCache>
        </c:strRef>
      </c:tx>
      <c:layout>
        <c:manualLayout>
          <c:xMode val="edge"/>
          <c:yMode val="edge"/>
          <c:x val="0.26799566666666674"/>
          <c:y val="2.3333342519688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481936643768955E-2"/>
          <c:y val="0.12453137734311329"/>
          <c:w val="0.74736815678738389"/>
          <c:h val="0.8036129476166460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'家計（増加率）'!$C$114</c:f>
              <c:strCache>
                <c:ptCount val="1"/>
                <c:pt idx="0">
                  <c:v>雇用者報酬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'家計（増加率）'!$B$115:$B$125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'家計（増加率）'!$C$115:$C$125</c:f>
              <c:numCache>
                <c:formatCode>#,##0.00;"▲ "#,##0.00</c:formatCode>
                <c:ptCount val="11"/>
                <c:pt idx="0">
                  <c:v>-2.6507180606979945</c:v>
                </c:pt>
                <c:pt idx="1">
                  <c:v>-0.78903786556000988</c:v>
                </c:pt>
                <c:pt idx="2">
                  <c:v>-3.0213539623141292</c:v>
                </c:pt>
                <c:pt idx="3">
                  <c:v>-0.80140329917996966</c:v>
                </c:pt>
                <c:pt idx="4">
                  <c:v>0.4515822573182845</c:v>
                </c:pt>
                <c:pt idx="5">
                  <c:v>-0.62422533213130094</c:v>
                </c:pt>
                <c:pt idx="6">
                  <c:v>9.0692454883590942E-2</c:v>
                </c:pt>
                <c:pt idx="7">
                  <c:v>-0.2718989187871364</c:v>
                </c:pt>
                <c:pt idx="8">
                  <c:v>0.72363932079697624</c:v>
                </c:pt>
                <c:pt idx="9">
                  <c:v>0.7244167860456352</c:v>
                </c:pt>
                <c:pt idx="10">
                  <c:v>-1.2255887619941512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0-4A28-A0BF-9A1E78F1A690}"/>
            </c:ext>
          </c:extLst>
        </c:ser>
        <c:ser>
          <c:idx val="2"/>
          <c:order val="2"/>
          <c:tx>
            <c:strRef>
              <c:f>'家計（増加率）'!$D$114</c:f>
              <c:strCache>
                <c:ptCount val="1"/>
                <c:pt idx="0">
                  <c:v>個人企業所得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'家計（増加率）'!$B$115:$B$125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'家計（増加率）'!$D$115:$D$125</c:f>
              <c:numCache>
                <c:formatCode>#,##0.00;"▲ "#,##0.00</c:formatCode>
                <c:ptCount val="11"/>
                <c:pt idx="0">
                  <c:v>0.12835759840240279</c:v>
                </c:pt>
                <c:pt idx="1">
                  <c:v>-1.0910517845351355</c:v>
                </c:pt>
                <c:pt idx="2">
                  <c:v>0.13921847797650155</c:v>
                </c:pt>
                <c:pt idx="3">
                  <c:v>0.60357494754245178</c:v>
                </c:pt>
                <c:pt idx="4">
                  <c:v>0.60528527454451697</c:v>
                </c:pt>
                <c:pt idx="5">
                  <c:v>0.60818230929275574</c:v>
                </c:pt>
                <c:pt idx="6">
                  <c:v>0.1278771311856442</c:v>
                </c:pt>
                <c:pt idx="7">
                  <c:v>6.3529829674058819E-2</c:v>
                </c:pt>
                <c:pt idx="8">
                  <c:v>-2.7052088165311374E-2</c:v>
                </c:pt>
                <c:pt idx="9">
                  <c:v>0.3011765863858275</c:v>
                </c:pt>
                <c:pt idx="10">
                  <c:v>1.538970440600109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B0-4A28-A0BF-9A1E78F1A690}"/>
            </c:ext>
          </c:extLst>
        </c:ser>
        <c:ser>
          <c:idx val="3"/>
          <c:order val="3"/>
          <c:tx>
            <c:strRef>
              <c:f>'家計（増加率）'!$E$114</c:f>
              <c:strCache>
                <c:ptCount val="1"/>
                <c:pt idx="0">
                  <c:v>財産所得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'家計（増加率）'!$B$115:$B$125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'家計（増加率）'!$E$115:$E$124</c:f>
              <c:numCache>
                <c:formatCode>#,##0.00;"▲ "#,##0.00</c:formatCode>
                <c:ptCount val="10"/>
                <c:pt idx="0">
                  <c:v>-2.065865538783048</c:v>
                </c:pt>
                <c:pt idx="1">
                  <c:v>-1.4048870962837445</c:v>
                </c:pt>
                <c:pt idx="2">
                  <c:v>4.2436642749619342E-2</c:v>
                </c:pt>
                <c:pt idx="3">
                  <c:v>-0.34602543609310277</c:v>
                </c:pt>
                <c:pt idx="4">
                  <c:v>-1.8238570386408421</c:v>
                </c:pt>
                <c:pt idx="5">
                  <c:v>7.111597011376956</c:v>
                </c:pt>
                <c:pt idx="6">
                  <c:v>1.0536216111509003E-2</c:v>
                </c:pt>
                <c:pt idx="7">
                  <c:v>3.0622452038721342</c:v>
                </c:pt>
                <c:pt idx="8">
                  <c:v>-1.4224197913825902</c:v>
                </c:pt>
                <c:pt idx="9">
                  <c:v>-1.0574238069698305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B0-4A28-A0BF-9A1E78F1A690}"/>
            </c:ext>
          </c:extLst>
        </c:ser>
        <c:ser>
          <c:idx val="4"/>
          <c:order val="4"/>
          <c:tx>
            <c:strRef>
              <c:f>'家計（増加率）'!$F$114</c:f>
              <c:strCache>
                <c:ptCount val="1"/>
                <c:pt idx="0">
                  <c:v>社会保障給付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'家計（増加率）'!$B$115:$B$125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'家計（増加率）'!$F$115:$F$125</c:f>
              <c:numCache>
                <c:formatCode>#,##0.00;"▲ "#,##0.00</c:formatCode>
                <c:ptCount val="11"/>
                <c:pt idx="0">
                  <c:v>0.92249077213888286</c:v>
                </c:pt>
                <c:pt idx="1">
                  <c:v>1.0405510735777401</c:v>
                </c:pt>
                <c:pt idx="2">
                  <c:v>2.5952391522420033</c:v>
                </c:pt>
                <c:pt idx="3">
                  <c:v>-0.40385248295887283</c:v>
                </c:pt>
                <c:pt idx="4">
                  <c:v>0.73602204070898902</c:v>
                </c:pt>
                <c:pt idx="5">
                  <c:v>0.48394682006453715</c:v>
                </c:pt>
                <c:pt idx="6">
                  <c:v>0.21828220307680085</c:v>
                </c:pt>
                <c:pt idx="7">
                  <c:v>-0.16625890029633084</c:v>
                </c:pt>
                <c:pt idx="8">
                  <c:v>0.59002918978261598</c:v>
                </c:pt>
                <c:pt idx="9">
                  <c:v>-6.4849127593225933E-2</c:v>
                </c:pt>
                <c:pt idx="10">
                  <c:v>1.0252311484530416E-2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B0-4A28-A0BF-9A1E78F1A690}"/>
            </c:ext>
          </c:extLst>
        </c:ser>
        <c:ser>
          <c:idx val="5"/>
          <c:order val="5"/>
          <c:tx>
            <c:strRef>
              <c:f>'家計（増加率）'!$G$114</c:f>
              <c:strCache>
                <c:ptCount val="1"/>
                <c:pt idx="0">
                  <c:v>経常移転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'家計（増加率）'!$B$115:$B$125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'家計（増加率）'!$G$115:$G$125</c:f>
              <c:numCache>
                <c:formatCode>#,##0.00;"▲ "#,##0.00</c:formatCode>
                <c:ptCount val="11"/>
                <c:pt idx="0">
                  <c:v>-0.63480663081143673</c:v>
                </c:pt>
                <c:pt idx="1">
                  <c:v>0.39980020102644576</c:v>
                </c:pt>
                <c:pt idx="2">
                  <c:v>-0.32197492639223102</c:v>
                </c:pt>
                <c:pt idx="3">
                  <c:v>0.48274276664647547</c:v>
                </c:pt>
                <c:pt idx="4">
                  <c:v>-0.37868110183012454</c:v>
                </c:pt>
                <c:pt idx="5">
                  <c:v>0.11131356421541574</c:v>
                </c:pt>
                <c:pt idx="6">
                  <c:v>0.50945349402705253</c:v>
                </c:pt>
                <c:pt idx="7">
                  <c:v>-5.1972923853270417E-2</c:v>
                </c:pt>
                <c:pt idx="8">
                  <c:v>-0.10082757397972483</c:v>
                </c:pt>
                <c:pt idx="9">
                  <c:v>0.36570841333977222</c:v>
                </c:pt>
                <c:pt idx="10">
                  <c:v>0.39879392776418288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B0-4A28-A0BF-9A1E78F1A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619039248"/>
        <c:axId val="619036624"/>
      </c:barChart>
      <c:lineChart>
        <c:grouping val="stacked"/>
        <c:varyColors val="0"/>
        <c:ser>
          <c:idx val="0"/>
          <c:order val="0"/>
          <c:tx>
            <c:strRef>
              <c:f>'家計（増加率）'!$B$85</c:f>
              <c:strCache>
                <c:ptCount val="1"/>
                <c:pt idx="0">
                  <c:v>増加率</c:v>
                </c:pt>
              </c:strCache>
            </c:strRef>
          </c:tx>
          <c:spPr>
            <a:ln w="317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'家計（増加率）'!$B$115:$B$125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'家計（増加率）'!$I$115:$I$125</c:f>
              <c:numCache>
                <c:formatCode>#,##0.00;"▲ "#,##0.00</c:formatCode>
                <c:ptCount val="11"/>
                <c:pt idx="0">
                  <c:v>-4.3005418597511946</c:v>
                </c:pt>
                <c:pt idx="1">
                  <c:v>-1.8446254717746973</c:v>
                </c:pt>
                <c:pt idx="2">
                  <c:v>-0.56643461573824094</c:v>
                </c:pt>
                <c:pt idx="3">
                  <c:v>-0.46496350404302433</c:v>
                </c:pt>
                <c:pt idx="4">
                  <c:v>-0.4096485678991727</c:v>
                </c:pt>
                <c:pt idx="5">
                  <c:v>7.6908143728183527</c:v>
                </c:pt>
                <c:pt idx="6">
                  <c:v>0.95684149928459483</c:v>
                </c:pt>
                <c:pt idx="7">
                  <c:v>2.6356442906094584</c:v>
                </c:pt>
                <c:pt idx="8">
                  <c:v>-0.23663094294802561</c:v>
                </c:pt>
                <c:pt idx="9">
                  <c:v>0.26902885120817999</c:v>
                </c:pt>
                <c:pt idx="10">
                  <c:v>0.19207180841668586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0-4A28-A0BF-9A1E78F1A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39248"/>
        <c:axId val="619036624"/>
      </c:lineChart>
      <c:catAx>
        <c:axId val="61903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alpha val="99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9036624"/>
        <c:crosses val="autoZero"/>
        <c:auto val="1"/>
        <c:lblAlgn val="ctr"/>
        <c:lblOffset val="100"/>
        <c:noMultiLvlLbl val="0"/>
      </c:catAx>
      <c:valAx>
        <c:axId val="61903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;&quot;▲ &quot;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903924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2668277777777788"/>
          <c:y val="0.20995483987723351"/>
          <c:w val="0.1651388924725013"/>
          <c:h val="0.3920153501594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4</xdr:row>
      <xdr:rowOff>78441</xdr:rowOff>
    </xdr:from>
    <xdr:to>
      <xdr:col>14</xdr:col>
      <xdr:colOff>540824</xdr:colOff>
      <xdr:row>33</xdr:row>
      <xdr:rowOff>127676</xdr:rowOff>
    </xdr:to>
    <xdr:graphicFrame macro="">
      <xdr:nvGraphicFramePr>
        <xdr:cNvPr id="18165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30817</xdr:rowOff>
    </xdr:from>
    <xdr:to>
      <xdr:col>14</xdr:col>
      <xdr:colOff>537882</xdr:colOff>
      <xdr:row>64</xdr:row>
      <xdr:rowOff>53229</xdr:rowOff>
    </xdr:to>
    <xdr:graphicFrame macro="">
      <xdr:nvGraphicFramePr>
        <xdr:cNvPr id="181658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0.25313</cdr:x>
      <cdr:y>0.02453</cdr:y>
    </cdr:from>
    <cdr:to>
      <cdr:x>0.71094</cdr:x>
      <cdr:y>0.12183</cdr:y>
    </cdr:to>
    <cdr:sp macro="" textlink="'家計（一人当たり）'!$C$6:$K$7">
      <cdr:nvSpPr>
        <cdr:cNvPr id="3" name="正方形/長方形 2"/>
        <cdr:cNvSpPr/>
      </cdr:nvSpPr>
      <cdr:spPr>
        <a:xfrm xmlns:a="http://schemas.openxmlformats.org/drawingml/2006/main">
          <a:off x="2283879" y="108669"/>
          <a:ext cx="4130618" cy="4311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86A71F0-0A38-437F-92A4-9633FFEEE5B0}" type="TxLink">
            <a:rPr kumimoji="1"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家計所得の推移 （相良村と山江村との比較）</a:t>
          </a:fld>
          <a:endParaRPr kumimoji="1" lang="ja-JP" altLang="en-US" sz="1600" b="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0.00742</cdr:x>
      <cdr:y>0.06752</cdr:y>
    </cdr:from>
    <cdr:to>
      <cdr:x>0.1073</cdr:x>
      <cdr:y>0.10779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68075" y="307474"/>
          <a:ext cx="916918" cy="1833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 baseline="0">
              <a:solidFill>
                <a:schemeClr val="tx1"/>
              </a:solidFill>
            </a:rPr>
            <a:t>（単位：百万円）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0.86624</cdr:x>
      <cdr:y>0.9379</cdr:y>
    </cdr:from>
    <cdr:to>
      <cdr:x>0.90815</cdr:x>
      <cdr:y>0.9745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952074" y="4271179"/>
          <a:ext cx="384721" cy="16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00"/>
            <a:t>（年度）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0.11205</cdr:x>
      <cdr:y>0.02956</cdr:y>
    </cdr:from>
    <cdr:to>
      <cdr:x>0.90836</cdr:x>
      <cdr:y>0.12662</cdr:y>
    </cdr:to>
    <cdr:sp macro="" textlink="'家計（一人当たり）'!$C$37:$M$38">
      <cdr:nvSpPr>
        <cdr:cNvPr id="3" name="正方形/長方形 2"/>
        <cdr:cNvSpPr/>
      </cdr:nvSpPr>
      <cdr:spPr>
        <a:xfrm xmlns:a="http://schemas.openxmlformats.org/drawingml/2006/main">
          <a:off x="1028306" y="131305"/>
          <a:ext cx="7307771" cy="4311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3382870-4DB6-4173-9B27-130F3D03D179}" type="TxLink">
            <a:rPr kumimoji="1"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一人当たり家計所得の推移 （相良村、山江村、全国平均（家計の可処分所得））</a:t>
          </a:fld>
          <a:endParaRPr kumimoji="1" lang="ja-JP" altLang="en-US" sz="1600" b="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0.00668</cdr:x>
      <cdr:y>0.06716</cdr:y>
    </cdr:from>
    <cdr:to>
      <cdr:x>0.0898</cdr:x>
      <cdr:y>0.10727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62362" y="307036"/>
          <a:ext cx="775853" cy="1833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 baseline="0">
              <a:solidFill>
                <a:schemeClr val="tx1"/>
              </a:solidFill>
            </a:rPr>
            <a:t>（単位：千円）</a:t>
          </a:r>
          <a:endParaRPr kumimoji="1" lang="en-US" altLang="ja-JP" sz="1100" baseline="0"/>
        </a:p>
      </cdr:txBody>
    </cdr:sp>
  </cdr:relSizeAnchor>
  <cdr:relSizeAnchor xmlns:cdr="http://schemas.openxmlformats.org/drawingml/2006/chartDrawing">
    <cdr:from>
      <cdr:x>0.85125</cdr:x>
      <cdr:y>0.94523</cdr:y>
    </cdr:from>
    <cdr:to>
      <cdr:x>0.89278</cdr:x>
      <cdr:y>0.9804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946008" y="4321587"/>
          <a:ext cx="387677" cy="160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00"/>
            <a:t>（年度）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5772</xdr:colOff>
      <xdr:row>3</xdr:row>
      <xdr:rowOff>91783</xdr:rowOff>
    </xdr:from>
    <xdr:to>
      <xdr:col>15</xdr:col>
      <xdr:colOff>584970</xdr:colOff>
      <xdr:row>33</xdr:row>
      <xdr:rowOff>115428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158749</xdr:colOff>
      <xdr:row>35</xdr:row>
      <xdr:rowOff>22514</xdr:rowOff>
    </xdr:from>
    <xdr:to>
      <xdr:col>15</xdr:col>
      <xdr:colOff>566378</xdr:colOff>
      <xdr:row>65</xdr:row>
      <xdr:rowOff>26605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0.00178</cdr:x>
      <cdr:y>0.0436</cdr:y>
    </cdr:from>
    <cdr:to>
      <cdr:x>0.1056</cdr:x>
      <cdr:y>0.10226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458" y="192526"/>
          <a:ext cx="1018227" cy="25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kumimoji="1" lang="ja-JP" altLang="ja-JP" sz="1000" baseline="0">
              <a:effectLst/>
              <a:latin typeface="+mn-lt"/>
              <a:ea typeface="+mn-ea"/>
              <a:cs typeface="+mn-cs"/>
            </a:rPr>
            <a:t>（単位：百万円）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0.80071</cdr:x>
      <cdr:y>0.94068</cdr:y>
    </cdr:from>
    <cdr:to>
      <cdr:x>0.85876</cdr:x>
      <cdr:y>0.99934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853256" y="4153788"/>
          <a:ext cx="569387" cy="25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ja-JP" sz="1000">
              <a:effectLst/>
              <a:latin typeface="+mn-lt"/>
              <a:ea typeface="+mn-ea"/>
              <a:cs typeface="+mn-cs"/>
            </a:rPr>
            <a:t>（年度）</a:t>
          </a:r>
          <a:endParaRPr lang="ja-JP" altLang="en-US" sz="1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0.03219</cdr:y>
    </cdr:from>
    <cdr:to>
      <cdr:x>0.07777</cdr:x>
      <cdr:y>0.09041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3216"/>
          <a:ext cx="761747" cy="25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kumimoji="1" lang="ja-JP" altLang="ja-JP" sz="1000" baseline="0">
              <a:effectLst/>
              <a:latin typeface="+mn-lt"/>
              <a:ea typeface="+mn-ea"/>
              <a:cs typeface="+mn-cs"/>
            </a:rPr>
            <a:t>（単位：</a:t>
          </a:r>
          <a:r>
            <a:rPr kumimoji="1" lang="ja-JP" altLang="en-US" sz="1000" baseline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ja-JP" sz="100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0.79375</cdr:x>
      <cdr:y>0.93043</cdr:y>
    </cdr:from>
    <cdr:to>
      <cdr:x>0.85188</cdr:x>
      <cdr:y>0.98865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774818" y="4139568"/>
          <a:ext cx="569387" cy="25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effectLst/>
              <a:latin typeface="+mn-lt"/>
              <a:ea typeface="+mn-ea"/>
              <a:cs typeface="+mn-cs"/>
            </a:rPr>
            <a:t>（年度）</a:t>
          </a:r>
          <a:endParaRPr lang="ja-JP" altLang="ja-JP" sz="1000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5</xdr:row>
      <xdr:rowOff>38100</xdr:rowOff>
    </xdr:from>
    <xdr:to>
      <xdr:col>14</xdr:col>
      <xdr:colOff>66675</xdr:colOff>
      <xdr:row>35</xdr:row>
      <xdr:rowOff>19050</xdr:rowOff>
    </xdr:to>
    <xdr:graphicFrame macro="">
      <xdr:nvGraphicFramePr>
        <xdr:cNvPr id="18595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6798</xdr:colOff>
      <xdr:row>36</xdr:row>
      <xdr:rowOff>122465</xdr:rowOff>
    </xdr:from>
    <xdr:to>
      <xdr:col>14</xdr:col>
      <xdr:colOff>68036</xdr:colOff>
      <xdr:row>65</xdr:row>
      <xdr:rowOff>136070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0.15424</cdr:x>
      <cdr:y>0.0388</cdr:y>
    </cdr:from>
    <cdr:to>
      <cdr:x>0.74899</cdr:x>
      <cdr:y>0.13078</cdr:y>
    </cdr:to>
    <cdr:sp macro="" textlink="'家計（増加率）'!$C$7:$K$8">
      <cdr:nvSpPr>
        <cdr:cNvPr id="3" name="正方形/長方形 2"/>
        <cdr:cNvSpPr/>
      </cdr:nvSpPr>
      <cdr:spPr>
        <a:xfrm xmlns:a="http://schemas.openxmlformats.org/drawingml/2006/main">
          <a:off x="1390507" y="181875"/>
          <a:ext cx="5361724" cy="4311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811CCA1-7CD3-4D15-A39F-0C3E90EC7BFE}" type="TxLink">
            <a:rPr kumimoji="1"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家計所得増加率の推移 （多良木町と市町村平均との比較）</a:t>
          </a:fld>
          <a:endParaRPr kumimoji="1" lang="ja-JP" altLang="en-US" sz="1600" b="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0.01888</cdr:x>
      <cdr:y>0.07811</cdr:y>
    </cdr:from>
    <cdr:to>
      <cdr:x>0.08459</cdr:x>
      <cdr:y>0.11839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70840" y="355631"/>
          <a:ext cx="594586" cy="1833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 baseline="0">
              <a:solidFill>
                <a:schemeClr val="tx1"/>
              </a:solidFill>
            </a:rPr>
            <a:t>（単位：</a:t>
          </a:r>
          <a:r>
            <a:rPr kumimoji="1" lang="en-US" altLang="ja-JP" sz="1100" baseline="0">
              <a:solidFill>
                <a:schemeClr val="tx1"/>
              </a:solidFill>
            </a:rPr>
            <a:t>%</a:t>
          </a:r>
          <a:r>
            <a:rPr kumimoji="1" lang="ja-JP" altLang="en-US" sz="1100" baseline="0">
              <a:solidFill>
                <a:schemeClr val="tx1"/>
              </a:solidFill>
            </a:rPr>
            <a:t>）</a:t>
          </a:r>
          <a:endParaRPr kumimoji="1" lang="en-US" altLang="ja-JP" sz="1100" baseline="0"/>
        </a:p>
      </cdr:txBody>
    </cdr:sp>
  </cdr:relSizeAnchor>
  <cdr:relSizeAnchor xmlns:cdr="http://schemas.openxmlformats.org/drawingml/2006/chartDrawing">
    <cdr:from>
      <cdr:x>0.83244</cdr:x>
      <cdr:y>0.94521</cdr:y>
    </cdr:from>
    <cdr:to>
      <cdr:x>0.87708</cdr:x>
      <cdr:y>0.98366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524578" y="4303503"/>
          <a:ext cx="403511" cy="175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50"/>
            <a:t>（年度）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0.04375</cdr:y>
    </cdr:from>
    <cdr:to>
      <cdr:x>0.09273</cdr:x>
      <cdr:y>0.10218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5047" y="193952"/>
          <a:ext cx="761747" cy="25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kumimoji="1" lang="ja-JP" altLang="ja-JP" sz="1000" baseline="0">
              <a:effectLst/>
              <a:latin typeface="+mn-ea"/>
              <a:ea typeface="+mn-ea"/>
              <a:cs typeface="+mn-cs"/>
            </a:rPr>
            <a:t>（単位：</a:t>
          </a:r>
          <a:r>
            <a:rPr kumimoji="1" lang="ja-JP" altLang="en-US" sz="1000" baseline="0">
              <a:effectLst/>
              <a:latin typeface="+mn-ea"/>
              <a:ea typeface="+mn-ea"/>
              <a:cs typeface="+mn-cs"/>
            </a:rPr>
            <a:t>％</a:t>
          </a:r>
          <a:r>
            <a:rPr kumimoji="1" lang="ja-JP" altLang="ja-JP" sz="100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0.81582</cdr:x>
      <cdr:y>0.93922</cdr:y>
    </cdr:from>
    <cdr:to>
      <cdr:x>0.87879</cdr:x>
      <cdr:y>0.99871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362136" y="4163751"/>
          <a:ext cx="568273" cy="263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effectLst/>
              <a:latin typeface="+mn-lt"/>
              <a:ea typeface="+mn-ea"/>
              <a:cs typeface="+mn-cs"/>
            </a:rPr>
            <a:t>（年度）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90"/>
  <sheetViews>
    <sheetView tabSelected="1" zoomScaleNormal="100" workbookViewId="0"/>
  </sheetViews>
  <sheetFormatPr defaultRowHeight="12"/>
  <cols>
    <col min="1" max="1" width="2.5703125" customWidth="1"/>
    <col min="2" max="2" width="9.85546875" customWidth="1"/>
    <col min="3" max="4" width="9.140625" customWidth="1"/>
    <col min="5" max="5" width="11.42578125" customWidth="1"/>
    <col min="12" max="12" width="12.85546875" customWidth="1"/>
    <col min="13" max="13" width="11.7109375" customWidth="1"/>
    <col min="14" max="14" width="10.5703125" customWidth="1"/>
    <col min="18" max="18" width="0" hidden="1" customWidth="1"/>
  </cols>
  <sheetData>
    <row r="1" spans="2:18" ht="12.75" thickBot="1"/>
    <row r="2" spans="2:18" ht="13.5" thickTop="1" thickBot="1">
      <c r="B2" s="17" t="s">
        <v>54</v>
      </c>
      <c r="E2" s="18" t="s">
        <v>28</v>
      </c>
    </row>
    <row r="3" spans="2:18" ht="13.5" thickTop="1" thickBot="1">
      <c r="B3" s="17" t="s">
        <v>55</v>
      </c>
      <c r="E3" s="18" t="s">
        <v>30</v>
      </c>
    </row>
    <row r="4" spans="2:18" ht="12.75" thickTop="1"/>
    <row r="5" spans="2:18" ht="9.75" customHeight="1"/>
    <row r="6" spans="2:18">
      <c r="C6" s="138" t="str">
        <f>"家計所得の推移 （"&amp;$E$2&amp;"と"&amp;$E$3&amp;"との比較）"</f>
        <v>家計所得の推移 （相良村と山江村との比較）</v>
      </c>
      <c r="D6" s="138"/>
      <c r="E6" s="138"/>
      <c r="F6" s="138"/>
      <c r="G6" s="138"/>
      <c r="H6" s="138"/>
      <c r="I6" s="138"/>
      <c r="J6" s="138"/>
      <c r="K6" s="138"/>
      <c r="R6" s="108" t="s">
        <v>0</v>
      </c>
    </row>
    <row r="7" spans="2:18">
      <c r="C7" s="138"/>
      <c r="D7" s="138"/>
      <c r="E7" s="138"/>
      <c r="F7" s="138"/>
      <c r="G7" s="138"/>
      <c r="H7" s="138"/>
      <c r="I7" s="138"/>
      <c r="J7" s="138"/>
      <c r="K7" s="138"/>
      <c r="R7" s="108" t="s">
        <v>1</v>
      </c>
    </row>
    <row r="8" spans="2:18">
      <c r="R8" s="108" t="s">
        <v>2</v>
      </c>
    </row>
    <row r="9" spans="2:18">
      <c r="R9" s="108" t="s">
        <v>3</v>
      </c>
    </row>
    <row r="10" spans="2:18">
      <c r="R10" s="108" t="s">
        <v>4</v>
      </c>
    </row>
    <row r="11" spans="2:18">
      <c r="R11" s="108" t="s">
        <v>5</v>
      </c>
    </row>
    <row r="12" spans="2:18">
      <c r="R12" s="108" t="s">
        <v>6</v>
      </c>
    </row>
    <row r="13" spans="2:18">
      <c r="R13" s="108" t="s">
        <v>7</v>
      </c>
    </row>
    <row r="14" spans="2:18">
      <c r="R14" s="108" t="s">
        <v>8</v>
      </c>
    </row>
    <row r="15" spans="2:18">
      <c r="R15" s="108" t="s">
        <v>35</v>
      </c>
    </row>
    <row r="16" spans="2:18">
      <c r="R16" s="108" t="s">
        <v>36</v>
      </c>
    </row>
    <row r="17" spans="18:18">
      <c r="R17" s="108" t="s">
        <v>37</v>
      </c>
    </row>
    <row r="18" spans="18:18">
      <c r="R18" s="108" t="s">
        <v>38</v>
      </c>
    </row>
    <row r="19" spans="18:18">
      <c r="R19" s="108" t="s">
        <v>39</v>
      </c>
    </row>
    <row r="20" spans="18:18">
      <c r="R20" s="108" t="s">
        <v>40</v>
      </c>
    </row>
    <row r="21" spans="18:18">
      <c r="R21" s="108" t="s">
        <v>9</v>
      </c>
    </row>
    <row r="22" spans="18:18">
      <c r="R22" s="108" t="s">
        <v>10</v>
      </c>
    </row>
    <row r="23" spans="18:18">
      <c r="R23" s="108" t="s">
        <v>11</v>
      </c>
    </row>
    <row r="24" spans="18:18">
      <c r="R24" s="108" t="s">
        <v>41</v>
      </c>
    </row>
    <row r="25" spans="18:18">
      <c r="R25" s="108" t="s">
        <v>12</v>
      </c>
    </row>
    <row r="26" spans="18:18">
      <c r="R26" s="108" t="s">
        <v>13</v>
      </c>
    </row>
    <row r="27" spans="18:18">
      <c r="R27" s="108" t="s">
        <v>14</v>
      </c>
    </row>
    <row r="28" spans="18:18">
      <c r="R28" s="108" t="s">
        <v>15</v>
      </c>
    </row>
    <row r="29" spans="18:18">
      <c r="R29" s="108" t="s">
        <v>16</v>
      </c>
    </row>
    <row r="30" spans="18:18">
      <c r="R30" s="108" t="s">
        <v>17</v>
      </c>
    </row>
    <row r="31" spans="18:18" ht="11.25" customHeight="1">
      <c r="R31" s="108" t="s">
        <v>18</v>
      </c>
    </row>
    <row r="32" spans="18:18">
      <c r="R32" s="108" t="s">
        <v>42</v>
      </c>
    </row>
    <row r="33" spans="3:18">
      <c r="R33" s="108" t="s">
        <v>19</v>
      </c>
    </row>
    <row r="34" spans="3:18">
      <c r="R34" s="108" t="s">
        <v>20</v>
      </c>
    </row>
    <row r="35" spans="3:18">
      <c r="R35" s="108" t="s">
        <v>21</v>
      </c>
    </row>
    <row r="36" spans="3:18">
      <c r="R36" s="108" t="s">
        <v>22</v>
      </c>
    </row>
    <row r="37" spans="3:18">
      <c r="C37" s="138" t="str">
        <f>"一人当たり家計所得の推移 （"&amp;$H$71&amp;"、"&amp;$I$71&amp;"、"&amp;$J$71&amp;"）"</f>
        <v>一人当たり家計所得の推移 （相良村、山江村、全国平均（家計の可処分所得））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R37" s="108" t="s">
        <v>137</v>
      </c>
    </row>
    <row r="38" spans="3:18"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R38" s="108" t="s">
        <v>43</v>
      </c>
    </row>
    <row r="39" spans="3:18">
      <c r="R39" s="108" t="s">
        <v>44</v>
      </c>
    </row>
    <row r="40" spans="3:18">
      <c r="R40" s="108" t="s">
        <v>23</v>
      </c>
    </row>
    <row r="41" spans="3:18">
      <c r="R41" s="108" t="s">
        <v>24</v>
      </c>
    </row>
    <row r="42" spans="3:18">
      <c r="R42" s="108" t="s">
        <v>25</v>
      </c>
    </row>
    <row r="43" spans="3:18">
      <c r="R43" s="108" t="s">
        <v>26</v>
      </c>
    </row>
    <row r="44" spans="3:18">
      <c r="R44" s="108" t="s">
        <v>27</v>
      </c>
    </row>
    <row r="45" spans="3:18">
      <c r="R45" s="108" t="s">
        <v>28</v>
      </c>
    </row>
    <row r="46" spans="3:18">
      <c r="R46" s="108" t="s">
        <v>29</v>
      </c>
    </row>
    <row r="47" spans="3:18">
      <c r="R47" s="108" t="s">
        <v>30</v>
      </c>
    </row>
    <row r="48" spans="3:18">
      <c r="R48" s="108" t="s">
        <v>31</v>
      </c>
    </row>
    <row r="49" spans="18:18">
      <c r="R49" s="108" t="s">
        <v>45</v>
      </c>
    </row>
    <row r="50" spans="18:18">
      <c r="R50" s="108" t="s">
        <v>32</v>
      </c>
    </row>
    <row r="51" spans="18:18">
      <c r="R51" s="108" t="s">
        <v>138</v>
      </c>
    </row>
    <row r="52" spans="18:18">
      <c r="R52" s="108" t="s">
        <v>139</v>
      </c>
    </row>
    <row r="70" spans="2:14">
      <c r="B70" t="s">
        <v>58</v>
      </c>
      <c r="G70" t="s">
        <v>59</v>
      </c>
      <c r="L70" s="19"/>
      <c r="M70" s="19"/>
    </row>
    <row r="71" spans="2:14" ht="36">
      <c r="B71" s="115"/>
      <c r="C71" s="115" t="str">
        <f>$E$2</f>
        <v>相良村</v>
      </c>
      <c r="D71" s="116" t="str">
        <f>$E$3</f>
        <v>山江村</v>
      </c>
      <c r="E71" s="121" t="s">
        <v>75</v>
      </c>
      <c r="F71" s="34"/>
      <c r="G71" s="115"/>
      <c r="H71" s="115" t="str">
        <f>$E$2</f>
        <v>相良村</v>
      </c>
      <c r="I71" s="116" t="str">
        <f>$E$3</f>
        <v>山江村</v>
      </c>
      <c r="J71" s="117" t="s">
        <v>148</v>
      </c>
      <c r="K71" s="34"/>
      <c r="L71" s="109" t="s">
        <v>76</v>
      </c>
      <c r="M71" s="110" t="s">
        <v>147</v>
      </c>
      <c r="N71" s="111" t="s">
        <v>140</v>
      </c>
    </row>
    <row r="72" spans="2:14">
      <c r="B72" s="118" t="s">
        <v>78</v>
      </c>
      <c r="C72" s="119">
        <f>SUMIF(H18家計!$A$4:$A$50,C$71,H18家計!$H$4:$H$50)/1000</f>
        <v>11459.574000000001</v>
      </c>
      <c r="D72" s="119">
        <f>SUMIF(H18家計!$A$4:$A$50,D$71,H18家計!$H$4:$H$50)/1000</f>
        <v>8411.4709999999995</v>
      </c>
      <c r="E72" s="122">
        <f>L72*1000/M72</f>
        <v>170312.13508872353</v>
      </c>
      <c r="G72" s="118" t="str">
        <f>B72</f>
        <v>H18(2006)</v>
      </c>
      <c r="H72" s="119">
        <f>SUMIF(H18家計!$A$4:$A$50,H$71,H18家計!$B$4:$B$50)</f>
        <v>2160.1459000942505</v>
      </c>
      <c r="I72" s="119">
        <f>SUMIF(H18家計!$A$4:$A$50,I$71,H18家計!$B$4:$B$50)</f>
        <v>2180.2672369103166</v>
      </c>
      <c r="J72" s="120">
        <f>L72*1000/N72</f>
        <v>2326.7485689261471</v>
      </c>
      <c r="L72" s="112">
        <v>297535.3</v>
      </c>
      <c r="M72" s="113">
        <v>1747</v>
      </c>
      <c r="N72" s="114">
        <v>127876</v>
      </c>
    </row>
    <row r="73" spans="2:14">
      <c r="B73" s="118" t="s">
        <v>79</v>
      </c>
      <c r="C73" s="119">
        <f>SUMIF(H19家計!$A$4:$A$50,C$71,H19家計!$H$4:$H$50)/1000</f>
        <v>11260.703</v>
      </c>
      <c r="D73" s="119">
        <f>SUMIF(H19家計!$A$4:$A$50,D$71,H19家計!$H$4:$H$50)/1000</f>
        <v>8355.7620000000006</v>
      </c>
      <c r="E73" s="122">
        <f t="shared" ref="E73:E81" si="0">L73*1000/M73</f>
        <v>170470.92157985119</v>
      </c>
      <c r="G73" s="118" t="str">
        <f t="shared" ref="G73:G82" si="1">B73</f>
        <v>H19(2007)</v>
      </c>
      <c r="H73" s="119">
        <f>SUMIF(H19家計!$A$4:$A$50,H$71,H19家計!$B$4:$B$50)</f>
        <v>2163.0240107568193</v>
      </c>
      <c r="I73" s="119">
        <f>SUMIF(H19家計!$A$4:$A$50,I$71,H19家計!$B$4:$B$50)</f>
        <v>2193.1133858267713</v>
      </c>
      <c r="J73" s="120">
        <f t="shared" ref="J73:J81" si="2">L73*1000/N73</f>
        <v>2326.6253652286682</v>
      </c>
      <c r="L73" s="112">
        <v>297812.7</v>
      </c>
      <c r="M73" s="113">
        <v>1747</v>
      </c>
      <c r="N73" s="114">
        <v>128002</v>
      </c>
    </row>
    <row r="74" spans="2:14">
      <c r="B74" s="118" t="s">
        <v>80</v>
      </c>
      <c r="C74" s="119">
        <f>SUMIF(H20家計!$A$4:$A$50,C$71,H20家計!$H$4:$H$50)/1000</f>
        <v>11395.529</v>
      </c>
      <c r="D74" s="119">
        <f>SUMIF(H20家計!$A$4:$A$50,D$71,H20家計!$H$4:$H$50)/1000</f>
        <v>8492.83</v>
      </c>
      <c r="E74" s="122">
        <f t="shared" si="0"/>
        <v>169576.76016027475</v>
      </c>
      <c r="G74" s="118" t="str">
        <f t="shared" si="1"/>
        <v>H20(2008)</v>
      </c>
      <c r="H74" s="119">
        <f>SUMIF(H20家計!$A$4:$A$50,H$71,H20家計!$B$4:$B$50)</f>
        <v>2228.300547516621</v>
      </c>
      <c r="I74" s="119">
        <f>SUMIF(H20家計!$A$4:$A$50,I$71,H20家計!$B$4:$B$50)</f>
        <v>2255.1327668613912</v>
      </c>
      <c r="J74" s="120">
        <f t="shared" si="2"/>
        <v>2313.4998789563697</v>
      </c>
      <c r="L74" s="112">
        <v>296250.59999999998</v>
      </c>
      <c r="M74" s="113">
        <v>1747</v>
      </c>
      <c r="N74" s="114">
        <v>128053</v>
      </c>
    </row>
    <row r="75" spans="2:14">
      <c r="B75" s="118" t="s">
        <v>81</v>
      </c>
      <c r="C75" s="119">
        <f>SUMIF(H21家計!$A$4:$A$50,C$71,H21家計!$H$4:$H$50)/1000</f>
        <v>11065.584552</v>
      </c>
      <c r="D75" s="119">
        <f>SUMIF(H21家計!$A$4:$A$50,D$71,H21家計!$H$4:$H$50)/1000</f>
        <v>8520.2605980000008</v>
      </c>
      <c r="E75" s="122">
        <f t="shared" si="0"/>
        <v>169120.14882655983</v>
      </c>
      <c r="G75" s="118" t="str">
        <f t="shared" si="1"/>
        <v>H21(2009)</v>
      </c>
      <c r="H75" s="119">
        <f>SUMIF(H21家計!$A$4:$A$50,H$71,H21家計!$B$4:$B$50)</f>
        <v>2204.2997115537851</v>
      </c>
      <c r="I75" s="119">
        <f>SUMIF(H21家計!$A$4:$A$50,I$71,H21家計!$B$4:$B$50)</f>
        <v>2289.161901665771</v>
      </c>
      <c r="J75" s="120">
        <f t="shared" si="2"/>
        <v>2307.6668931743093</v>
      </c>
      <c r="L75" s="112">
        <v>295452.90000000002</v>
      </c>
      <c r="M75" s="113">
        <v>1747</v>
      </c>
      <c r="N75" s="114">
        <v>128031</v>
      </c>
    </row>
    <row r="76" spans="2:14">
      <c r="B76" s="118" t="s">
        <v>82</v>
      </c>
      <c r="C76" s="119">
        <f>SUMIF(H22家計!$A$4:$A$50,C$71,H22家計!$H$4:$H$50)/1000</f>
        <v>11230.446</v>
      </c>
      <c r="D76" s="119">
        <f>SUMIF(H22家計!$A$4:$A$50,D$71,H22家計!$H$4:$H$50)/1000</f>
        <v>8800.8379999999997</v>
      </c>
      <c r="E76" s="122">
        <f t="shared" si="0"/>
        <v>168259.93131081856</v>
      </c>
      <c r="G76" s="118" t="str">
        <f t="shared" si="1"/>
        <v>H22(2010)</v>
      </c>
      <c r="H76" s="119">
        <f>SUMIF(H22家計!$A$4:$A$50,H$71,H22家計!$B$4:$B$50)</f>
        <v>2276.134171057965</v>
      </c>
      <c r="I76" s="119">
        <f>SUMIF(H22家計!$A$4:$A$50,I$71,H22家計!$B$4:$B$50)</f>
        <v>2390.8823689214887</v>
      </c>
      <c r="J76" s="120">
        <f t="shared" si="2"/>
        <v>2295.8932462724456</v>
      </c>
      <c r="L76" s="112">
        <v>293950.09999999998</v>
      </c>
      <c r="M76" s="113">
        <v>1747</v>
      </c>
      <c r="N76" s="114">
        <v>128033</v>
      </c>
    </row>
    <row r="77" spans="2:14">
      <c r="B77" s="118" t="s">
        <v>83</v>
      </c>
      <c r="C77" s="119">
        <f>SUMIF(H23家計!$A$4:$A$50,C$71,H23家計!$H$4:$H$50)/1000</f>
        <v>11345.338</v>
      </c>
      <c r="D77" s="119">
        <f>SUMIF(H23家計!$A$4:$A$50,D$71,H23家計!$H$4:$H$50)/1000</f>
        <v>8694.0040000000008</v>
      </c>
      <c r="E77" s="122">
        <f t="shared" si="0"/>
        <v>168156.5540927304</v>
      </c>
      <c r="G77" s="118" t="str">
        <f t="shared" si="1"/>
        <v>H23(2011)</v>
      </c>
      <c r="H77" s="119">
        <f>SUMIF(H23家計!$A$4:$A$50,H$71,H23家計!$B$4:$B$50)</f>
        <v>2343.1098719537385</v>
      </c>
      <c r="I77" s="119">
        <f>SUMIF(H23家計!$A$4:$A$50,I$71,H23家計!$B$4:$B$50)</f>
        <v>2393.7235682819387</v>
      </c>
      <c r="J77" s="120">
        <f t="shared" si="2"/>
        <v>2299.1876090818732</v>
      </c>
      <c r="L77" s="112">
        <v>293769.5</v>
      </c>
      <c r="M77" s="113">
        <v>1747</v>
      </c>
      <c r="N77" s="114">
        <v>127771</v>
      </c>
    </row>
    <row r="78" spans="2:14">
      <c r="B78" s="118" t="s">
        <v>84</v>
      </c>
      <c r="C78" s="119">
        <f>SUMIF(H24家計!$A$4:$A$50,C$71,H24家計!$H$4:$H$50)/1000</f>
        <v>11226.574188999999</v>
      </c>
      <c r="D78" s="119">
        <f>SUMIF(H24家計!$A$4:$A$50,D$71,H24家計!$H$4:$H$50)/1000</f>
        <v>8458.4913100000012</v>
      </c>
      <c r="E78" s="122">
        <f t="shared" si="0"/>
        <v>167176.93188322839</v>
      </c>
      <c r="G78" s="118" t="str">
        <f t="shared" si="1"/>
        <v>H24(2012)</v>
      </c>
      <c r="H78" s="119">
        <f>SUMIF(H24家計!$A$4:$A$50,H$71,H24家計!$B$4:$B$50)</f>
        <v>2363.9869844177724</v>
      </c>
      <c r="I78" s="119">
        <f>SUMIF(H24家計!$A$4:$A$50,I$71,H24家計!$B$4:$B$50)</f>
        <v>2362.7070698324023</v>
      </c>
      <c r="J78" s="120">
        <f t="shared" si="2"/>
        <v>2289.3768960030102</v>
      </c>
      <c r="L78" s="112">
        <v>292058.09999999998</v>
      </c>
      <c r="M78" s="113">
        <v>1747</v>
      </c>
      <c r="N78" s="114">
        <v>127571</v>
      </c>
    </row>
    <row r="79" spans="2:14">
      <c r="B79" s="118" t="s">
        <v>85</v>
      </c>
      <c r="C79" s="119">
        <f>SUMIF(H25家計!$A$4:$A$50,C$71,H25家計!$H$4:$H$50)/1000</f>
        <v>11405.997203999999</v>
      </c>
      <c r="D79" s="119">
        <f>SUMIF(H25家計!$A$4:$A$50,D$71,H25家計!$H$4:$H$50)/1000</f>
        <v>8637.315990000001</v>
      </c>
      <c r="E79" s="122">
        <f t="shared" si="0"/>
        <v>166989.23869490557</v>
      </c>
      <c r="G79" s="118" t="str">
        <f t="shared" si="1"/>
        <v>H25(2013)</v>
      </c>
      <c r="H79" s="119">
        <f>SUMIF(H25家計!$A$4:$A$50,H$71,H25家計!$B$4:$B$50)</f>
        <v>2449.2156332402833</v>
      </c>
      <c r="I79" s="119">
        <f>SUMIF(H25家計!$A$4:$A$50,I$71,H25家計!$B$4:$B$50)</f>
        <v>2447.5250750920941</v>
      </c>
      <c r="J79" s="120">
        <f t="shared" si="2"/>
        <v>2290.0018054367192</v>
      </c>
      <c r="L79" s="112">
        <v>291730.2</v>
      </c>
      <c r="M79" s="113">
        <v>1747</v>
      </c>
      <c r="N79" s="114">
        <v>127393</v>
      </c>
    </row>
    <row r="80" spans="2:14">
      <c r="B80" s="118" t="s">
        <v>86</v>
      </c>
      <c r="C80" s="119">
        <f>SUMIF(H26家計!$A$4:$A$50,C$71,H26家計!$H$4:$H$50)/1000</f>
        <v>11505.568159</v>
      </c>
      <c r="D80" s="119">
        <f>SUMIF(H26家計!$A$4:$A$50,D$71,H26家計!$H$4:$H$50)/1000</f>
        <v>8651.7845879999986</v>
      </c>
      <c r="E80" s="122">
        <f t="shared" si="0"/>
        <v>168284.02976531198</v>
      </c>
      <c r="G80" s="118" t="str">
        <f t="shared" si="1"/>
        <v>H26(2014)</v>
      </c>
      <c r="H80" s="119">
        <f>SUMIF(H26家計!$A$4:$A$50,H$71,H26家計!$B$4:$B$50)</f>
        <v>2520.939561568799</v>
      </c>
      <c r="I80" s="119">
        <f>SUMIF(H26家計!$A$4:$A$50,I$71,H26家計!$B$4:$B$50)</f>
        <v>2488.2900742018987</v>
      </c>
      <c r="J80" s="120">
        <f t="shared" si="2"/>
        <v>2310.9505805041781</v>
      </c>
      <c r="L80" s="112">
        <v>293992.2</v>
      </c>
      <c r="M80" s="113">
        <v>1747</v>
      </c>
      <c r="N80" s="114">
        <v>127217</v>
      </c>
    </row>
    <row r="81" spans="2:14">
      <c r="B81" s="118" t="s">
        <v>87</v>
      </c>
      <c r="C81" s="119">
        <f>SUMIF(H27家計!$A$4:$A$50,C$71,H27家計!$H$4:$H$50)/1000</f>
        <v>11722.776</v>
      </c>
      <c r="D81" s="119">
        <f>SUMIF(H27家計!$A$4:$A$50,D$71,H27家計!$H$4:$H$50)/1000</f>
        <v>8900.9519999999993</v>
      </c>
      <c r="E81" s="122">
        <f t="shared" si="0"/>
        <v>170635.71837435605</v>
      </c>
      <c r="G81" s="118" t="str">
        <f t="shared" si="1"/>
        <v>H27(2015)</v>
      </c>
      <c r="H81" s="119">
        <f>SUMIF(H27家計!$A$4:$A$50,H$71,H27家計!$B$4:$B$50)</f>
        <v>2623.7188898836171</v>
      </c>
      <c r="I81" s="119">
        <f>SUMIF(H27家計!$A$4:$A$50,I$71,H27家計!$B$4:$B$50)</f>
        <v>2601.096434833431</v>
      </c>
      <c r="J81" s="120">
        <f t="shared" si="2"/>
        <v>2345.8634664568167</v>
      </c>
      <c r="L81" s="112">
        <v>298100.59999999998</v>
      </c>
      <c r="M81" s="113">
        <v>1747</v>
      </c>
      <c r="N81" s="114">
        <v>127075</v>
      </c>
    </row>
    <row r="82" spans="2:14">
      <c r="B82" s="118" t="s">
        <v>88</v>
      </c>
      <c r="C82" s="119">
        <f>SUMIF(H28家計!$A$4:$A$50,C$71,H28家計!$H$4:$H$50)/1000</f>
        <v>11993.103999999999</v>
      </c>
      <c r="D82" s="119">
        <f>SUMIF(H28家計!$A$4:$A$50,D$71,H28家計!$H$4:$H$50)/1000</f>
        <v>9181.2369999999992</v>
      </c>
      <c r="E82" s="122">
        <f t="shared" ref="E82" si="3">L82*1000/M82</f>
        <v>171938.92386949057</v>
      </c>
      <c r="G82" s="118" t="str">
        <f t="shared" si="1"/>
        <v>H28(2016)</v>
      </c>
      <c r="H82" s="119">
        <f>SUMIF(H28家計!$A$4:$A$50,H$71,H28家計!$B$4:$B$50)</f>
        <v>2720.7586206896549</v>
      </c>
      <c r="I82" s="119">
        <f>SUMIF(H28家計!$A$4:$A$50,I$71,H28家計!$B$4:$B$50)</f>
        <v>2699.5698324022346</v>
      </c>
      <c r="J82" s="120">
        <f t="shared" ref="J82" si="4">L82*1000/N82</f>
        <v>2366.8901881678066</v>
      </c>
      <c r="L82" s="112">
        <v>300377.3</v>
      </c>
      <c r="M82" s="113">
        <v>1747</v>
      </c>
      <c r="N82" s="114">
        <v>126908</v>
      </c>
    </row>
    <row r="83" spans="2:14">
      <c r="B83" s="118" t="s">
        <v>146</v>
      </c>
      <c r="C83" s="119">
        <f>SUMIF(H29家計!$A$4:$A$50,C$71,H29家計!$H$4:$H$50)/1000</f>
        <v>12135.728999999999</v>
      </c>
      <c r="D83" s="119">
        <f>SUMIF(H29家計!$A$4:$A$50,D$71,H29家計!$H$4:$H$50)/1000</f>
        <v>9141.2839999999997</v>
      </c>
      <c r="E83" s="122">
        <f t="shared" ref="E83" si="5">L83*1000/M83</f>
        <v>173530.96737263881</v>
      </c>
      <c r="G83" s="118" t="str">
        <f t="shared" ref="G83" si="6">B83</f>
        <v>H29(2017)</v>
      </c>
      <c r="H83" s="119">
        <f>SUMIF(H29家計!$A$4:$A$50,H$71,H29家計!$B$4:$B$50)</f>
        <v>2815.7143851508122</v>
      </c>
      <c r="I83" s="119">
        <f>SUMIF(H29家計!$A$4:$A$50,I$71,H29家計!$B$4:$B$50)</f>
        <v>2748.4317498496694</v>
      </c>
      <c r="J83" s="120">
        <f t="shared" ref="J83" si="7">L83*1000/N83</f>
        <v>2392.9165680006313</v>
      </c>
      <c r="L83" s="112">
        <v>303158.59999999998</v>
      </c>
      <c r="M83" s="113">
        <v>1747</v>
      </c>
      <c r="N83" s="114">
        <v>126690</v>
      </c>
    </row>
    <row r="84" spans="2:14">
      <c r="L84" s="135" t="s">
        <v>149</v>
      </c>
      <c r="M84" s="139" t="s">
        <v>151</v>
      </c>
      <c r="N84" s="136" t="s">
        <v>141</v>
      </c>
    </row>
    <row r="85" spans="2:14">
      <c r="L85" t="s">
        <v>89</v>
      </c>
      <c r="M85" s="137"/>
      <c r="N85" s="137"/>
    </row>
    <row r="86" spans="2:14">
      <c r="M86" s="137"/>
      <c r="N86" s="140" t="s">
        <v>150</v>
      </c>
    </row>
    <row r="87" spans="2:14">
      <c r="M87" s="137" t="s">
        <v>152</v>
      </c>
      <c r="N87" s="137"/>
    </row>
    <row r="88" spans="2:14">
      <c r="M88" s="137"/>
      <c r="N88" s="137"/>
    </row>
    <row r="89" spans="2:14">
      <c r="M89" s="137"/>
      <c r="N89" s="137"/>
    </row>
    <row r="90" spans="2:14">
      <c r="N90" s="141"/>
    </row>
  </sheetData>
  <mergeCells count="6">
    <mergeCell ref="N84:N85"/>
    <mergeCell ref="C6:K7"/>
    <mergeCell ref="C37:M38"/>
    <mergeCell ref="M84:M86"/>
    <mergeCell ref="M87:M89"/>
    <mergeCell ref="N86:N90"/>
  </mergeCells>
  <phoneticPr fontId="4"/>
  <dataValidations count="1">
    <dataValidation type="list" allowBlank="1" showInputMessage="1" showErrorMessage="1" sqref="E2:E3">
      <formula1>$R$6:$R$52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115</v>
      </c>
      <c r="D1" s="39" t="s">
        <v>65</v>
      </c>
      <c r="E1" s="38"/>
      <c r="F1" s="39"/>
      <c r="G1" s="38" t="s">
        <v>101</v>
      </c>
      <c r="H1" s="39"/>
      <c r="I1" s="38" t="s">
        <v>115</v>
      </c>
      <c r="J1" s="38" t="s">
        <v>94</v>
      </c>
      <c r="K1" s="39"/>
      <c r="L1" s="39"/>
      <c r="M1" s="38" t="s">
        <v>102</v>
      </c>
      <c r="N1" s="38"/>
      <c r="O1" s="13" t="s">
        <v>91</v>
      </c>
      <c r="P1" s="13"/>
      <c r="Q1" s="20" t="s">
        <v>116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94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94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3150.7398884429263</v>
      </c>
      <c r="C4" s="86">
        <f t="shared" ref="C4:E19" si="0">P4/$X4</f>
        <v>2015.1885241227237</v>
      </c>
      <c r="D4" s="86">
        <f t="shared" si="0"/>
        <v>101.02559865523216</v>
      </c>
      <c r="E4" s="86">
        <f t="shared" si="0"/>
        <v>161.9771196658719</v>
      </c>
      <c r="F4" s="86">
        <f>U4/$X4</f>
        <v>783.59957853802666</v>
      </c>
      <c r="G4" s="86">
        <f>V4/$X4</f>
        <v>88.949067461071792</v>
      </c>
      <c r="H4" s="100">
        <f>SUM(I4:M4)</f>
        <v>2320469516</v>
      </c>
      <c r="I4" s="86">
        <f>P4</f>
        <v>1484154105</v>
      </c>
      <c r="J4" s="86">
        <f>Q4</f>
        <v>74403737</v>
      </c>
      <c r="K4" s="86">
        <f>R4</f>
        <v>119293557</v>
      </c>
      <c r="L4" s="86">
        <f>U4</f>
        <v>577108552</v>
      </c>
      <c r="M4" s="87">
        <f>V4</f>
        <v>65509565</v>
      </c>
      <c r="N4" s="76"/>
      <c r="O4" s="26" t="s">
        <v>0</v>
      </c>
      <c r="P4" s="1">
        <v>1484154105</v>
      </c>
      <c r="Q4" s="1">
        <v>74403737</v>
      </c>
      <c r="R4" s="1">
        <v>119293557</v>
      </c>
      <c r="S4" s="1">
        <v>120912773</v>
      </c>
      <c r="T4" s="1">
        <v>1619216</v>
      </c>
      <c r="U4" s="1">
        <v>577108552</v>
      </c>
      <c r="V4" s="1">
        <v>65509565</v>
      </c>
      <c r="W4" s="1">
        <v>2320469516</v>
      </c>
      <c r="X4" s="1">
        <v>736484</v>
      </c>
      <c r="Y4" s="77">
        <v>3150.7398884429263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2680.4646569172</v>
      </c>
      <c r="C5" s="86">
        <f t="shared" si="0"/>
        <v>1549.3184377520429</v>
      </c>
      <c r="D5" s="86">
        <f t="shared" si="0"/>
        <v>118.34845464367781</v>
      </c>
      <c r="E5" s="86">
        <f t="shared" si="0"/>
        <v>103.5251167957634</v>
      </c>
      <c r="F5" s="86">
        <f>U5/$X5</f>
        <v>866.5032794119885</v>
      </c>
      <c r="G5" s="86">
        <f>V5/$X5</f>
        <v>42.769368313727874</v>
      </c>
      <c r="H5" s="100">
        <f t="shared" ref="H5:H48" si="1">SUM(I5:M5)</f>
        <v>352282748</v>
      </c>
      <c r="I5" s="86">
        <f t="shared" ref="I5:K48" si="2">P5</f>
        <v>203620725</v>
      </c>
      <c r="J5" s="86">
        <f t="shared" si="2"/>
        <v>15554064</v>
      </c>
      <c r="K5" s="86">
        <f t="shared" si="2"/>
        <v>13605892</v>
      </c>
      <c r="L5" s="86">
        <f t="shared" ref="L5:M48" si="3">U5</f>
        <v>113881060</v>
      </c>
      <c r="M5" s="87">
        <f t="shared" si="3"/>
        <v>5621007</v>
      </c>
      <c r="N5" s="76"/>
      <c r="O5" s="26" t="s">
        <v>1</v>
      </c>
      <c r="P5" s="1">
        <v>203620725</v>
      </c>
      <c r="Q5" s="1">
        <v>15554064</v>
      </c>
      <c r="R5" s="1">
        <v>13605892</v>
      </c>
      <c r="S5" s="1">
        <v>13858402</v>
      </c>
      <c r="T5" s="1">
        <v>252510</v>
      </c>
      <c r="U5" s="1">
        <v>113881060</v>
      </c>
      <c r="V5" s="1">
        <v>5621007</v>
      </c>
      <c r="W5" s="1">
        <v>352282748</v>
      </c>
      <c r="X5" s="1">
        <v>131426</v>
      </c>
      <c r="Y5" s="77">
        <v>2680.4646569172005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4">SUM(C6:G6)</f>
        <v>2758.4462231540774</v>
      </c>
      <c r="C6" s="86">
        <f t="shared" si="0"/>
        <v>1551.1641072136906</v>
      </c>
      <c r="D6" s="86">
        <f t="shared" si="0"/>
        <v>99.105485351617844</v>
      </c>
      <c r="E6" s="86">
        <f t="shared" si="0"/>
        <v>116.13568878562928</v>
      </c>
      <c r="F6" s="86">
        <f t="shared" ref="F6:G49" si="5">U6/$X6</f>
        <v>928.2402108007027</v>
      </c>
      <c r="G6" s="86">
        <f t="shared" si="5"/>
        <v>63.800731002436677</v>
      </c>
      <c r="H6" s="100">
        <f t="shared" si="1"/>
        <v>97356601</v>
      </c>
      <c r="I6" s="86">
        <f t="shared" si="2"/>
        <v>54746786</v>
      </c>
      <c r="J6" s="86">
        <f t="shared" si="2"/>
        <v>3497829</v>
      </c>
      <c r="K6" s="86">
        <f t="shared" si="2"/>
        <v>4098893</v>
      </c>
      <c r="L6" s="86">
        <f t="shared" si="3"/>
        <v>32761310</v>
      </c>
      <c r="M6" s="87">
        <f t="shared" si="3"/>
        <v>2251783</v>
      </c>
      <c r="N6" s="76"/>
      <c r="O6" s="26" t="s">
        <v>2</v>
      </c>
      <c r="P6" s="1">
        <v>54746786</v>
      </c>
      <c r="Q6" s="1">
        <v>3497829</v>
      </c>
      <c r="R6" s="1">
        <v>4098893</v>
      </c>
      <c r="S6" s="1">
        <v>4173064</v>
      </c>
      <c r="T6" s="1">
        <v>74171</v>
      </c>
      <c r="U6" s="1">
        <v>32761310</v>
      </c>
      <c r="V6" s="1">
        <v>2251783</v>
      </c>
      <c r="W6" s="1">
        <v>97356601</v>
      </c>
      <c r="X6" s="1">
        <v>35294</v>
      </c>
      <c r="Y6" s="77">
        <v>2758.446223154077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4"/>
        <v>2694.2941679244941</v>
      </c>
      <c r="C7" s="86">
        <f t="shared" si="0"/>
        <v>1555.0519740311699</v>
      </c>
      <c r="D7" s="86">
        <f t="shared" si="0"/>
        <v>76.040917274363963</v>
      </c>
      <c r="E7" s="86">
        <f t="shared" si="0"/>
        <v>108.92804015348524</v>
      </c>
      <c r="F7" s="86">
        <f t="shared" si="5"/>
        <v>894.99921802542326</v>
      </c>
      <c r="G7" s="86">
        <f t="shared" si="5"/>
        <v>59.274018440051648</v>
      </c>
      <c r="H7" s="100">
        <f t="shared" si="1"/>
        <v>148156542</v>
      </c>
      <c r="I7" s="86">
        <f t="shared" si="2"/>
        <v>85510753</v>
      </c>
      <c r="J7" s="86">
        <f t="shared" si="2"/>
        <v>4181414</v>
      </c>
      <c r="K7" s="86">
        <f t="shared" si="2"/>
        <v>5989844</v>
      </c>
      <c r="L7" s="86">
        <f t="shared" si="3"/>
        <v>49215112</v>
      </c>
      <c r="M7" s="87">
        <f t="shared" si="3"/>
        <v>3259419</v>
      </c>
      <c r="N7" s="76"/>
      <c r="O7" s="26" t="s">
        <v>3</v>
      </c>
      <c r="P7" s="1">
        <v>85510753</v>
      </c>
      <c r="Q7" s="1">
        <v>4181414</v>
      </c>
      <c r="R7" s="1">
        <v>5989844</v>
      </c>
      <c r="S7" s="1">
        <v>6100808</v>
      </c>
      <c r="T7" s="1">
        <v>110964</v>
      </c>
      <c r="U7" s="1">
        <v>49215112</v>
      </c>
      <c r="V7" s="1">
        <v>3259419</v>
      </c>
      <c r="W7" s="1">
        <v>148156542</v>
      </c>
      <c r="X7" s="1">
        <v>54989</v>
      </c>
      <c r="Y7" s="77">
        <v>2694.2941679244941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4"/>
        <v>2782.7801304152299</v>
      </c>
      <c r="C8" s="86">
        <f t="shared" si="0"/>
        <v>1533.1902638285114</v>
      </c>
      <c r="D8" s="86">
        <f t="shared" si="0"/>
        <v>68.031179733173431</v>
      </c>
      <c r="E8" s="86">
        <f t="shared" si="0"/>
        <v>108.47159346424824</v>
      </c>
      <c r="F8" s="86">
        <f t="shared" si="5"/>
        <v>1005.8184305201619</v>
      </c>
      <c r="G8" s="86">
        <f t="shared" si="5"/>
        <v>67.268662869135056</v>
      </c>
      <c r="H8" s="100">
        <f t="shared" si="1"/>
        <v>74255705</v>
      </c>
      <c r="I8" s="86">
        <f t="shared" si="2"/>
        <v>40911649</v>
      </c>
      <c r="J8" s="86">
        <f t="shared" si="2"/>
        <v>1815344</v>
      </c>
      <c r="K8" s="86">
        <f t="shared" si="2"/>
        <v>2894456</v>
      </c>
      <c r="L8" s="86">
        <f t="shared" si="3"/>
        <v>26839259</v>
      </c>
      <c r="M8" s="87">
        <f t="shared" si="3"/>
        <v>1794997</v>
      </c>
      <c r="N8" s="76"/>
      <c r="O8" s="26" t="s">
        <v>4</v>
      </c>
      <c r="P8" s="1">
        <v>40911649</v>
      </c>
      <c r="Q8" s="1">
        <v>1815344</v>
      </c>
      <c r="R8" s="1">
        <v>2894456</v>
      </c>
      <c r="S8" s="1">
        <v>2952019</v>
      </c>
      <c r="T8" s="1">
        <v>57563</v>
      </c>
      <c r="U8" s="1">
        <v>26839259</v>
      </c>
      <c r="V8" s="1">
        <v>1794997</v>
      </c>
      <c r="W8" s="1">
        <v>74255705</v>
      </c>
      <c r="X8" s="1">
        <v>26684</v>
      </c>
      <c r="Y8" s="77">
        <v>2782.7801304152299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4"/>
        <v>2764.2457784214339</v>
      </c>
      <c r="C9" s="86">
        <f t="shared" si="0"/>
        <v>1597.0070818247646</v>
      </c>
      <c r="D9" s="86">
        <f t="shared" si="0"/>
        <v>120.47553946415641</v>
      </c>
      <c r="E9" s="86">
        <f t="shared" si="0"/>
        <v>109.94411296162201</v>
      </c>
      <c r="F9" s="86">
        <f t="shared" si="5"/>
        <v>884.97986965966686</v>
      </c>
      <c r="G9" s="86">
        <f t="shared" si="5"/>
        <v>51.839174511223753</v>
      </c>
      <c r="H9" s="100">
        <f t="shared" si="1"/>
        <v>190871171</v>
      </c>
      <c r="I9" s="86">
        <f t="shared" si="2"/>
        <v>110273339</v>
      </c>
      <c r="J9" s="86">
        <f t="shared" si="2"/>
        <v>8318836</v>
      </c>
      <c r="K9" s="86">
        <f t="shared" si="2"/>
        <v>7591641</v>
      </c>
      <c r="L9" s="86">
        <f t="shared" si="3"/>
        <v>61107860</v>
      </c>
      <c r="M9" s="87">
        <f t="shared" si="3"/>
        <v>3579495</v>
      </c>
      <c r="N9" s="76"/>
      <c r="O9" s="26" t="s">
        <v>5</v>
      </c>
      <c r="P9" s="1">
        <v>110273339</v>
      </c>
      <c r="Q9" s="1">
        <v>8318836</v>
      </c>
      <c r="R9" s="1">
        <v>7591641</v>
      </c>
      <c r="S9" s="1">
        <v>7721028</v>
      </c>
      <c r="T9" s="1">
        <v>129387</v>
      </c>
      <c r="U9" s="1">
        <v>61107860</v>
      </c>
      <c r="V9" s="1">
        <v>3579495</v>
      </c>
      <c r="W9" s="1">
        <v>190871171</v>
      </c>
      <c r="X9" s="1">
        <v>69050</v>
      </c>
      <c r="Y9" s="77">
        <v>2764.2457784214339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4"/>
        <v>2616.0213111463863</v>
      </c>
      <c r="C10" s="86">
        <f t="shared" si="0"/>
        <v>1455.6839089897276</v>
      </c>
      <c r="D10" s="86">
        <f t="shared" si="0"/>
        <v>97.901253489517757</v>
      </c>
      <c r="E10" s="86">
        <f t="shared" si="0"/>
        <v>105.4286678708924</v>
      </c>
      <c r="F10" s="86">
        <f t="shared" si="5"/>
        <v>915.45760578028353</v>
      </c>
      <c r="G10" s="86">
        <f t="shared" si="5"/>
        <v>41.549875015965114</v>
      </c>
      <c r="H10" s="100">
        <f t="shared" si="1"/>
        <v>143376280</v>
      </c>
      <c r="I10" s="86">
        <f t="shared" si="2"/>
        <v>79781668</v>
      </c>
      <c r="J10" s="86">
        <f t="shared" si="2"/>
        <v>5365674</v>
      </c>
      <c r="K10" s="86">
        <f t="shared" si="2"/>
        <v>5778229</v>
      </c>
      <c r="L10" s="86">
        <f t="shared" si="3"/>
        <v>50173485</v>
      </c>
      <c r="M10" s="87">
        <f t="shared" si="3"/>
        <v>2277224</v>
      </c>
      <c r="N10" s="76"/>
      <c r="O10" s="26" t="s">
        <v>6</v>
      </c>
      <c r="P10" s="1">
        <v>79781668</v>
      </c>
      <c r="Q10" s="1">
        <v>5365674</v>
      </c>
      <c r="R10" s="1">
        <v>5778229</v>
      </c>
      <c r="S10" s="1">
        <v>5880565</v>
      </c>
      <c r="T10" s="1">
        <v>102336</v>
      </c>
      <c r="U10" s="1">
        <v>50173485</v>
      </c>
      <c r="V10" s="1">
        <v>2277224</v>
      </c>
      <c r="W10" s="1">
        <v>143376280</v>
      </c>
      <c r="X10" s="1">
        <v>54807</v>
      </c>
      <c r="Y10" s="77">
        <v>2616.0213111463863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4"/>
        <v>2672.4848594304976</v>
      </c>
      <c r="C11" s="86">
        <f t="shared" si="0"/>
        <v>1531.457949551502</v>
      </c>
      <c r="D11" s="86">
        <f t="shared" si="0"/>
        <v>110.52216402785302</v>
      </c>
      <c r="E11" s="86">
        <f t="shared" si="0"/>
        <v>99.456504725784114</v>
      </c>
      <c r="F11" s="86">
        <f t="shared" si="5"/>
        <v>880.27628278450027</v>
      </c>
      <c r="G11" s="86">
        <f t="shared" si="5"/>
        <v>50.771958340858468</v>
      </c>
      <c r="H11" s="100">
        <f t="shared" si="1"/>
        <v>133177938</v>
      </c>
      <c r="I11" s="86">
        <f t="shared" si="2"/>
        <v>76317144</v>
      </c>
      <c r="J11" s="86">
        <f t="shared" si="2"/>
        <v>5507651</v>
      </c>
      <c r="K11" s="86">
        <f t="shared" si="2"/>
        <v>4956216</v>
      </c>
      <c r="L11" s="86">
        <f t="shared" si="3"/>
        <v>43866808</v>
      </c>
      <c r="M11" s="87">
        <f t="shared" si="3"/>
        <v>2530119</v>
      </c>
      <c r="N11" s="76"/>
      <c r="O11" s="26" t="s">
        <v>7</v>
      </c>
      <c r="P11" s="1">
        <v>76317144</v>
      </c>
      <c r="Q11" s="1">
        <v>5507651</v>
      </c>
      <c r="R11" s="1">
        <v>4956216</v>
      </c>
      <c r="S11" s="1">
        <v>5045168</v>
      </c>
      <c r="T11" s="1">
        <v>88952</v>
      </c>
      <c r="U11" s="1">
        <v>43866808</v>
      </c>
      <c r="V11" s="1">
        <v>2530119</v>
      </c>
      <c r="W11" s="1">
        <v>133177938</v>
      </c>
      <c r="X11" s="1">
        <v>49833</v>
      </c>
      <c r="Y11" s="77">
        <v>2672.4848594304976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4"/>
        <v>2724.2620933446738</v>
      </c>
      <c r="C12" s="86">
        <f t="shared" si="0"/>
        <v>1658.9794014458855</v>
      </c>
      <c r="D12" s="86">
        <f t="shared" si="0"/>
        <v>99.943387199659796</v>
      </c>
      <c r="E12" s="86">
        <f t="shared" si="0"/>
        <v>98.423825217945989</v>
      </c>
      <c r="F12" s="86">
        <f t="shared" si="5"/>
        <v>825.27931639379119</v>
      </c>
      <c r="G12" s="86">
        <f t="shared" si="5"/>
        <v>41.636163087391026</v>
      </c>
      <c r="H12" s="100">
        <f t="shared" si="1"/>
        <v>102497637</v>
      </c>
      <c r="I12" s="86">
        <f t="shared" si="2"/>
        <v>62417441</v>
      </c>
      <c r="J12" s="86">
        <f t="shared" si="2"/>
        <v>3760270</v>
      </c>
      <c r="K12" s="86">
        <f t="shared" si="2"/>
        <v>3703098</v>
      </c>
      <c r="L12" s="86">
        <f t="shared" si="3"/>
        <v>31050309</v>
      </c>
      <c r="M12" s="87">
        <f t="shared" si="3"/>
        <v>1566519</v>
      </c>
      <c r="N12" s="76"/>
      <c r="O12" s="26" t="s">
        <v>8</v>
      </c>
      <c r="P12" s="1">
        <v>62417441</v>
      </c>
      <c r="Q12" s="1">
        <v>3760270</v>
      </c>
      <c r="R12" s="1">
        <v>3703098</v>
      </c>
      <c r="S12" s="1">
        <v>3771598</v>
      </c>
      <c r="T12" s="1">
        <v>68500</v>
      </c>
      <c r="U12" s="1">
        <v>31050309</v>
      </c>
      <c r="V12" s="1">
        <v>1566519</v>
      </c>
      <c r="W12" s="1">
        <v>102497637</v>
      </c>
      <c r="X12" s="1">
        <v>37624</v>
      </c>
      <c r="Y12" s="77">
        <v>2724.2620933446738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4"/>
        <v>2629.5343175696407</v>
      </c>
      <c r="C13" s="88">
        <f t="shared" si="0"/>
        <v>1370.8472842579017</v>
      </c>
      <c r="D13" s="88">
        <f t="shared" si="0"/>
        <v>114.95700501210406</v>
      </c>
      <c r="E13" s="88">
        <f t="shared" si="0"/>
        <v>108.68478297930376</v>
      </c>
      <c r="F13" s="88">
        <f t="shared" si="5"/>
        <v>993.50397217770808</v>
      </c>
      <c r="G13" s="88">
        <f t="shared" si="5"/>
        <v>41.541273142623339</v>
      </c>
      <c r="H13" s="100">
        <f t="shared" si="1"/>
        <v>77121612</v>
      </c>
      <c r="I13" s="88">
        <f t="shared" si="2"/>
        <v>40205580</v>
      </c>
      <c r="J13" s="88">
        <f t="shared" si="2"/>
        <v>3371574</v>
      </c>
      <c r="K13" s="88">
        <f t="shared" si="2"/>
        <v>3187616</v>
      </c>
      <c r="L13" s="88">
        <f t="shared" si="3"/>
        <v>29138478</v>
      </c>
      <c r="M13" s="87">
        <f t="shared" si="3"/>
        <v>1218364</v>
      </c>
      <c r="N13" s="79"/>
      <c r="O13" s="26" t="s">
        <v>35</v>
      </c>
      <c r="P13" s="1">
        <v>40205580</v>
      </c>
      <c r="Q13" s="1">
        <v>3371574</v>
      </c>
      <c r="R13" s="1">
        <v>3187616</v>
      </c>
      <c r="S13" s="1">
        <v>3245429</v>
      </c>
      <c r="T13" s="1">
        <v>57813</v>
      </c>
      <c r="U13" s="1">
        <v>29138478</v>
      </c>
      <c r="V13" s="1">
        <v>1218364</v>
      </c>
      <c r="W13" s="1">
        <v>77121612</v>
      </c>
      <c r="X13" s="1">
        <v>29329</v>
      </c>
      <c r="Y13" s="77">
        <v>2629.5343175696412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4"/>
        <v>2628.6197854007478</v>
      </c>
      <c r="C14" s="86">
        <f t="shared" si="0"/>
        <v>1514.7371484311493</v>
      </c>
      <c r="D14" s="86">
        <f t="shared" si="0"/>
        <v>109.68540074784588</v>
      </c>
      <c r="E14" s="86">
        <f t="shared" si="0"/>
        <v>96.040741342871073</v>
      </c>
      <c r="F14" s="86">
        <f t="shared" si="5"/>
        <v>874.75000812875953</v>
      </c>
      <c r="G14" s="86">
        <f t="shared" si="5"/>
        <v>33.406486750121928</v>
      </c>
      <c r="H14" s="100">
        <f t="shared" si="1"/>
        <v>161686403</v>
      </c>
      <c r="I14" s="86">
        <f t="shared" si="2"/>
        <v>93171482</v>
      </c>
      <c r="J14" s="86">
        <f t="shared" si="2"/>
        <v>6746749</v>
      </c>
      <c r="K14" s="86">
        <f t="shared" si="2"/>
        <v>5907466</v>
      </c>
      <c r="L14" s="86">
        <f t="shared" si="3"/>
        <v>53805873</v>
      </c>
      <c r="M14" s="87">
        <f t="shared" si="3"/>
        <v>2054833</v>
      </c>
      <c r="N14" s="76"/>
      <c r="O14" s="26" t="s">
        <v>36</v>
      </c>
      <c r="P14" s="1">
        <v>93171482</v>
      </c>
      <c r="Q14" s="1">
        <v>6746749</v>
      </c>
      <c r="R14" s="1">
        <v>5907466</v>
      </c>
      <c r="S14" s="1">
        <v>6019747</v>
      </c>
      <c r="T14" s="1">
        <v>112281</v>
      </c>
      <c r="U14" s="1">
        <v>53805873</v>
      </c>
      <c r="V14" s="1">
        <v>2054833</v>
      </c>
      <c r="W14" s="1">
        <v>161686403</v>
      </c>
      <c r="X14" s="1">
        <v>61510</v>
      </c>
      <c r="Y14" s="77">
        <v>2628.6197854007478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4"/>
        <v>2727.3948264849905</v>
      </c>
      <c r="C15" s="86">
        <f t="shared" si="0"/>
        <v>1511.9226101767085</v>
      </c>
      <c r="D15" s="86">
        <f t="shared" si="0"/>
        <v>116.96909374778227</v>
      </c>
      <c r="E15" s="86">
        <f t="shared" si="0"/>
        <v>100.27783691718118</v>
      </c>
      <c r="F15" s="86">
        <f t="shared" si="5"/>
        <v>966.18291817472141</v>
      </c>
      <c r="G15" s="86">
        <f t="shared" si="5"/>
        <v>32.042367468596979</v>
      </c>
      <c r="H15" s="100">
        <f t="shared" si="1"/>
        <v>76863441</v>
      </c>
      <c r="I15" s="86">
        <f t="shared" si="2"/>
        <v>42609003</v>
      </c>
      <c r="J15" s="86">
        <f t="shared" si="2"/>
        <v>3296423</v>
      </c>
      <c r="K15" s="86">
        <f t="shared" si="2"/>
        <v>2826030</v>
      </c>
      <c r="L15" s="86">
        <f t="shared" si="3"/>
        <v>27228967</v>
      </c>
      <c r="M15" s="87">
        <f t="shared" si="3"/>
        <v>903018</v>
      </c>
      <c r="N15" s="76"/>
      <c r="O15" s="26" t="s">
        <v>37</v>
      </c>
      <c r="P15" s="1">
        <v>42609003</v>
      </c>
      <c r="Q15" s="1">
        <v>3296423</v>
      </c>
      <c r="R15" s="1">
        <v>2826030</v>
      </c>
      <c r="S15" s="1">
        <v>2879633</v>
      </c>
      <c r="T15" s="1">
        <v>53603</v>
      </c>
      <c r="U15" s="1">
        <v>27228967</v>
      </c>
      <c r="V15" s="1">
        <v>903018</v>
      </c>
      <c r="W15" s="1">
        <v>76863441</v>
      </c>
      <c r="X15" s="1">
        <v>28182</v>
      </c>
      <c r="Y15" s="77">
        <v>2727.3948264849905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4"/>
        <v>2633.9703475202332</v>
      </c>
      <c r="C16" s="86">
        <f t="shared" si="0"/>
        <v>1354.4580369033933</v>
      </c>
      <c r="D16" s="86">
        <f t="shared" si="0"/>
        <v>110.07669804555441</v>
      </c>
      <c r="E16" s="86">
        <f t="shared" si="0"/>
        <v>112.18897906682906</v>
      </c>
      <c r="F16" s="86">
        <f t="shared" si="5"/>
        <v>999.84466881424225</v>
      </c>
      <c r="G16" s="86">
        <f t="shared" si="5"/>
        <v>57.401964690214115</v>
      </c>
      <c r="H16" s="100">
        <f t="shared" si="1"/>
        <v>231396929</v>
      </c>
      <c r="I16" s="86">
        <f t="shared" si="2"/>
        <v>118990493</v>
      </c>
      <c r="J16" s="86">
        <f t="shared" si="2"/>
        <v>9670348</v>
      </c>
      <c r="K16" s="86">
        <f t="shared" si="2"/>
        <v>9855914</v>
      </c>
      <c r="L16" s="86">
        <f t="shared" si="3"/>
        <v>87837354</v>
      </c>
      <c r="M16" s="87">
        <f t="shared" si="3"/>
        <v>5042820</v>
      </c>
      <c r="N16" s="76"/>
      <c r="O16" s="26" t="s">
        <v>38</v>
      </c>
      <c r="P16" s="1">
        <v>118990493</v>
      </c>
      <c r="Q16" s="1">
        <v>9670348</v>
      </c>
      <c r="R16" s="1">
        <v>9855914</v>
      </c>
      <c r="S16" s="1">
        <v>10036748</v>
      </c>
      <c r="T16" s="1">
        <v>180834</v>
      </c>
      <c r="U16" s="1">
        <v>87837354</v>
      </c>
      <c r="V16" s="1">
        <v>5042820</v>
      </c>
      <c r="W16" s="1">
        <v>231396929</v>
      </c>
      <c r="X16" s="1">
        <v>87851</v>
      </c>
      <c r="Y16" s="77">
        <v>2633.9703475202332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4"/>
        <v>2938.574413094982</v>
      </c>
      <c r="C17" s="86">
        <f t="shared" si="0"/>
        <v>1956.1146528824754</v>
      </c>
      <c r="D17" s="86">
        <f t="shared" si="0"/>
        <v>87.418551224064899</v>
      </c>
      <c r="E17" s="86">
        <f t="shared" si="0"/>
        <v>93.561203245028352</v>
      </c>
      <c r="F17" s="86">
        <f t="shared" si="5"/>
        <v>763.31393136621432</v>
      </c>
      <c r="G17" s="86">
        <f t="shared" si="5"/>
        <v>38.166074377198647</v>
      </c>
      <c r="H17" s="100">
        <f t="shared" si="1"/>
        <v>163725612</v>
      </c>
      <c r="I17" s="86">
        <f t="shared" si="2"/>
        <v>108986884</v>
      </c>
      <c r="J17" s="86">
        <f t="shared" si="2"/>
        <v>4870612</v>
      </c>
      <c r="K17" s="86">
        <f t="shared" si="2"/>
        <v>5212856</v>
      </c>
      <c r="L17" s="86">
        <f t="shared" si="3"/>
        <v>42528799</v>
      </c>
      <c r="M17" s="87">
        <f t="shared" si="3"/>
        <v>2126461</v>
      </c>
      <c r="N17" s="76"/>
      <c r="O17" s="28" t="s">
        <v>39</v>
      </c>
      <c r="P17" s="10">
        <v>108986884</v>
      </c>
      <c r="Q17" s="10">
        <v>4870612</v>
      </c>
      <c r="R17" s="10">
        <v>5212856</v>
      </c>
      <c r="S17" s="10">
        <v>5314959</v>
      </c>
      <c r="T17" s="10">
        <v>102103</v>
      </c>
      <c r="U17" s="10">
        <v>42528799</v>
      </c>
      <c r="V17" s="10">
        <v>2126461</v>
      </c>
      <c r="W17" s="10">
        <v>163725612</v>
      </c>
      <c r="X17" s="10">
        <v>55716</v>
      </c>
      <c r="Y17" s="81">
        <v>2938.5744130949815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4"/>
        <v>2559.770035778175</v>
      </c>
      <c r="C18" s="86">
        <f t="shared" si="0"/>
        <v>1253.3788014311269</v>
      </c>
      <c r="D18" s="86">
        <f t="shared" si="0"/>
        <v>92.481842576028626</v>
      </c>
      <c r="E18" s="86">
        <f t="shared" si="0"/>
        <v>100.72754919499106</v>
      </c>
      <c r="F18" s="86">
        <f t="shared" si="5"/>
        <v>1080.620572450805</v>
      </c>
      <c r="G18" s="86">
        <f t="shared" si="5"/>
        <v>32.561270125223615</v>
      </c>
      <c r="H18" s="100">
        <f t="shared" si="1"/>
        <v>28618229</v>
      </c>
      <c r="I18" s="86">
        <f t="shared" si="2"/>
        <v>14012775</v>
      </c>
      <c r="J18" s="86">
        <f t="shared" si="2"/>
        <v>1033947</v>
      </c>
      <c r="K18" s="86">
        <f t="shared" si="2"/>
        <v>1126134</v>
      </c>
      <c r="L18" s="86">
        <f t="shared" si="3"/>
        <v>12081338</v>
      </c>
      <c r="M18" s="87">
        <f t="shared" si="3"/>
        <v>364035</v>
      </c>
      <c r="N18" s="76"/>
      <c r="O18" s="28" t="s">
        <v>40</v>
      </c>
      <c r="P18" s="10">
        <v>14012775</v>
      </c>
      <c r="Q18" s="10">
        <v>1033947</v>
      </c>
      <c r="R18" s="10">
        <v>1126134</v>
      </c>
      <c r="S18" s="10">
        <v>1146065</v>
      </c>
      <c r="T18" s="10">
        <v>19931</v>
      </c>
      <c r="U18" s="10">
        <v>12081338</v>
      </c>
      <c r="V18" s="10">
        <v>364035</v>
      </c>
      <c r="W18" s="10">
        <v>28618229</v>
      </c>
      <c r="X18" s="10">
        <v>11180</v>
      </c>
      <c r="Y18" s="81">
        <v>2559.7700357781755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4"/>
        <v>2551.323395746228</v>
      </c>
      <c r="C19" s="86">
        <f t="shared" si="0"/>
        <v>1396.0856207962188</v>
      </c>
      <c r="D19" s="86">
        <f t="shared" si="0"/>
        <v>102.84057444101073</v>
      </c>
      <c r="E19" s="86">
        <f t="shared" si="0"/>
        <v>102.72368660243592</v>
      </c>
      <c r="F19" s="86">
        <f t="shared" si="5"/>
        <v>911.7140519905472</v>
      </c>
      <c r="G19" s="86">
        <f t="shared" si="5"/>
        <v>37.959461916015272</v>
      </c>
      <c r="H19" s="100">
        <f t="shared" si="1"/>
        <v>14034830</v>
      </c>
      <c r="I19" s="86">
        <f t="shared" si="2"/>
        <v>7679867</v>
      </c>
      <c r="J19" s="86">
        <f t="shared" si="2"/>
        <v>565726</v>
      </c>
      <c r="K19" s="86">
        <f t="shared" si="2"/>
        <v>565083</v>
      </c>
      <c r="L19" s="86">
        <f t="shared" si="3"/>
        <v>5015339</v>
      </c>
      <c r="M19" s="87">
        <f t="shared" si="3"/>
        <v>208815</v>
      </c>
      <c r="N19" s="76"/>
      <c r="O19" s="26" t="s">
        <v>9</v>
      </c>
      <c r="P19" s="1">
        <v>7679867</v>
      </c>
      <c r="Q19" s="1">
        <v>565726</v>
      </c>
      <c r="R19" s="1">
        <v>565083</v>
      </c>
      <c r="S19" s="1">
        <v>574772</v>
      </c>
      <c r="T19" s="1">
        <v>9689</v>
      </c>
      <c r="U19" s="1">
        <v>5015339</v>
      </c>
      <c r="V19" s="1">
        <v>208815</v>
      </c>
      <c r="W19" s="1">
        <v>14034830</v>
      </c>
      <c r="X19" s="1">
        <v>5501</v>
      </c>
      <c r="Y19" s="77">
        <v>2551.323395746228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4"/>
        <v>2577.5770523283722</v>
      </c>
      <c r="C20" s="86">
        <f t="shared" ref="C20:E49" si="6">P20/$X20</f>
        <v>1381.3095535285645</v>
      </c>
      <c r="D20" s="86">
        <f t="shared" si="6"/>
        <v>78.004800768122905</v>
      </c>
      <c r="E20" s="86">
        <f t="shared" si="6"/>
        <v>117.28958233317331</v>
      </c>
      <c r="F20" s="86">
        <f t="shared" si="5"/>
        <v>972.85780124819973</v>
      </c>
      <c r="G20" s="86">
        <f t="shared" si="5"/>
        <v>28.115314450312049</v>
      </c>
      <c r="H20" s="100">
        <f t="shared" si="1"/>
        <v>26845465</v>
      </c>
      <c r="I20" s="86">
        <f t="shared" si="2"/>
        <v>14386339</v>
      </c>
      <c r="J20" s="86">
        <f t="shared" si="2"/>
        <v>812420</v>
      </c>
      <c r="K20" s="86">
        <f t="shared" si="2"/>
        <v>1221571</v>
      </c>
      <c r="L20" s="86">
        <f t="shared" si="3"/>
        <v>10132314</v>
      </c>
      <c r="M20" s="87">
        <f t="shared" si="3"/>
        <v>292821</v>
      </c>
      <c r="N20" s="76"/>
      <c r="O20" s="26" t="s">
        <v>10</v>
      </c>
      <c r="P20" s="1">
        <v>14386339</v>
      </c>
      <c r="Q20" s="1">
        <v>812420</v>
      </c>
      <c r="R20" s="1">
        <v>1221571</v>
      </c>
      <c r="S20" s="1">
        <v>1240982</v>
      </c>
      <c r="T20" s="1">
        <v>19411</v>
      </c>
      <c r="U20" s="1">
        <v>10132314</v>
      </c>
      <c r="V20" s="1">
        <v>292821</v>
      </c>
      <c r="W20" s="1">
        <v>26845465</v>
      </c>
      <c r="X20" s="1">
        <v>10415</v>
      </c>
      <c r="Y20" s="77">
        <v>2577.5770523283727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4"/>
        <v>2781.1658367743503</v>
      </c>
      <c r="C21" s="86">
        <f t="shared" si="6"/>
        <v>1718.6275807626912</v>
      </c>
      <c r="D21" s="86">
        <f t="shared" si="6"/>
        <v>77.750182171484084</v>
      </c>
      <c r="E21" s="86">
        <f t="shared" si="6"/>
        <v>95.962837017245562</v>
      </c>
      <c r="F21" s="86">
        <f t="shared" si="5"/>
        <v>873.36622540684959</v>
      </c>
      <c r="G21" s="86">
        <f t="shared" si="5"/>
        <v>15.459011416079669</v>
      </c>
      <c r="H21" s="100">
        <f t="shared" si="1"/>
        <v>45800239</v>
      </c>
      <c r="I21" s="86">
        <f t="shared" si="2"/>
        <v>28302359</v>
      </c>
      <c r="J21" s="86">
        <f t="shared" si="2"/>
        <v>1280390</v>
      </c>
      <c r="K21" s="86">
        <f t="shared" si="2"/>
        <v>1580316</v>
      </c>
      <c r="L21" s="86">
        <f t="shared" si="3"/>
        <v>14382595</v>
      </c>
      <c r="M21" s="87">
        <f t="shared" si="3"/>
        <v>254579</v>
      </c>
      <c r="N21" s="76"/>
      <c r="O21" s="26" t="s">
        <v>11</v>
      </c>
      <c r="P21" s="1">
        <v>28302359</v>
      </c>
      <c r="Q21" s="1">
        <v>1280390</v>
      </c>
      <c r="R21" s="1">
        <v>1580316</v>
      </c>
      <c r="S21" s="1">
        <v>1612533</v>
      </c>
      <c r="T21" s="1">
        <v>32217</v>
      </c>
      <c r="U21" s="1">
        <v>14382595</v>
      </c>
      <c r="V21" s="1">
        <v>254579</v>
      </c>
      <c r="W21" s="1">
        <v>45800239</v>
      </c>
      <c r="X21" s="1">
        <v>16468</v>
      </c>
      <c r="Y21" s="77">
        <v>2781.1658367743503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4"/>
        <v>2588.5802681645227</v>
      </c>
      <c r="C22" s="86">
        <f t="shared" si="6"/>
        <v>1348.0455698496105</v>
      </c>
      <c r="D22" s="86">
        <f t="shared" si="6"/>
        <v>114.5832578365646</v>
      </c>
      <c r="E22" s="86">
        <f t="shared" si="6"/>
        <v>96.270701213988048</v>
      </c>
      <c r="F22" s="86">
        <f t="shared" si="5"/>
        <v>1013.2105453886574</v>
      </c>
      <c r="G22" s="86">
        <f t="shared" si="5"/>
        <v>16.470193875702119</v>
      </c>
      <c r="H22" s="100">
        <f t="shared" si="1"/>
        <v>28572749</v>
      </c>
      <c r="I22" s="86">
        <f t="shared" si="2"/>
        <v>14879727</v>
      </c>
      <c r="J22" s="86">
        <f t="shared" si="2"/>
        <v>1264770</v>
      </c>
      <c r="K22" s="86">
        <f t="shared" si="2"/>
        <v>1062636</v>
      </c>
      <c r="L22" s="86">
        <f t="shared" si="3"/>
        <v>11183818</v>
      </c>
      <c r="M22" s="87">
        <f t="shared" si="3"/>
        <v>181798</v>
      </c>
      <c r="N22" s="76"/>
      <c r="O22" s="28" t="s">
        <v>41</v>
      </c>
      <c r="P22" s="10">
        <v>14879727</v>
      </c>
      <c r="Q22" s="10">
        <v>1264770</v>
      </c>
      <c r="R22" s="10">
        <v>1062636</v>
      </c>
      <c r="S22" s="10">
        <v>1081755</v>
      </c>
      <c r="T22" s="10">
        <v>19119</v>
      </c>
      <c r="U22" s="10">
        <v>11183818</v>
      </c>
      <c r="V22" s="10">
        <v>181798</v>
      </c>
      <c r="W22" s="10">
        <v>28572749</v>
      </c>
      <c r="X22" s="10">
        <v>11038</v>
      </c>
      <c r="Y22" s="81">
        <v>2588.5802681645227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4"/>
        <v>2975.2062590699729</v>
      </c>
      <c r="C23" s="86">
        <f t="shared" si="6"/>
        <v>2017.7478389803773</v>
      </c>
      <c r="D23" s="86">
        <f t="shared" si="6"/>
        <v>73.651397564515108</v>
      </c>
      <c r="E23" s="86">
        <f t="shared" si="6"/>
        <v>106.42460092119377</v>
      </c>
      <c r="F23" s="86">
        <f t="shared" si="5"/>
        <v>742.68449113508734</v>
      </c>
      <c r="G23" s="86">
        <f t="shared" si="5"/>
        <v>34.697930468799292</v>
      </c>
      <c r="H23" s="100">
        <f t="shared" si="1"/>
        <v>94308088</v>
      </c>
      <c r="I23" s="86">
        <f t="shared" si="2"/>
        <v>63958571</v>
      </c>
      <c r="J23" s="86">
        <f t="shared" si="2"/>
        <v>2334602</v>
      </c>
      <c r="K23" s="86">
        <f t="shared" si="2"/>
        <v>3373447</v>
      </c>
      <c r="L23" s="86">
        <f t="shared" si="3"/>
        <v>23541613</v>
      </c>
      <c r="M23" s="87">
        <f t="shared" si="3"/>
        <v>1099855</v>
      </c>
      <c r="N23" s="76"/>
      <c r="O23" s="26" t="s">
        <v>12</v>
      </c>
      <c r="P23" s="1">
        <v>63958571</v>
      </c>
      <c r="Q23" s="1">
        <v>2334602</v>
      </c>
      <c r="R23" s="1">
        <v>3373447</v>
      </c>
      <c r="S23" s="1">
        <v>3435640</v>
      </c>
      <c r="T23" s="1">
        <v>62193</v>
      </c>
      <c r="U23" s="1">
        <v>23541613</v>
      </c>
      <c r="V23" s="1">
        <v>1099855</v>
      </c>
      <c r="W23" s="1">
        <v>94308088</v>
      </c>
      <c r="X23" s="1">
        <v>31698</v>
      </c>
      <c r="Y23" s="77">
        <v>2975.2062590699729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4"/>
        <v>3028.2940732253528</v>
      </c>
      <c r="C24" s="86">
        <f t="shared" si="6"/>
        <v>2134.2977969897402</v>
      </c>
      <c r="D24" s="86">
        <f t="shared" si="6"/>
        <v>89.739154210718198</v>
      </c>
      <c r="E24" s="86">
        <f t="shared" si="6"/>
        <v>92.310739024009166</v>
      </c>
      <c r="F24" s="86">
        <f t="shared" si="5"/>
        <v>698.1917608457893</v>
      </c>
      <c r="G24" s="86">
        <f t="shared" si="5"/>
        <v>13.754622155096088</v>
      </c>
      <c r="H24" s="100">
        <f t="shared" si="1"/>
        <v>116292549</v>
      </c>
      <c r="I24" s="86">
        <f t="shared" si="2"/>
        <v>81961304</v>
      </c>
      <c r="J24" s="86">
        <f t="shared" si="2"/>
        <v>3446163</v>
      </c>
      <c r="K24" s="86">
        <f t="shared" si="2"/>
        <v>3544917</v>
      </c>
      <c r="L24" s="86">
        <f t="shared" si="3"/>
        <v>26811960</v>
      </c>
      <c r="M24" s="87">
        <f t="shared" si="3"/>
        <v>528205</v>
      </c>
      <c r="N24" s="76"/>
      <c r="O24" s="28" t="s">
        <v>13</v>
      </c>
      <c r="P24" s="10">
        <v>81961304</v>
      </c>
      <c r="Q24" s="10">
        <v>3446163</v>
      </c>
      <c r="R24" s="10">
        <v>3544917</v>
      </c>
      <c r="S24" s="10">
        <v>3621753</v>
      </c>
      <c r="T24" s="10">
        <v>76836</v>
      </c>
      <c r="U24" s="10">
        <v>26811960</v>
      </c>
      <c r="V24" s="10">
        <v>528205</v>
      </c>
      <c r="W24" s="10">
        <v>116292549</v>
      </c>
      <c r="X24" s="10">
        <v>38402</v>
      </c>
      <c r="Y24" s="81">
        <v>3028.2940732253528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4"/>
        <v>2624.4030776297659</v>
      </c>
      <c r="C25" s="86">
        <f t="shared" si="6"/>
        <v>1328.5254937988057</v>
      </c>
      <c r="D25" s="86">
        <f t="shared" si="6"/>
        <v>134.79811667432247</v>
      </c>
      <c r="E25" s="86">
        <f t="shared" si="6"/>
        <v>173.28226917776757</v>
      </c>
      <c r="F25" s="86">
        <f t="shared" si="5"/>
        <v>968.6903996325218</v>
      </c>
      <c r="G25" s="86">
        <f t="shared" si="5"/>
        <v>19.106798346348185</v>
      </c>
      <c r="H25" s="100">
        <f t="shared" si="1"/>
        <v>11426651</v>
      </c>
      <c r="I25" s="86">
        <f t="shared" si="2"/>
        <v>5784400</v>
      </c>
      <c r="J25" s="86">
        <f t="shared" si="2"/>
        <v>586911</v>
      </c>
      <c r="K25" s="86">
        <f t="shared" si="2"/>
        <v>754471</v>
      </c>
      <c r="L25" s="86">
        <f t="shared" si="3"/>
        <v>4217678</v>
      </c>
      <c r="M25" s="87">
        <f t="shared" si="3"/>
        <v>83191</v>
      </c>
      <c r="N25" s="76"/>
      <c r="O25" s="26" t="s">
        <v>14</v>
      </c>
      <c r="P25" s="1">
        <v>5784400</v>
      </c>
      <c r="Q25" s="1">
        <v>586911</v>
      </c>
      <c r="R25" s="1">
        <v>754471</v>
      </c>
      <c r="S25" s="1">
        <v>763444</v>
      </c>
      <c r="T25" s="1">
        <v>8973</v>
      </c>
      <c r="U25" s="1">
        <v>4217678</v>
      </c>
      <c r="V25" s="1">
        <v>83191</v>
      </c>
      <c r="W25" s="1">
        <v>11426651</v>
      </c>
      <c r="X25" s="1">
        <v>4354</v>
      </c>
      <c r="Y25" s="77">
        <v>2624.4030776297659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4"/>
        <v>2493.9628003099979</v>
      </c>
      <c r="C26" s="86">
        <f t="shared" si="6"/>
        <v>1220.7277189356755</v>
      </c>
      <c r="D26" s="86">
        <f t="shared" si="6"/>
        <v>145.58137432188065</v>
      </c>
      <c r="E26" s="86">
        <f t="shared" si="6"/>
        <v>135.71544820459829</v>
      </c>
      <c r="F26" s="86">
        <f t="shared" si="5"/>
        <v>968.76543528803927</v>
      </c>
      <c r="G26" s="86">
        <f t="shared" si="5"/>
        <v>23.172823559803668</v>
      </c>
      <c r="H26" s="100">
        <f t="shared" si="1"/>
        <v>19308260</v>
      </c>
      <c r="I26" s="86">
        <f t="shared" si="2"/>
        <v>9450874</v>
      </c>
      <c r="J26" s="86">
        <f t="shared" si="2"/>
        <v>1127091</v>
      </c>
      <c r="K26" s="86">
        <f t="shared" si="2"/>
        <v>1050709</v>
      </c>
      <c r="L26" s="86">
        <f t="shared" si="3"/>
        <v>7500182</v>
      </c>
      <c r="M26" s="87">
        <f t="shared" si="3"/>
        <v>179404</v>
      </c>
      <c r="N26" s="76"/>
      <c r="O26" s="26" t="s">
        <v>15</v>
      </c>
      <c r="P26" s="1">
        <v>9450874</v>
      </c>
      <c r="Q26" s="1">
        <v>1127091</v>
      </c>
      <c r="R26" s="1">
        <v>1050709</v>
      </c>
      <c r="S26" s="1">
        <v>1065899</v>
      </c>
      <c r="T26" s="1">
        <v>15190</v>
      </c>
      <c r="U26" s="1">
        <v>7500182</v>
      </c>
      <c r="V26" s="1">
        <v>179404</v>
      </c>
      <c r="W26" s="1">
        <v>19308260</v>
      </c>
      <c r="X26" s="1">
        <v>7742</v>
      </c>
      <c r="Y26" s="77">
        <v>2493.9628003099974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4"/>
        <v>2462.6196473551636</v>
      </c>
      <c r="C27" s="86">
        <f t="shared" si="6"/>
        <v>1040.706549118388</v>
      </c>
      <c r="D27" s="86">
        <f t="shared" si="6"/>
        <v>242.0352644836272</v>
      </c>
      <c r="E27" s="86">
        <f t="shared" si="6"/>
        <v>102.75062972292191</v>
      </c>
      <c r="F27" s="86">
        <f t="shared" si="5"/>
        <v>1046.624055415617</v>
      </c>
      <c r="G27" s="86">
        <f t="shared" si="5"/>
        <v>30.503148614609572</v>
      </c>
      <c r="H27" s="100">
        <f t="shared" si="1"/>
        <v>3910640</v>
      </c>
      <c r="I27" s="86">
        <f t="shared" si="2"/>
        <v>1652642</v>
      </c>
      <c r="J27" s="86">
        <f t="shared" si="2"/>
        <v>384352</v>
      </c>
      <c r="K27" s="86">
        <f t="shared" si="2"/>
        <v>163168</v>
      </c>
      <c r="L27" s="86">
        <f t="shared" si="3"/>
        <v>1662039</v>
      </c>
      <c r="M27" s="87">
        <f t="shared" si="3"/>
        <v>48439</v>
      </c>
      <c r="N27" s="76"/>
      <c r="O27" s="26" t="s">
        <v>16</v>
      </c>
      <c r="P27" s="1">
        <v>1652642</v>
      </c>
      <c r="Q27" s="1">
        <v>384352</v>
      </c>
      <c r="R27" s="1">
        <v>163168</v>
      </c>
      <c r="S27" s="1">
        <v>166168</v>
      </c>
      <c r="T27" s="1">
        <v>3000</v>
      </c>
      <c r="U27" s="1">
        <v>1662039</v>
      </c>
      <c r="V27" s="1">
        <v>48439</v>
      </c>
      <c r="W27" s="1">
        <v>3910640</v>
      </c>
      <c r="X27" s="1">
        <v>1588</v>
      </c>
      <c r="Y27" s="77">
        <v>2462.6196473551636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4"/>
        <v>2510.4275176877918</v>
      </c>
      <c r="C28" s="86">
        <f t="shared" si="6"/>
        <v>1289.0833960559987</v>
      </c>
      <c r="D28" s="86">
        <f t="shared" si="6"/>
        <v>98.899292488333586</v>
      </c>
      <c r="E28" s="86">
        <f t="shared" si="6"/>
        <v>107.21345777510162</v>
      </c>
      <c r="F28" s="86">
        <f t="shared" si="5"/>
        <v>987.33298208640679</v>
      </c>
      <c r="G28" s="86">
        <f t="shared" si="5"/>
        <v>27.898389281950926</v>
      </c>
      <c r="H28" s="100">
        <f t="shared" si="1"/>
        <v>16676770</v>
      </c>
      <c r="I28" s="86">
        <f t="shared" si="2"/>
        <v>8563381</v>
      </c>
      <c r="J28" s="86">
        <f t="shared" si="2"/>
        <v>656988</v>
      </c>
      <c r="K28" s="86">
        <f t="shared" si="2"/>
        <v>712219</v>
      </c>
      <c r="L28" s="86">
        <f t="shared" si="3"/>
        <v>6558853</v>
      </c>
      <c r="M28" s="87">
        <f t="shared" si="3"/>
        <v>185329</v>
      </c>
      <c r="N28" s="76"/>
      <c r="O28" s="26" t="s">
        <v>17</v>
      </c>
      <c r="P28" s="1">
        <v>8563381</v>
      </c>
      <c r="Q28" s="1">
        <v>656988</v>
      </c>
      <c r="R28" s="1">
        <v>712219</v>
      </c>
      <c r="S28" s="1">
        <v>725556</v>
      </c>
      <c r="T28" s="1">
        <v>13337</v>
      </c>
      <c r="U28" s="1">
        <v>6558853</v>
      </c>
      <c r="V28" s="1">
        <v>185329</v>
      </c>
      <c r="W28" s="1">
        <v>16676770</v>
      </c>
      <c r="X28" s="1">
        <v>6643</v>
      </c>
      <c r="Y28" s="77">
        <v>2510.4275176877918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s="27" customFormat="1" ht="12">
      <c r="A29" s="75" t="s">
        <v>18</v>
      </c>
      <c r="B29" s="86">
        <f t="shared" si="4"/>
        <v>2740.0842523158358</v>
      </c>
      <c r="C29" s="86">
        <f t="shared" si="6"/>
        <v>1642.7476841640935</v>
      </c>
      <c r="D29" s="86">
        <f t="shared" si="6"/>
        <v>131.93736215262462</v>
      </c>
      <c r="E29" s="86">
        <f t="shared" si="6"/>
        <v>102.69739744155271</v>
      </c>
      <c r="F29" s="86">
        <f t="shared" si="5"/>
        <v>844.83620055874133</v>
      </c>
      <c r="G29" s="86">
        <f t="shared" si="5"/>
        <v>17.865607998823702</v>
      </c>
      <c r="H29" s="100">
        <f t="shared" si="1"/>
        <v>18635313</v>
      </c>
      <c r="I29" s="86">
        <f t="shared" si="2"/>
        <v>11172327</v>
      </c>
      <c r="J29" s="86">
        <f t="shared" si="2"/>
        <v>897306</v>
      </c>
      <c r="K29" s="86">
        <f t="shared" si="2"/>
        <v>698445</v>
      </c>
      <c r="L29" s="86">
        <f t="shared" si="3"/>
        <v>5745731</v>
      </c>
      <c r="M29" s="87">
        <f t="shared" si="3"/>
        <v>121504</v>
      </c>
      <c r="N29" s="76"/>
      <c r="O29" s="26" t="s">
        <v>18</v>
      </c>
      <c r="P29" s="1">
        <v>11172327</v>
      </c>
      <c r="Q29" s="1">
        <v>897306</v>
      </c>
      <c r="R29" s="1">
        <v>698445</v>
      </c>
      <c r="S29" s="1">
        <v>710359</v>
      </c>
      <c r="T29" s="1">
        <v>11914</v>
      </c>
      <c r="U29" s="1">
        <v>5745731</v>
      </c>
      <c r="V29" s="1">
        <v>121504</v>
      </c>
      <c r="W29" s="1">
        <v>18635313</v>
      </c>
      <c r="X29" s="1">
        <v>6801</v>
      </c>
      <c r="Y29" s="77">
        <v>2740.0842523158358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2">
      <c r="A30" s="80" t="s">
        <v>42</v>
      </c>
      <c r="B30" s="86">
        <f t="shared" si="4"/>
        <v>2526.0752796702832</v>
      </c>
      <c r="C30" s="86">
        <f t="shared" si="6"/>
        <v>1332.2781562789132</v>
      </c>
      <c r="D30" s="86">
        <f t="shared" si="6"/>
        <v>96.481116998906558</v>
      </c>
      <c r="E30" s="86">
        <f t="shared" si="6"/>
        <v>105.28076373118009</v>
      </c>
      <c r="F30" s="86">
        <f t="shared" si="5"/>
        <v>906.85002943897723</v>
      </c>
      <c r="G30" s="86">
        <f t="shared" si="5"/>
        <v>85.185213222306331</v>
      </c>
      <c r="H30" s="100">
        <f t="shared" si="1"/>
        <v>30032509</v>
      </c>
      <c r="I30" s="86">
        <f t="shared" si="2"/>
        <v>15839455</v>
      </c>
      <c r="J30" s="86">
        <f t="shared" si="2"/>
        <v>1147064</v>
      </c>
      <c r="K30" s="86">
        <f t="shared" si="2"/>
        <v>1251683</v>
      </c>
      <c r="L30" s="86">
        <f t="shared" si="3"/>
        <v>10781540</v>
      </c>
      <c r="M30" s="87">
        <f t="shared" si="3"/>
        <v>1012767</v>
      </c>
      <c r="N30" s="76"/>
      <c r="O30" s="28" t="s">
        <v>42</v>
      </c>
      <c r="P30" s="10">
        <v>15839455</v>
      </c>
      <c r="Q30" s="10">
        <v>1147064</v>
      </c>
      <c r="R30" s="10">
        <v>1251683</v>
      </c>
      <c r="S30" s="10">
        <v>1276228</v>
      </c>
      <c r="T30" s="10">
        <v>24545</v>
      </c>
      <c r="U30" s="10">
        <v>10781540</v>
      </c>
      <c r="V30" s="10">
        <v>1012767</v>
      </c>
      <c r="W30" s="10">
        <v>30032509</v>
      </c>
      <c r="X30" s="10">
        <v>11889</v>
      </c>
      <c r="Y30" s="81">
        <v>2526.0752796702836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ht="12">
      <c r="A31" s="75" t="s">
        <v>19</v>
      </c>
      <c r="B31" s="86">
        <f t="shared" si="4"/>
        <v>2589.4709688308762</v>
      </c>
      <c r="C31" s="86">
        <f t="shared" si="6"/>
        <v>1473.8512433892201</v>
      </c>
      <c r="D31" s="86">
        <f t="shared" si="6"/>
        <v>82.404973556880833</v>
      </c>
      <c r="E31" s="86">
        <f t="shared" si="6"/>
        <v>102.51215258242377</v>
      </c>
      <c r="F31" s="86">
        <f t="shared" si="5"/>
        <v>905.39850343197929</v>
      </c>
      <c r="G31" s="86">
        <f t="shared" si="5"/>
        <v>25.304095870372453</v>
      </c>
      <c r="H31" s="100">
        <f t="shared" si="1"/>
        <v>46025257</v>
      </c>
      <c r="I31" s="86">
        <f t="shared" si="2"/>
        <v>26196232</v>
      </c>
      <c r="J31" s="86">
        <f t="shared" si="2"/>
        <v>1464666</v>
      </c>
      <c r="K31" s="86">
        <f t="shared" si="2"/>
        <v>1822051</v>
      </c>
      <c r="L31" s="86">
        <f t="shared" si="3"/>
        <v>16092553</v>
      </c>
      <c r="M31" s="87">
        <f t="shared" si="3"/>
        <v>449755</v>
      </c>
      <c r="N31" s="76"/>
      <c r="O31" s="26" t="s">
        <v>19</v>
      </c>
      <c r="P31" s="1">
        <v>26196232</v>
      </c>
      <c r="Q31" s="1">
        <v>1464666</v>
      </c>
      <c r="R31" s="1">
        <v>1822051</v>
      </c>
      <c r="S31" s="1">
        <v>1855192</v>
      </c>
      <c r="T31" s="1">
        <v>33141</v>
      </c>
      <c r="U31" s="1">
        <v>16092553</v>
      </c>
      <c r="V31" s="1">
        <v>449755</v>
      </c>
      <c r="W31" s="1">
        <v>46025257</v>
      </c>
      <c r="X31" s="1">
        <v>17774</v>
      </c>
      <c r="Y31" s="77">
        <v>2589.4709688308767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</row>
    <row r="32" spans="1:72" ht="12">
      <c r="A32" s="75" t="s">
        <v>20</v>
      </c>
      <c r="B32" s="88">
        <f t="shared" si="4"/>
        <v>2890.1057198310309</v>
      </c>
      <c r="C32" s="88">
        <f t="shared" si="6"/>
        <v>1788.700308254367</v>
      </c>
      <c r="D32" s="88">
        <f t="shared" si="6"/>
        <v>110.90889370932754</v>
      </c>
      <c r="E32" s="88">
        <f t="shared" si="6"/>
        <v>107.87795410434981</v>
      </c>
      <c r="F32" s="88">
        <f t="shared" si="5"/>
        <v>858.62118963351986</v>
      </c>
      <c r="G32" s="88">
        <f t="shared" si="5"/>
        <v>23.997374129466834</v>
      </c>
      <c r="H32" s="100">
        <f t="shared" si="1"/>
        <v>25314436</v>
      </c>
      <c r="I32" s="88">
        <f t="shared" si="2"/>
        <v>15667226</v>
      </c>
      <c r="J32" s="88">
        <f t="shared" si="2"/>
        <v>971451</v>
      </c>
      <c r="K32" s="88">
        <f t="shared" si="2"/>
        <v>944903</v>
      </c>
      <c r="L32" s="88">
        <f t="shared" si="3"/>
        <v>7520663</v>
      </c>
      <c r="M32" s="87">
        <f t="shared" si="3"/>
        <v>210193</v>
      </c>
      <c r="N32" s="79"/>
      <c r="O32" s="26" t="s">
        <v>20</v>
      </c>
      <c r="P32" s="1">
        <v>15667226</v>
      </c>
      <c r="Q32" s="1">
        <v>971451</v>
      </c>
      <c r="R32" s="1">
        <v>944903</v>
      </c>
      <c r="S32" s="1">
        <v>960709</v>
      </c>
      <c r="T32" s="1">
        <v>15806</v>
      </c>
      <c r="U32" s="1">
        <v>7520663</v>
      </c>
      <c r="V32" s="1">
        <v>210193</v>
      </c>
      <c r="W32" s="1">
        <v>25314436</v>
      </c>
      <c r="X32" s="1">
        <v>8759</v>
      </c>
      <c r="Y32" s="77">
        <v>2890.1057198310309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4"/>
        <v>2714.104851948684</v>
      </c>
      <c r="C33" s="86">
        <f t="shared" si="6"/>
        <v>1672.2915121298718</v>
      </c>
      <c r="D33" s="86">
        <f t="shared" si="6"/>
        <v>99.519061226971488</v>
      </c>
      <c r="E33" s="86">
        <f t="shared" si="6"/>
        <v>101.4932510488235</v>
      </c>
      <c r="F33" s="86">
        <f t="shared" si="5"/>
        <v>832.37541800936344</v>
      </c>
      <c r="G33" s="86">
        <f t="shared" si="5"/>
        <v>8.425609533653553</v>
      </c>
      <c r="H33" s="100">
        <f t="shared" si="1"/>
        <v>89277765</v>
      </c>
      <c r="I33" s="86">
        <f t="shared" si="2"/>
        <v>55008357</v>
      </c>
      <c r="J33" s="86">
        <f t="shared" si="2"/>
        <v>3273580</v>
      </c>
      <c r="K33" s="86">
        <f t="shared" si="2"/>
        <v>3338519</v>
      </c>
      <c r="L33" s="86">
        <f t="shared" si="3"/>
        <v>27380157</v>
      </c>
      <c r="M33" s="87">
        <f t="shared" si="3"/>
        <v>277152</v>
      </c>
      <c r="N33" s="76"/>
      <c r="O33" s="26" t="s">
        <v>21</v>
      </c>
      <c r="P33" s="1">
        <v>55008357</v>
      </c>
      <c r="Q33" s="1">
        <v>3273580</v>
      </c>
      <c r="R33" s="1">
        <v>3338519</v>
      </c>
      <c r="S33" s="1">
        <v>3397139</v>
      </c>
      <c r="T33" s="1">
        <v>58620</v>
      </c>
      <c r="U33" s="1">
        <v>27380157</v>
      </c>
      <c r="V33" s="1">
        <v>277152</v>
      </c>
      <c r="W33" s="1">
        <v>89277765</v>
      </c>
      <c r="X33" s="1">
        <v>32894</v>
      </c>
      <c r="Y33" s="77">
        <v>2714.1048519486835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4"/>
        <v>2539.416201117318</v>
      </c>
      <c r="C34" s="86">
        <f t="shared" si="6"/>
        <v>1312.6804829699045</v>
      </c>
      <c r="D34" s="86">
        <f t="shared" si="6"/>
        <v>106.55802847359885</v>
      </c>
      <c r="E34" s="86">
        <f t="shared" si="6"/>
        <v>94.963506938187066</v>
      </c>
      <c r="F34" s="86">
        <f t="shared" si="5"/>
        <v>985.5646963416832</v>
      </c>
      <c r="G34" s="86">
        <f t="shared" si="5"/>
        <v>39.649486393944855</v>
      </c>
      <c r="H34" s="100">
        <f t="shared" si="1"/>
        <v>28182441</v>
      </c>
      <c r="I34" s="86">
        <f t="shared" si="2"/>
        <v>14568128</v>
      </c>
      <c r="J34" s="86">
        <f t="shared" si="2"/>
        <v>1182581</v>
      </c>
      <c r="K34" s="86">
        <f t="shared" si="2"/>
        <v>1053905</v>
      </c>
      <c r="L34" s="86">
        <f t="shared" si="3"/>
        <v>10937797</v>
      </c>
      <c r="M34" s="87">
        <f t="shared" si="3"/>
        <v>440030</v>
      </c>
      <c r="N34" s="76"/>
      <c r="O34" s="26" t="s">
        <v>22</v>
      </c>
      <c r="P34" s="1">
        <v>14568128</v>
      </c>
      <c r="Q34" s="1">
        <v>1182581</v>
      </c>
      <c r="R34" s="1">
        <v>1053905</v>
      </c>
      <c r="S34" s="1">
        <v>1073528</v>
      </c>
      <c r="T34" s="1">
        <v>19623</v>
      </c>
      <c r="U34" s="1">
        <v>10937797</v>
      </c>
      <c r="V34" s="1">
        <v>440030</v>
      </c>
      <c r="W34" s="1">
        <v>28182441</v>
      </c>
      <c r="X34" s="1">
        <v>11098</v>
      </c>
      <c r="Y34" s="77">
        <v>2539.4162011173185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4"/>
        <v>2474.1241649112249</v>
      </c>
      <c r="C35" s="86">
        <f t="shared" si="6"/>
        <v>1134.0823352392417</v>
      </c>
      <c r="D35" s="86">
        <f t="shared" si="6"/>
        <v>115.05814023472766</v>
      </c>
      <c r="E35" s="86">
        <f t="shared" si="6"/>
        <v>94.87661751429431</v>
      </c>
      <c r="F35" s="86">
        <f t="shared" si="5"/>
        <v>1104.0137225398737</v>
      </c>
      <c r="G35" s="86">
        <f t="shared" si="5"/>
        <v>26.09334938308757</v>
      </c>
      <c r="H35" s="100">
        <f t="shared" si="1"/>
        <v>41107573</v>
      </c>
      <c r="I35" s="86">
        <f t="shared" si="2"/>
        <v>18842778</v>
      </c>
      <c r="J35" s="86">
        <f t="shared" si="2"/>
        <v>1911691</v>
      </c>
      <c r="K35" s="86">
        <f t="shared" si="2"/>
        <v>1576375</v>
      </c>
      <c r="L35" s="86">
        <f t="shared" si="3"/>
        <v>18343188</v>
      </c>
      <c r="M35" s="87">
        <f t="shared" si="3"/>
        <v>433541</v>
      </c>
      <c r="N35" s="76"/>
      <c r="O35" s="28" t="s">
        <v>73</v>
      </c>
      <c r="P35" s="10">
        <v>18842778</v>
      </c>
      <c r="Q35" s="10">
        <v>1911691</v>
      </c>
      <c r="R35" s="10">
        <v>1576375</v>
      </c>
      <c r="S35" s="10">
        <v>1607392</v>
      </c>
      <c r="T35" s="10">
        <v>31017</v>
      </c>
      <c r="U35" s="10">
        <v>18343188</v>
      </c>
      <c r="V35" s="10">
        <v>433541</v>
      </c>
      <c r="W35" s="10">
        <v>41107573</v>
      </c>
      <c r="X35" s="10">
        <v>16615</v>
      </c>
      <c r="Y35" s="81">
        <v>2474.1241649112249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4"/>
        <v>2446.6965023847379</v>
      </c>
      <c r="C36" s="86">
        <f t="shared" si="6"/>
        <v>1295.2583465818759</v>
      </c>
      <c r="D36" s="86">
        <f t="shared" si="6"/>
        <v>155.06399046104929</v>
      </c>
      <c r="E36" s="86">
        <f t="shared" si="6"/>
        <v>98.539030206677268</v>
      </c>
      <c r="F36" s="86">
        <f t="shared" si="5"/>
        <v>880.20810810810815</v>
      </c>
      <c r="G36" s="86">
        <f t="shared" si="5"/>
        <v>17.627027027027026</v>
      </c>
      <c r="H36" s="100">
        <f t="shared" si="1"/>
        <v>30779442</v>
      </c>
      <c r="I36" s="86">
        <f t="shared" si="2"/>
        <v>16294350</v>
      </c>
      <c r="J36" s="86">
        <f t="shared" si="2"/>
        <v>1950705</v>
      </c>
      <c r="K36" s="86">
        <f t="shared" si="2"/>
        <v>1239621</v>
      </c>
      <c r="L36" s="86">
        <f t="shared" si="3"/>
        <v>11073018</v>
      </c>
      <c r="M36" s="87">
        <f t="shared" si="3"/>
        <v>221748</v>
      </c>
      <c r="N36" s="76"/>
      <c r="O36" s="28" t="s">
        <v>43</v>
      </c>
      <c r="P36" s="10">
        <v>16294350</v>
      </c>
      <c r="Q36" s="10">
        <v>1950705</v>
      </c>
      <c r="R36" s="10">
        <v>1239621</v>
      </c>
      <c r="S36" s="10">
        <v>1260614</v>
      </c>
      <c r="T36" s="10">
        <v>20993</v>
      </c>
      <c r="U36" s="10">
        <v>11073018</v>
      </c>
      <c r="V36" s="10">
        <v>221748</v>
      </c>
      <c r="W36" s="10">
        <v>30779442</v>
      </c>
      <c r="X36" s="10">
        <v>12580</v>
      </c>
      <c r="Y36" s="81">
        <v>2446.6965023847379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4"/>
        <v>2534.3318765796125</v>
      </c>
      <c r="C37" s="86">
        <f t="shared" si="6"/>
        <v>1284.5938289806234</v>
      </c>
      <c r="D37" s="86">
        <f t="shared" si="6"/>
        <v>93.316449031171018</v>
      </c>
      <c r="E37" s="86">
        <f t="shared" si="6"/>
        <v>106.76258424599831</v>
      </c>
      <c r="F37" s="86">
        <f t="shared" si="5"/>
        <v>1022.1384267059815</v>
      </c>
      <c r="G37" s="86">
        <f t="shared" si="5"/>
        <v>27.520587615838249</v>
      </c>
      <c r="H37" s="100">
        <f t="shared" si="1"/>
        <v>48132031</v>
      </c>
      <c r="I37" s="86">
        <f t="shared" si="2"/>
        <v>24397006</v>
      </c>
      <c r="J37" s="86">
        <f t="shared" si="2"/>
        <v>1772266</v>
      </c>
      <c r="K37" s="86">
        <f t="shared" si="2"/>
        <v>2027635</v>
      </c>
      <c r="L37" s="86">
        <f t="shared" si="3"/>
        <v>19412453</v>
      </c>
      <c r="M37" s="87">
        <f t="shared" si="3"/>
        <v>522671</v>
      </c>
      <c r="N37" s="76"/>
      <c r="O37" s="26" t="s">
        <v>44</v>
      </c>
      <c r="P37" s="1">
        <v>24397006</v>
      </c>
      <c r="Q37" s="1">
        <v>1772266</v>
      </c>
      <c r="R37" s="1">
        <v>2027635</v>
      </c>
      <c r="S37" s="1">
        <v>2063377</v>
      </c>
      <c r="T37" s="1">
        <v>35742</v>
      </c>
      <c r="U37" s="1">
        <v>19412453</v>
      </c>
      <c r="V37" s="1">
        <v>522671</v>
      </c>
      <c r="W37" s="1">
        <v>48132031</v>
      </c>
      <c r="X37" s="1">
        <v>18992</v>
      </c>
      <c r="Y37" s="77">
        <v>2534.3318765796125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4"/>
        <v>2367.0455183477043</v>
      </c>
      <c r="C38" s="86">
        <f t="shared" si="6"/>
        <v>1121.8070984559856</v>
      </c>
      <c r="D38" s="86">
        <f t="shared" si="6"/>
        <v>82.090836174052541</v>
      </c>
      <c r="E38" s="86">
        <f t="shared" si="6"/>
        <v>118.33687587728093</v>
      </c>
      <c r="F38" s="86">
        <f t="shared" si="5"/>
        <v>1013.5169440545418</v>
      </c>
      <c r="G38" s="86">
        <f t="shared" si="5"/>
        <v>31.293763785843193</v>
      </c>
      <c r="H38" s="100">
        <f t="shared" si="1"/>
        <v>11804456</v>
      </c>
      <c r="I38" s="86">
        <f t="shared" si="2"/>
        <v>5594452</v>
      </c>
      <c r="J38" s="86">
        <f t="shared" si="2"/>
        <v>409387</v>
      </c>
      <c r="K38" s="86">
        <f t="shared" si="2"/>
        <v>590146</v>
      </c>
      <c r="L38" s="86">
        <f t="shared" si="3"/>
        <v>5054409</v>
      </c>
      <c r="M38" s="87">
        <f t="shared" si="3"/>
        <v>156062</v>
      </c>
      <c r="N38" s="76"/>
      <c r="O38" s="28" t="s">
        <v>23</v>
      </c>
      <c r="P38" s="10">
        <v>5594452</v>
      </c>
      <c r="Q38" s="10">
        <v>409387</v>
      </c>
      <c r="R38" s="10">
        <v>590146</v>
      </c>
      <c r="S38" s="10">
        <v>599750</v>
      </c>
      <c r="T38" s="10">
        <v>9604</v>
      </c>
      <c r="U38" s="10">
        <v>5054409</v>
      </c>
      <c r="V38" s="10">
        <v>156062</v>
      </c>
      <c r="W38" s="10">
        <v>11804456</v>
      </c>
      <c r="X38" s="10">
        <v>4987</v>
      </c>
      <c r="Y38" s="81">
        <v>2367.0455183477038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4"/>
        <v>2443.9618071305449</v>
      </c>
      <c r="C39" s="86">
        <f t="shared" si="6"/>
        <v>1396.8902295200944</v>
      </c>
      <c r="D39" s="86">
        <f t="shared" si="6"/>
        <v>103.73900027215821</v>
      </c>
      <c r="E39" s="86">
        <f t="shared" si="6"/>
        <v>96.556835707157759</v>
      </c>
      <c r="F39" s="86">
        <f t="shared" si="5"/>
        <v>805.42837702984673</v>
      </c>
      <c r="G39" s="86">
        <f t="shared" si="5"/>
        <v>41.347364601288213</v>
      </c>
      <c r="H39" s="100">
        <f t="shared" si="1"/>
        <v>26939791</v>
      </c>
      <c r="I39" s="86">
        <f t="shared" si="2"/>
        <v>15397921</v>
      </c>
      <c r="J39" s="86">
        <f t="shared" si="2"/>
        <v>1143515</v>
      </c>
      <c r="K39" s="86">
        <f t="shared" si="2"/>
        <v>1064346</v>
      </c>
      <c r="L39" s="86">
        <f t="shared" si="3"/>
        <v>8878237</v>
      </c>
      <c r="M39" s="87">
        <f t="shared" si="3"/>
        <v>455772</v>
      </c>
      <c r="N39" s="76"/>
      <c r="O39" s="26" t="s">
        <v>24</v>
      </c>
      <c r="P39" s="1">
        <v>15397921</v>
      </c>
      <c r="Q39" s="1">
        <v>1143515</v>
      </c>
      <c r="R39" s="1">
        <v>1064346</v>
      </c>
      <c r="S39" s="1">
        <v>1083513</v>
      </c>
      <c r="T39" s="1">
        <v>19167</v>
      </c>
      <c r="U39" s="1">
        <v>8878237</v>
      </c>
      <c r="V39" s="1">
        <v>455772</v>
      </c>
      <c r="W39" s="1">
        <v>26939791</v>
      </c>
      <c r="X39" s="1">
        <v>11023</v>
      </c>
      <c r="Y39" s="77">
        <v>2443.9618071305454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4"/>
        <v>2665.6560338201384</v>
      </c>
      <c r="C40" s="86">
        <f t="shared" si="6"/>
        <v>1261.9781898539584</v>
      </c>
      <c r="D40" s="86">
        <f t="shared" si="6"/>
        <v>117.56081860107609</v>
      </c>
      <c r="E40" s="86">
        <f t="shared" si="6"/>
        <v>298.40718677940043</v>
      </c>
      <c r="F40" s="86">
        <f t="shared" si="5"/>
        <v>950.60655265180628</v>
      </c>
      <c r="G40" s="86">
        <f t="shared" si="5"/>
        <v>37.103285933897006</v>
      </c>
      <c r="H40" s="100">
        <f t="shared" si="1"/>
        <v>27744148</v>
      </c>
      <c r="I40" s="86">
        <f t="shared" si="2"/>
        <v>13134669</v>
      </c>
      <c r="J40" s="86">
        <f t="shared" si="2"/>
        <v>1223573</v>
      </c>
      <c r="K40" s="86">
        <f t="shared" si="2"/>
        <v>3105822</v>
      </c>
      <c r="L40" s="86">
        <f t="shared" si="3"/>
        <v>9893913</v>
      </c>
      <c r="M40" s="87">
        <f t="shared" si="3"/>
        <v>386171</v>
      </c>
      <c r="N40" s="76"/>
      <c r="O40" s="26" t="s">
        <v>25</v>
      </c>
      <c r="P40" s="1">
        <v>13134669</v>
      </c>
      <c r="Q40" s="1">
        <v>1223573</v>
      </c>
      <c r="R40" s="1">
        <v>3105822</v>
      </c>
      <c r="S40" s="1">
        <v>3124925</v>
      </c>
      <c r="T40" s="1">
        <v>19103</v>
      </c>
      <c r="U40" s="1">
        <v>9893913</v>
      </c>
      <c r="V40" s="1">
        <v>386171</v>
      </c>
      <c r="W40" s="1">
        <v>27744148</v>
      </c>
      <c r="X40" s="1">
        <v>10408</v>
      </c>
      <c r="Y40" s="77">
        <v>2665.6560338201384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4"/>
        <v>2383.0127966496043</v>
      </c>
      <c r="C41" s="86">
        <f t="shared" si="6"/>
        <v>1164.2775709632388</v>
      </c>
      <c r="D41" s="86">
        <f t="shared" si="6"/>
        <v>107.83992554676594</v>
      </c>
      <c r="E41" s="86">
        <f t="shared" si="6"/>
        <v>97.161237785016283</v>
      </c>
      <c r="F41" s="86">
        <f t="shared" si="5"/>
        <v>975.41996277338296</v>
      </c>
      <c r="G41" s="86">
        <f t="shared" si="5"/>
        <v>38.314099581200558</v>
      </c>
      <c r="H41" s="100">
        <f t="shared" si="1"/>
        <v>10242189</v>
      </c>
      <c r="I41" s="86">
        <f t="shared" si="2"/>
        <v>5004065</v>
      </c>
      <c r="J41" s="86">
        <f t="shared" si="2"/>
        <v>463496</v>
      </c>
      <c r="K41" s="86">
        <f t="shared" si="2"/>
        <v>417599</v>
      </c>
      <c r="L41" s="86">
        <f t="shared" si="3"/>
        <v>4192355</v>
      </c>
      <c r="M41" s="87">
        <f t="shared" si="3"/>
        <v>164674</v>
      </c>
      <c r="N41" s="76"/>
      <c r="O41" s="26" t="s">
        <v>26</v>
      </c>
      <c r="P41" s="1">
        <v>5004065</v>
      </c>
      <c r="Q41" s="1">
        <v>463496</v>
      </c>
      <c r="R41" s="1">
        <v>417599</v>
      </c>
      <c r="S41" s="1">
        <v>425605</v>
      </c>
      <c r="T41" s="1">
        <v>8006</v>
      </c>
      <c r="U41" s="1">
        <v>4192355</v>
      </c>
      <c r="V41" s="1">
        <v>164674</v>
      </c>
      <c r="W41" s="1">
        <v>10242189</v>
      </c>
      <c r="X41" s="1">
        <v>4298</v>
      </c>
      <c r="Y41" s="77">
        <v>2383.0127966496043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4"/>
        <v>2408.8498523829608</v>
      </c>
      <c r="C42" s="86">
        <f t="shared" si="6"/>
        <v>1081.0113876001687</v>
      </c>
      <c r="D42" s="86">
        <f t="shared" si="6"/>
        <v>156.89708983551245</v>
      </c>
      <c r="E42" s="86">
        <f t="shared" si="6"/>
        <v>102.12863770560945</v>
      </c>
      <c r="F42" s="86">
        <f t="shared" si="5"/>
        <v>1042.1054407423028</v>
      </c>
      <c r="G42" s="86">
        <f t="shared" si="5"/>
        <v>26.707296499367356</v>
      </c>
      <c r="H42" s="100">
        <f t="shared" si="1"/>
        <v>5711383</v>
      </c>
      <c r="I42" s="86">
        <f t="shared" si="2"/>
        <v>2563078</v>
      </c>
      <c r="J42" s="86">
        <f t="shared" si="2"/>
        <v>372003</v>
      </c>
      <c r="K42" s="86">
        <f t="shared" si="2"/>
        <v>242147</v>
      </c>
      <c r="L42" s="86">
        <f t="shared" si="3"/>
        <v>2470832</v>
      </c>
      <c r="M42" s="87">
        <f t="shared" si="3"/>
        <v>63323</v>
      </c>
      <c r="N42" s="76"/>
      <c r="O42" s="26" t="s">
        <v>27</v>
      </c>
      <c r="P42" s="1">
        <v>2563078</v>
      </c>
      <c r="Q42" s="1">
        <v>372003</v>
      </c>
      <c r="R42" s="1">
        <v>242147</v>
      </c>
      <c r="S42" s="1">
        <v>246649</v>
      </c>
      <c r="T42" s="1">
        <v>4502</v>
      </c>
      <c r="U42" s="1">
        <v>2470832</v>
      </c>
      <c r="V42" s="1">
        <v>63323</v>
      </c>
      <c r="W42" s="1">
        <v>5711383</v>
      </c>
      <c r="X42" s="1">
        <v>2371</v>
      </c>
      <c r="Y42" s="77">
        <v>2408.8498523829608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4"/>
        <v>2343.1098719537385</v>
      </c>
      <c r="C43" s="86">
        <f t="shared" si="6"/>
        <v>1158.6974390747625</v>
      </c>
      <c r="D43" s="86">
        <f t="shared" si="6"/>
        <v>99.05204460966543</v>
      </c>
      <c r="E43" s="86">
        <f t="shared" si="6"/>
        <v>88.885997521685255</v>
      </c>
      <c r="F43" s="86">
        <f t="shared" si="5"/>
        <v>938.25836431226764</v>
      </c>
      <c r="G43" s="86">
        <f t="shared" si="5"/>
        <v>58.216026435357293</v>
      </c>
      <c r="H43" s="100">
        <f t="shared" si="1"/>
        <v>11345338</v>
      </c>
      <c r="I43" s="86">
        <f t="shared" si="2"/>
        <v>5610413</v>
      </c>
      <c r="J43" s="86">
        <f t="shared" si="2"/>
        <v>479610</v>
      </c>
      <c r="K43" s="86">
        <f t="shared" si="2"/>
        <v>430386</v>
      </c>
      <c r="L43" s="86">
        <f t="shared" si="3"/>
        <v>4543047</v>
      </c>
      <c r="M43" s="87">
        <f t="shared" si="3"/>
        <v>281882</v>
      </c>
      <c r="N43" s="76"/>
      <c r="O43" s="26" t="s">
        <v>28</v>
      </c>
      <c r="P43" s="1">
        <v>5610413</v>
      </c>
      <c r="Q43" s="1">
        <v>479610</v>
      </c>
      <c r="R43" s="1">
        <v>430386</v>
      </c>
      <c r="S43" s="1">
        <v>438477</v>
      </c>
      <c r="T43" s="1">
        <v>8091</v>
      </c>
      <c r="U43" s="1">
        <v>4543047</v>
      </c>
      <c r="V43" s="1">
        <v>281882</v>
      </c>
      <c r="W43" s="1">
        <v>11345338</v>
      </c>
      <c r="X43" s="1">
        <v>4842</v>
      </c>
      <c r="Y43" s="77">
        <v>2343.1098719537381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4"/>
        <v>3065.379045996593</v>
      </c>
      <c r="C44" s="86">
        <f t="shared" si="6"/>
        <v>1492.2964224872233</v>
      </c>
      <c r="D44" s="86">
        <f t="shared" si="6"/>
        <v>180.87904599659285</v>
      </c>
      <c r="E44" s="86">
        <f t="shared" si="6"/>
        <v>122.8015332197615</v>
      </c>
      <c r="F44" s="86">
        <f t="shared" si="5"/>
        <v>1222.8875638841566</v>
      </c>
      <c r="G44" s="86">
        <f t="shared" si="5"/>
        <v>46.514480408858603</v>
      </c>
      <c r="H44" s="100">
        <f t="shared" si="1"/>
        <v>3598755</v>
      </c>
      <c r="I44" s="86">
        <f t="shared" si="2"/>
        <v>1751956</v>
      </c>
      <c r="J44" s="86">
        <f t="shared" si="2"/>
        <v>212352</v>
      </c>
      <c r="K44" s="86">
        <f t="shared" si="2"/>
        <v>144169</v>
      </c>
      <c r="L44" s="86">
        <f t="shared" si="3"/>
        <v>1435670</v>
      </c>
      <c r="M44" s="87">
        <f t="shared" si="3"/>
        <v>54608</v>
      </c>
      <c r="N44" s="76"/>
      <c r="O44" s="26" t="s">
        <v>29</v>
      </c>
      <c r="P44" s="1">
        <v>1751956</v>
      </c>
      <c r="Q44" s="1">
        <v>212352</v>
      </c>
      <c r="R44" s="1">
        <v>144169</v>
      </c>
      <c r="S44" s="1">
        <v>146792</v>
      </c>
      <c r="T44" s="1">
        <v>2623</v>
      </c>
      <c r="U44" s="1">
        <v>1435670</v>
      </c>
      <c r="V44" s="1">
        <v>54608</v>
      </c>
      <c r="W44" s="1">
        <v>3598755</v>
      </c>
      <c r="X44" s="1">
        <v>1174</v>
      </c>
      <c r="Y44" s="77">
        <v>3065.379045996593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4"/>
        <v>2393.7235682819387</v>
      </c>
      <c r="C45" s="86">
        <f t="shared" si="6"/>
        <v>1197.756883259912</v>
      </c>
      <c r="D45" s="86">
        <f t="shared" si="6"/>
        <v>58.130231277533042</v>
      </c>
      <c r="E45" s="86">
        <f t="shared" si="6"/>
        <v>109.34664096916299</v>
      </c>
      <c r="F45" s="86">
        <f t="shared" si="5"/>
        <v>949.05038546255503</v>
      </c>
      <c r="G45" s="86">
        <f t="shared" si="5"/>
        <v>79.439427312775337</v>
      </c>
      <c r="H45" s="100">
        <f t="shared" si="1"/>
        <v>8694004</v>
      </c>
      <c r="I45" s="86">
        <f t="shared" si="2"/>
        <v>4350253</v>
      </c>
      <c r="J45" s="86">
        <f t="shared" si="2"/>
        <v>211129</v>
      </c>
      <c r="K45" s="86">
        <f t="shared" si="2"/>
        <v>397147</v>
      </c>
      <c r="L45" s="86">
        <f t="shared" si="3"/>
        <v>3446951</v>
      </c>
      <c r="M45" s="87">
        <f t="shared" si="3"/>
        <v>288524</v>
      </c>
      <c r="N45" s="76"/>
      <c r="O45" s="26" t="s">
        <v>30</v>
      </c>
      <c r="P45" s="1">
        <v>4350253</v>
      </c>
      <c r="Q45" s="1">
        <v>211129</v>
      </c>
      <c r="R45" s="1">
        <v>397147</v>
      </c>
      <c r="S45" s="1">
        <v>403306</v>
      </c>
      <c r="T45" s="1">
        <v>6159</v>
      </c>
      <c r="U45" s="1">
        <v>3446951</v>
      </c>
      <c r="V45" s="1">
        <v>288524</v>
      </c>
      <c r="W45" s="1">
        <v>8694004</v>
      </c>
      <c r="X45" s="1">
        <v>3632</v>
      </c>
      <c r="Y45" s="77">
        <v>2393.7235682819382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4"/>
        <v>2356.7488518249943</v>
      </c>
      <c r="C46" s="86">
        <f t="shared" si="6"/>
        <v>1072.8752719361858</v>
      </c>
      <c r="D46" s="86">
        <f t="shared" si="6"/>
        <v>56.47522359197486</v>
      </c>
      <c r="E46" s="86">
        <f t="shared" si="6"/>
        <v>71.836596567561031</v>
      </c>
      <c r="F46" s="86">
        <f t="shared" si="5"/>
        <v>1105.4189025864152</v>
      </c>
      <c r="G46" s="86">
        <f t="shared" si="5"/>
        <v>50.142857142857146</v>
      </c>
      <c r="H46" s="100">
        <f t="shared" si="1"/>
        <v>9749870</v>
      </c>
      <c r="I46" s="86">
        <f t="shared" si="2"/>
        <v>4438485</v>
      </c>
      <c r="J46" s="86">
        <f t="shared" si="2"/>
        <v>233638</v>
      </c>
      <c r="K46" s="86">
        <f t="shared" si="2"/>
        <v>297188</v>
      </c>
      <c r="L46" s="86">
        <f t="shared" si="3"/>
        <v>4573118</v>
      </c>
      <c r="M46" s="87">
        <f t="shared" si="3"/>
        <v>207441</v>
      </c>
      <c r="N46" s="76"/>
      <c r="O46" s="26" t="s">
        <v>31</v>
      </c>
      <c r="P46" s="1">
        <v>4438485</v>
      </c>
      <c r="Q46" s="1">
        <v>233638</v>
      </c>
      <c r="R46" s="1">
        <v>297188</v>
      </c>
      <c r="S46" s="1">
        <v>304961</v>
      </c>
      <c r="T46" s="1">
        <v>7773</v>
      </c>
      <c r="U46" s="1">
        <v>4573118</v>
      </c>
      <c r="V46" s="1">
        <v>207441</v>
      </c>
      <c r="W46" s="1">
        <v>9749870</v>
      </c>
      <c r="X46" s="1">
        <v>4137</v>
      </c>
      <c r="Y46" s="77">
        <v>2356.7488518249938</v>
      </c>
      <c r="Z46" s="27"/>
      <c r="AA46" s="27"/>
      <c r="AB46" s="27"/>
      <c r="AC46" s="27"/>
      <c r="AD46" s="27"/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4"/>
        <v>2467.115122366979</v>
      </c>
      <c r="C47" s="86">
        <f t="shared" si="6"/>
        <v>1279.0876050164375</v>
      </c>
      <c r="D47" s="86">
        <f t="shared" si="6"/>
        <v>132.36356995007915</v>
      </c>
      <c r="E47" s="86">
        <f t="shared" si="6"/>
        <v>113.78065262388895</v>
      </c>
      <c r="F47" s="86">
        <f t="shared" si="5"/>
        <v>890.92298794593933</v>
      </c>
      <c r="G47" s="86">
        <f t="shared" si="5"/>
        <v>50.960306830634359</v>
      </c>
      <c r="H47" s="100">
        <f t="shared" si="1"/>
        <v>40524833</v>
      </c>
      <c r="I47" s="86">
        <f t="shared" si="2"/>
        <v>21010293</v>
      </c>
      <c r="J47" s="86">
        <f t="shared" si="2"/>
        <v>2174204</v>
      </c>
      <c r="K47" s="86">
        <f t="shared" si="2"/>
        <v>1868961</v>
      </c>
      <c r="L47" s="86">
        <f t="shared" si="3"/>
        <v>14634301</v>
      </c>
      <c r="M47" s="87">
        <f t="shared" si="3"/>
        <v>837074</v>
      </c>
      <c r="N47" s="76"/>
      <c r="O47" s="28" t="s">
        <v>45</v>
      </c>
      <c r="P47" s="10">
        <v>21010293</v>
      </c>
      <c r="Q47" s="10">
        <v>2174204</v>
      </c>
      <c r="R47" s="10">
        <v>1868961</v>
      </c>
      <c r="S47" s="10">
        <v>1897583</v>
      </c>
      <c r="T47" s="10">
        <v>28622</v>
      </c>
      <c r="U47" s="10">
        <v>14634301</v>
      </c>
      <c r="V47" s="10">
        <v>837074</v>
      </c>
      <c r="W47" s="10">
        <v>40524833</v>
      </c>
      <c r="X47" s="10">
        <v>16426</v>
      </c>
      <c r="Y47" s="81">
        <v>2467.115122366979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4"/>
        <v>2564.307289127255</v>
      </c>
      <c r="C48" s="86">
        <f t="shared" si="6"/>
        <v>1342.0852023403218</v>
      </c>
      <c r="D48" s="86">
        <f t="shared" si="6"/>
        <v>110.05424183325208</v>
      </c>
      <c r="E48" s="86">
        <f t="shared" si="6"/>
        <v>131.34629449049245</v>
      </c>
      <c r="F48" s="86">
        <f t="shared" si="5"/>
        <v>953.88322769380795</v>
      </c>
      <c r="G48" s="86">
        <f t="shared" si="5"/>
        <v>26.93832276938079</v>
      </c>
      <c r="H48" s="100">
        <f t="shared" si="1"/>
        <v>21037577</v>
      </c>
      <c r="I48" s="86">
        <f t="shared" si="2"/>
        <v>11010467</v>
      </c>
      <c r="J48" s="86">
        <f t="shared" si="2"/>
        <v>902885</v>
      </c>
      <c r="K48" s="86">
        <f t="shared" si="2"/>
        <v>1077565</v>
      </c>
      <c r="L48" s="86">
        <f t="shared" si="3"/>
        <v>7825658</v>
      </c>
      <c r="M48" s="87">
        <f t="shared" si="3"/>
        <v>221002</v>
      </c>
      <c r="N48" s="76"/>
      <c r="O48" s="28" t="s">
        <v>32</v>
      </c>
      <c r="P48" s="10">
        <v>11010467</v>
      </c>
      <c r="Q48" s="10">
        <v>902885</v>
      </c>
      <c r="R48" s="10">
        <v>1077565</v>
      </c>
      <c r="S48" s="10">
        <v>1093387</v>
      </c>
      <c r="T48" s="10">
        <v>15822</v>
      </c>
      <c r="U48" s="10">
        <v>7825658</v>
      </c>
      <c r="V48" s="10">
        <v>221002</v>
      </c>
      <c r="W48" s="10">
        <v>21037577</v>
      </c>
      <c r="X48" s="10">
        <v>8204</v>
      </c>
      <c r="Y48" s="81">
        <v>2564.307289127255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4"/>
        <v>2876.3045183128925</v>
      </c>
      <c r="C49" s="89">
        <f t="shared" si="6"/>
        <v>1732.3111459514805</v>
      </c>
      <c r="D49" s="89">
        <f t="shared" si="6"/>
        <v>102.74714736814232</v>
      </c>
      <c r="E49" s="89">
        <f t="shared" si="6"/>
        <v>128.89250581449232</v>
      </c>
      <c r="F49" s="89">
        <f t="shared" si="5"/>
        <v>851.68882094894275</v>
      </c>
      <c r="G49" s="89">
        <f t="shared" si="5"/>
        <v>60.664898229834634</v>
      </c>
      <c r="H49" s="90">
        <f>SUM(H4:H48)</f>
        <v>5213911716</v>
      </c>
      <c r="I49" s="91">
        <f t="shared" ref="I49:M49" si="7">SUM(I4:I48)</f>
        <v>3140181202</v>
      </c>
      <c r="J49" s="91">
        <f t="shared" si="7"/>
        <v>186250987</v>
      </c>
      <c r="K49" s="91">
        <f t="shared" si="7"/>
        <v>233644992</v>
      </c>
      <c r="L49" s="91">
        <f t="shared" si="7"/>
        <v>1543866546</v>
      </c>
      <c r="M49" s="92">
        <f t="shared" si="7"/>
        <v>109967989</v>
      </c>
      <c r="N49" s="83"/>
      <c r="O49" s="7" t="s">
        <v>33</v>
      </c>
      <c r="P49" s="11">
        <v>3140181202</v>
      </c>
      <c r="Q49" s="11">
        <v>186250987</v>
      </c>
      <c r="R49" s="11">
        <v>233644992</v>
      </c>
      <c r="S49" s="11">
        <v>237315994</v>
      </c>
      <c r="T49" s="11">
        <v>3671002</v>
      </c>
      <c r="U49" s="11">
        <v>1543866546</v>
      </c>
      <c r="V49" s="11">
        <v>109967989</v>
      </c>
      <c r="W49" s="11">
        <v>5213911716</v>
      </c>
      <c r="X49" s="11">
        <v>1812712</v>
      </c>
      <c r="Y49" s="84">
        <v>2876.3045183128925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2876.3045183128925</v>
      </c>
      <c r="C50" s="86">
        <f t="shared" ref="C50:G50" si="8">C49</f>
        <v>1732.3111459514805</v>
      </c>
      <c r="D50" s="86">
        <f t="shared" si="8"/>
        <v>102.74714736814232</v>
      </c>
      <c r="E50" s="86">
        <f t="shared" si="8"/>
        <v>128.89250581449232</v>
      </c>
      <c r="F50" s="86">
        <f t="shared" si="8"/>
        <v>851.68882094894275</v>
      </c>
      <c r="G50" s="86">
        <f t="shared" si="8"/>
        <v>60.664898229834634</v>
      </c>
      <c r="H50" s="86">
        <f>AVERAGE(H4:H48)</f>
        <v>115864704.8</v>
      </c>
      <c r="I50" s="86">
        <f t="shared" ref="I50:M50" si="9">AVERAGE(I4:I48)</f>
        <v>69781804.48888889</v>
      </c>
      <c r="J50" s="86">
        <f t="shared" si="9"/>
        <v>4138910.8222222221</v>
      </c>
      <c r="K50" s="86">
        <f t="shared" si="9"/>
        <v>5192110.9333333336</v>
      </c>
      <c r="L50" s="86">
        <f t="shared" si="9"/>
        <v>34308145.466666669</v>
      </c>
      <c r="M50" s="86">
        <f t="shared" si="9"/>
        <v>2443733.0888888887</v>
      </c>
      <c r="P50" s="14"/>
      <c r="Q50" s="85"/>
      <c r="R50" s="85"/>
      <c r="S50" s="85"/>
      <c r="T50" s="85"/>
      <c r="U50" s="85"/>
      <c r="V50" s="85"/>
      <c r="W50" s="85"/>
      <c r="X50" s="85"/>
      <c r="Y50" s="85"/>
      <c r="AE50" s="43"/>
      <c r="AF50" s="43"/>
      <c r="AG50" s="43"/>
      <c r="AH50" s="43"/>
      <c r="AI50" s="43"/>
      <c r="AJ50" s="78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5"/>
    </row>
    <row r="51" spans="1:56" ht="12">
      <c r="AE51" s="43"/>
      <c r="AF51" s="43"/>
      <c r="AG51" s="43"/>
      <c r="AH51" s="43"/>
      <c r="AI51" s="43"/>
      <c r="AJ51" s="78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5"/>
    </row>
    <row r="52" spans="1:56" ht="12">
      <c r="A52" s="8" t="s">
        <v>145</v>
      </c>
      <c r="AJ52" s="78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J53" s="78"/>
    </row>
    <row r="54" spans="1:56" ht="12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6" ht="12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s="5" customFormat="1" ht="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56" s="5" customFormat="1" ht="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9" customHeight="1"/>
    <row r="95" s="5" customFormat="1" ht="9" customHeight="1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12" customFormat="1" ht="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s="12" customFormat="1" ht="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5" customFormat="1" ht="9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72" s="5" customFormat="1" ht="9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ht="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9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rowBreaks count="2" manualBreakCount="2">
    <brk id="54" max="16383" man="1"/>
    <brk id="159" max="16383" man="1"/>
  </rowBreaks>
  <colBreaks count="2" manualBreakCount="2">
    <brk id="27" max="1048575" man="1"/>
    <brk id="4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117</v>
      </c>
      <c r="D1" s="39" t="s">
        <v>65</v>
      </c>
      <c r="E1" s="38"/>
      <c r="F1" s="39"/>
      <c r="G1" s="38" t="s">
        <v>118</v>
      </c>
      <c r="H1" s="39"/>
      <c r="I1" s="38" t="s">
        <v>117</v>
      </c>
      <c r="J1" s="38" t="s">
        <v>94</v>
      </c>
      <c r="K1" s="39"/>
      <c r="L1" s="39"/>
      <c r="M1" s="38" t="s">
        <v>119</v>
      </c>
      <c r="N1" s="38"/>
      <c r="O1" s="13" t="s">
        <v>91</v>
      </c>
      <c r="P1" s="13"/>
      <c r="Q1" s="20" t="s">
        <v>120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94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94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3060.8660755860656</v>
      </c>
      <c r="C4" s="86">
        <f t="shared" ref="C4:E19" si="0">P4/$X4</f>
        <v>1955.2024496442352</v>
      </c>
      <c r="D4" s="86">
        <f t="shared" si="0"/>
        <v>107.27935774445385</v>
      </c>
      <c r="E4" s="86">
        <f t="shared" si="0"/>
        <v>139.46229001979648</v>
      </c>
      <c r="F4" s="86">
        <f>U4/$X4</f>
        <v>766.62607525930116</v>
      </c>
      <c r="G4" s="86">
        <f>V4/$X4</f>
        <v>92.295902918278927</v>
      </c>
      <c r="H4" s="100">
        <f>SUM(I4:M4)</f>
        <v>2248126550</v>
      </c>
      <c r="I4" s="86">
        <f>P4</f>
        <v>1436045364</v>
      </c>
      <c r="J4" s="86">
        <f>Q4</f>
        <v>78793899</v>
      </c>
      <c r="K4" s="86">
        <f>R4</f>
        <v>102431426</v>
      </c>
      <c r="L4" s="86">
        <f>U4</f>
        <v>563066920</v>
      </c>
      <c r="M4" s="87">
        <f>V4</f>
        <v>67788941</v>
      </c>
      <c r="N4" s="76"/>
      <c r="O4" s="26" t="s">
        <v>0</v>
      </c>
      <c r="P4" s="1">
        <v>1436045364</v>
      </c>
      <c r="Q4" s="1">
        <v>78793899</v>
      </c>
      <c r="R4" s="1">
        <v>102431426</v>
      </c>
      <c r="S4" s="1">
        <v>104664039</v>
      </c>
      <c r="T4" s="1">
        <v>2232613</v>
      </c>
      <c r="U4" s="1">
        <v>563066920</v>
      </c>
      <c r="V4" s="1">
        <v>67788941</v>
      </c>
      <c r="W4" s="1">
        <v>2248126550</v>
      </c>
      <c r="X4" s="1">
        <v>734474</v>
      </c>
      <c r="Y4" s="77">
        <v>3060.8660755860656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2607.0988991879999</v>
      </c>
      <c r="C5" s="86">
        <f t="shared" si="0"/>
        <v>1498.4990851768407</v>
      </c>
      <c r="D5" s="86">
        <f t="shared" si="0"/>
        <v>112.31924304053952</v>
      </c>
      <c r="E5" s="86">
        <f t="shared" si="0"/>
        <v>104.72100917847368</v>
      </c>
      <c r="F5" s="86">
        <f>U5/$X5</f>
        <v>845.57574130917999</v>
      </c>
      <c r="G5" s="86">
        <f>V5/$X5</f>
        <v>45.983820482966145</v>
      </c>
      <c r="H5" s="100">
        <f t="shared" ref="H5:H48" si="1">SUM(I5:M5)</f>
        <v>344830543</v>
      </c>
      <c r="I5" s="86">
        <f t="shared" ref="I5:K48" si="2">P5</f>
        <v>198200480</v>
      </c>
      <c r="J5" s="86">
        <f t="shared" si="2"/>
        <v>14856017</v>
      </c>
      <c r="K5" s="86">
        <f t="shared" si="2"/>
        <v>13851029</v>
      </c>
      <c r="L5" s="86">
        <f t="shared" ref="L5:M48" si="3">U5</f>
        <v>111840921</v>
      </c>
      <c r="M5" s="87">
        <f t="shared" si="3"/>
        <v>6082096</v>
      </c>
      <c r="N5" s="76"/>
      <c r="O5" s="26" t="s">
        <v>1</v>
      </c>
      <c r="P5" s="1">
        <v>198200480</v>
      </c>
      <c r="Q5" s="1">
        <v>14856017</v>
      </c>
      <c r="R5" s="1">
        <v>13851029</v>
      </c>
      <c r="S5" s="1">
        <v>14201395</v>
      </c>
      <c r="T5" s="1">
        <v>350366</v>
      </c>
      <c r="U5" s="1">
        <v>111840921</v>
      </c>
      <c r="V5" s="1">
        <v>6082096</v>
      </c>
      <c r="W5" s="1">
        <v>344830543</v>
      </c>
      <c r="X5" s="1">
        <v>132266</v>
      </c>
      <c r="Y5" s="77">
        <v>2607.0988991879999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4">SUM(C6:G6)</f>
        <v>2717.9591137569851</v>
      </c>
      <c r="C6" s="86">
        <f t="shared" si="0"/>
        <v>1530.3970121591642</v>
      </c>
      <c r="D6" s="86">
        <f t="shared" si="0"/>
        <v>110.6783578107888</v>
      </c>
      <c r="E6" s="86">
        <f t="shared" si="0"/>
        <v>102.04234646597962</v>
      </c>
      <c r="F6" s="86">
        <f t="shared" ref="F6:G49" si="5">U6/$X6</f>
        <v>910.01923562944035</v>
      </c>
      <c r="G6" s="86">
        <f t="shared" si="5"/>
        <v>64.822161691612138</v>
      </c>
      <c r="H6" s="100">
        <f t="shared" si="1"/>
        <v>96789242</v>
      </c>
      <c r="I6" s="86">
        <f t="shared" si="2"/>
        <v>54498968</v>
      </c>
      <c r="J6" s="86">
        <f t="shared" si="2"/>
        <v>3941367</v>
      </c>
      <c r="K6" s="86">
        <f t="shared" si="2"/>
        <v>3633830</v>
      </c>
      <c r="L6" s="86">
        <f t="shared" si="3"/>
        <v>32406695</v>
      </c>
      <c r="M6" s="87">
        <f t="shared" si="3"/>
        <v>2308382</v>
      </c>
      <c r="N6" s="76"/>
      <c r="O6" s="26" t="s">
        <v>2</v>
      </c>
      <c r="P6" s="1">
        <v>54498968</v>
      </c>
      <c r="Q6" s="1">
        <v>3941367</v>
      </c>
      <c r="R6" s="1">
        <v>3633830</v>
      </c>
      <c r="S6" s="1">
        <v>3737195</v>
      </c>
      <c r="T6" s="1">
        <v>103365</v>
      </c>
      <c r="U6" s="1">
        <v>32406695</v>
      </c>
      <c r="V6" s="1">
        <v>2308382</v>
      </c>
      <c r="W6" s="1">
        <v>96789242</v>
      </c>
      <c r="X6" s="1">
        <v>35611</v>
      </c>
      <c r="Y6" s="77">
        <v>2717.9591137569851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4"/>
        <v>2643.9173550731189</v>
      </c>
      <c r="C7" s="86">
        <f t="shared" si="0"/>
        <v>1527.5824189729035</v>
      </c>
      <c r="D7" s="86">
        <f t="shared" si="0"/>
        <v>81.376638166338282</v>
      </c>
      <c r="E7" s="86">
        <f t="shared" si="0"/>
        <v>96.997071636449093</v>
      </c>
      <c r="F7" s="86">
        <f t="shared" si="5"/>
        <v>875.48628911263359</v>
      </c>
      <c r="G7" s="86">
        <f t="shared" si="5"/>
        <v>62.4749371847942</v>
      </c>
      <c r="H7" s="100">
        <f t="shared" si="1"/>
        <v>146264152</v>
      </c>
      <c r="I7" s="86">
        <f t="shared" si="2"/>
        <v>84507387</v>
      </c>
      <c r="J7" s="86">
        <f t="shared" si="2"/>
        <v>4501837</v>
      </c>
      <c r="K7" s="86">
        <f t="shared" si="2"/>
        <v>5365975</v>
      </c>
      <c r="L7" s="86">
        <f t="shared" si="3"/>
        <v>48432777</v>
      </c>
      <c r="M7" s="87">
        <f t="shared" si="3"/>
        <v>3456176</v>
      </c>
      <c r="N7" s="76"/>
      <c r="O7" s="26" t="s">
        <v>3</v>
      </c>
      <c r="P7" s="1">
        <v>84507387</v>
      </c>
      <c r="Q7" s="1">
        <v>4501837</v>
      </c>
      <c r="R7" s="1">
        <v>5365975</v>
      </c>
      <c r="S7" s="1">
        <v>5520258</v>
      </c>
      <c r="T7" s="1">
        <v>154283</v>
      </c>
      <c r="U7" s="1">
        <v>48432777</v>
      </c>
      <c r="V7" s="1">
        <v>3456176</v>
      </c>
      <c r="W7" s="1">
        <v>146264152</v>
      </c>
      <c r="X7" s="1">
        <v>55321</v>
      </c>
      <c r="Y7" s="77">
        <v>2643.9173550731189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4"/>
        <v>2695.1080880717623</v>
      </c>
      <c r="C8" s="86">
        <f t="shared" si="0"/>
        <v>1492.7238861294388</v>
      </c>
      <c r="D8" s="86">
        <f t="shared" si="0"/>
        <v>73.492290014085555</v>
      </c>
      <c r="E8" s="86">
        <f t="shared" si="0"/>
        <v>91.942508710801391</v>
      </c>
      <c r="F8" s="86">
        <f t="shared" si="5"/>
        <v>973.92456816665435</v>
      </c>
      <c r="G8" s="86">
        <f t="shared" si="5"/>
        <v>63.024835050782116</v>
      </c>
      <c r="H8" s="100">
        <f t="shared" si="1"/>
        <v>72708626</v>
      </c>
      <c r="I8" s="86">
        <f t="shared" si="2"/>
        <v>40270705</v>
      </c>
      <c r="J8" s="86">
        <f t="shared" si="2"/>
        <v>1982675</v>
      </c>
      <c r="K8" s="86">
        <f t="shared" si="2"/>
        <v>2480425</v>
      </c>
      <c r="L8" s="86">
        <f t="shared" si="3"/>
        <v>26274537</v>
      </c>
      <c r="M8" s="87">
        <f t="shared" si="3"/>
        <v>1700284</v>
      </c>
      <c r="N8" s="76"/>
      <c r="O8" s="26" t="s">
        <v>4</v>
      </c>
      <c r="P8" s="1">
        <v>40270705</v>
      </c>
      <c r="Q8" s="1">
        <v>1982675</v>
      </c>
      <c r="R8" s="1">
        <v>2480425</v>
      </c>
      <c r="S8" s="1">
        <v>2560844</v>
      </c>
      <c r="T8" s="1">
        <v>80419</v>
      </c>
      <c r="U8" s="1">
        <v>26274537</v>
      </c>
      <c r="V8" s="1">
        <v>1700284</v>
      </c>
      <c r="W8" s="1">
        <v>72708626</v>
      </c>
      <c r="X8" s="1">
        <v>26978</v>
      </c>
      <c r="Y8" s="77">
        <v>2695.1080880717623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4"/>
        <v>2697.2898434017343</v>
      </c>
      <c r="C9" s="86">
        <f t="shared" si="0"/>
        <v>1558.8232841057793</v>
      </c>
      <c r="D9" s="86">
        <f t="shared" si="0"/>
        <v>120.78706087056557</v>
      </c>
      <c r="E9" s="86">
        <f t="shared" si="0"/>
        <v>97.617002919141228</v>
      </c>
      <c r="F9" s="86">
        <f t="shared" si="5"/>
        <v>864.31935117412752</v>
      </c>
      <c r="G9" s="86">
        <f t="shared" si="5"/>
        <v>55.743144332120622</v>
      </c>
      <c r="H9" s="100">
        <f t="shared" si="1"/>
        <v>187572233</v>
      </c>
      <c r="I9" s="86">
        <f t="shared" si="2"/>
        <v>108402130</v>
      </c>
      <c r="J9" s="86">
        <f t="shared" si="2"/>
        <v>8399653</v>
      </c>
      <c r="K9" s="86">
        <f t="shared" si="2"/>
        <v>6788384</v>
      </c>
      <c r="L9" s="86">
        <f t="shared" si="3"/>
        <v>60105632</v>
      </c>
      <c r="M9" s="87">
        <f t="shared" si="3"/>
        <v>3876434</v>
      </c>
      <c r="N9" s="76"/>
      <c r="O9" s="26" t="s">
        <v>5</v>
      </c>
      <c r="P9" s="1">
        <v>108402130</v>
      </c>
      <c r="Q9" s="1">
        <v>8399653</v>
      </c>
      <c r="R9" s="1">
        <v>6788384</v>
      </c>
      <c r="S9" s="1">
        <v>6968108</v>
      </c>
      <c r="T9" s="1">
        <v>179724</v>
      </c>
      <c r="U9" s="1">
        <v>60105632</v>
      </c>
      <c r="V9" s="1">
        <v>3876434</v>
      </c>
      <c r="W9" s="1">
        <v>187572233</v>
      </c>
      <c r="X9" s="1">
        <v>69541</v>
      </c>
      <c r="Y9" s="77">
        <v>2697.2898434017343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4"/>
        <v>2566.303839974003</v>
      </c>
      <c r="C10" s="86">
        <f t="shared" si="0"/>
        <v>1418.7593832933148</v>
      </c>
      <c r="D10" s="86">
        <f t="shared" si="0"/>
        <v>97.494773519163758</v>
      </c>
      <c r="E10" s="86">
        <f t="shared" si="0"/>
        <v>119.06206784495676</v>
      </c>
      <c r="F10" s="86">
        <f t="shared" si="5"/>
        <v>890.83948655918834</v>
      </c>
      <c r="G10" s="86">
        <f t="shared" si="5"/>
        <v>40.148128757379361</v>
      </c>
      <c r="H10" s="100">
        <f t="shared" si="1"/>
        <v>142150136</v>
      </c>
      <c r="I10" s="86">
        <f t="shared" si="2"/>
        <v>78586501</v>
      </c>
      <c r="J10" s="86">
        <f t="shared" si="2"/>
        <v>5400333</v>
      </c>
      <c r="K10" s="86">
        <f t="shared" si="2"/>
        <v>6594967</v>
      </c>
      <c r="L10" s="86">
        <f t="shared" si="3"/>
        <v>49344490</v>
      </c>
      <c r="M10" s="87">
        <f t="shared" si="3"/>
        <v>2223845</v>
      </c>
      <c r="N10" s="76"/>
      <c r="O10" s="26" t="s">
        <v>6</v>
      </c>
      <c r="P10" s="1">
        <v>78586501</v>
      </c>
      <c r="Q10" s="1">
        <v>5400333</v>
      </c>
      <c r="R10" s="1">
        <v>6594967</v>
      </c>
      <c r="S10" s="1">
        <v>6737511</v>
      </c>
      <c r="T10" s="1">
        <v>142544</v>
      </c>
      <c r="U10" s="1">
        <v>49344490</v>
      </c>
      <c r="V10" s="1">
        <v>2223845</v>
      </c>
      <c r="W10" s="1">
        <v>142150136</v>
      </c>
      <c r="X10" s="1">
        <v>55391</v>
      </c>
      <c r="Y10" s="77">
        <v>2566.303839974003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4"/>
        <v>2624.2744551141573</v>
      </c>
      <c r="C11" s="86">
        <f t="shared" si="0"/>
        <v>1496.1025022911106</v>
      </c>
      <c r="D11" s="86">
        <f t="shared" si="0"/>
        <v>108.39138144001275</v>
      </c>
      <c r="E11" s="86">
        <f t="shared" si="0"/>
        <v>104.00093636689644</v>
      </c>
      <c r="F11" s="86">
        <f t="shared" si="5"/>
        <v>862.77037096067261</v>
      </c>
      <c r="G11" s="86">
        <f t="shared" si="5"/>
        <v>53.009264055464797</v>
      </c>
      <c r="H11" s="100">
        <f t="shared" si="1"/>
        <v>131722832</v>
      </c>
      <c r="I11" s="86">
        <f t="shared" si="2"/>
        <v>75095369</v>
      </c>
      <c r="J11" s="86">
        <f t="shared" si="2"/>
        <v>5440597</v>
      </c>
      <c r="K11" s="86">
        <f t="shared" si="2"/>
        <v>5220223</v>
      </c>
      <c r="L11" s="86">
        <f t="shared" si="3"/>
        <v>43305896</v>
      </c>
      <c r="M11" s="87">
        <f t="shared" si="3"/>
        <v>2660747</v>
      </c>
      <c r="N11" s="76"/>
      <c r="O11" s="26" t="s">
        <v>7</v>
      </c>
      <c r="P11" s="1">
        <v>75095369</v>
      </c>
      <c r="Q11" s="1">
        <v>5440597</v>
      </c>
      <c r="R11" s="1">
        <v>5220223</v>
      </c>
      <c r="S11" s="1">
        <v>5343558</v>
      </c>
      <c r="T11" s="1">
        <v>123335</v>
      </c>
      <c r="U11" s="1">
        <v>43305896</v>
      </c>
      <c r="V11" s="1">
        <v>2660747</v>
      </c>
      <c r="W11" s="1">
        <v>131722832</v>
      </c>
      <c r="X11" s="1">
        <v>50194</v>
      </c>
      <c r="Y11" s="77">
        <v>2624.2744551141573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4"/>
        <v>2715.4723142576936</v>
      </c>
      <c r="C12" s="86">
        <f t="shared" si="0"/>
        <v>1641.7880828054178</v>
      </c>
      <c r="D12" s="86">
        <f t="shared" si="0"/>
        <v>105.69077848755533</v>
      </c>
      <c r="E12" s="86">
        <f t="shared" si="0"/>
        <v>104.81342274763432</v>
      </c>
      <c r="F12" s="86">
        <f t="shared" si="5"/>
        <v>809.6858483314337</v>
      </c>
      <c r="G12" s="86">
        <f t="shared" si="5"/>
        <v>53.494181885652182</v>
      </c>
      <c r="H12" s="100">
        <f t="shared" si="1"/>
        <v>102446624</v>
      </c>
      <c r="I12" s="86">
        <f t="shared" si="2"/>
        <v>61939739</v>
      </c>
      <c r="J12" s="86">
        <f t="shared" si="2"/>
        <v>3987396</v>
      </c>
      <c r="K12" s="86">
        <f t="shared" si="2"/>
        <v>3954296</v>
      </c>
      <c r="L12" s="86">
        <f t="shared" si="3"/>
        <v>30547018</v>
      </c>
      <c r="M12" s="87">
        <f t="shared" si="3"/>
        <v>2018175</v>
      </c>
      <c r="N12" s="76"/>
      <c r="O12" s="26" t="s">
        <v>8</v>
      </c>
      <c r="P12" s="1">
        <v>61939739</v>
      </c>
      <c r="Q12" s="1">
        <v>3987396</v>
      </c>
      <c r="R12" s="1">
        <v>3954296</v>
      </c>
      <c r="S12" s="1">
        <v>4048853</v>
      </c>
      <c r="T12" s="1">
        <v>94557</v>
      </c>
      <c r="U12" s="1">
        <v>30547018</v>
      </c>
      <c r="V12" s="1">
        <v>2018175</v>
      </c>
      <c r="W12" s="1">
        <v>102446624</v>
      </c>
      <c r="X12" s="1">
        <v>37727</v>
      </c>
      <c r="Y12" s="77">
        <v>2715.4723142576936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4"/>
        <v>2549.3076717276435</v>
      </c>
      <c r="C13" s="88">
        <f t="shared" si="0"/>
        <v>1325.1534345528728</v>
      </c>
      <c r="D13" s="88">
        <f t="shared" si="0"/>
        <v>110.32907497826233</v>
      </c>
      <c r="E13" s="88">
        <f t="shared" si="0"/>
        <v>108.60360511002608</v>
      </c>
      <c r="F13" s="88">
        <f t="shared" si="5"/>
        <v>960.60681559761883</v>
      </c>
      <c r="G13" s="88">
        <f t="shared" si="5"/>
        <v>44.614741488863622</v>
      </c>
      <c r="H13" s="100">
        <f t="shared" si="1"/>
        <v>76229398</v>
      </c>
      <c r="I13" s="88">
        <f t="shared" si="2"/>
        <v>39624738</v>
      </c>
      <c r="J13" s="88">
        <f t="shared" si="2"/>
        <v>3299060</v>
      </c>
      <c r="K13" s="88">
        <f t="shared" si="2"/>
        <v>3247465</v>
      </c>
      <c r="L13" s="88">
        <f t="shared" si="3"/>
        <v>28724065</v>
      </c>
      <c r="M13" s="87">
        <f t="shared" si="3"/>
        <v>1334070</v>
      </c>
      <c r="N13" s="79"/>
      <c r="O13" s="26" t="s">
        <v>35</v>
      </c>
      <c r="P13" s="1">
        <v>39624738</v>
      </c>
      <c r="Q13" s="1">
        <v>3299060</v>
      </c>
      <c r="R13" s="1">
        <v>3247465</v>
      </c>
      <c r="S13" s="1">
        <v>3328630</v>
      </c>
      <c r="T13" s="1">
        <v>81165</v>
      </c>
      <c r="U13" s="1">
        <v>28724065</v>
      </c>
      <c r="V13" s="1">
        <v>1334070</v>
      </c>
      <c r="W13" s="1">
        <v>76229398</v>
      </c>
      <c r="X13" s="1">
        <v>29902</v>
      </c>
      <c r="Y13" s="77">
        <v>2549.3076717276435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4"/>
        <v>2587.8346100391095</v>
      </c>
      <c r="C14" s="86">
        <f t="shared" si="0"/>
        <v>1482.4639936649537</v>
      </c>
      <c r="D14" s="86">
        <f t="shared" si="0"/>
        <v>109.15931348783089</v>
      </c>
      <c r="E14" s="86">
        <f t="shared" si="0"/>
        <v>101.1293836258444</v>
      </c>
      <c r="F14" s="86">
        <f t="shared" si="5"/>
        <v>855.84078347716479</v>
      </c>
      <c r="G14" s="86">
        <f t="shared" si="5"/>
        <v>39.241135783315556</v>
      </c>
      <c r="H14" s="100">
        <f t="shared" si="1"/>
        <v>160130030</v>
      </c>
      <c r="I14" s="86">
        <f t="shared" si="2"/>
        <v>91731907</v>
      </c>
      <c r="J14" s="86">
        <f t="shared" si="2"/>
        <v>6754560</v>
      </c>
      <c r="K14" s="86">
        <f t="shared" si="2"/>
        <v>6257684</v>
      </c>
      <c r="L14" s="86">
        <f t="shared" si="3"/>
        <v>52957716</v>
      </c>
      <c r="M14" s="87">
        <f t="shared" si="3"/>
        <v>2428163</v>
      </c>
      <c r="N14" s="76"/>
      <c r="O14" s="26" t="s">
        <v>36</v>
      </c>
      <c r="P14" s="1">
        <v>91731907</v>
      </c>
      <c r="Q14" s="1">
        <v>6754560</v>
      </c>
      <c r="R14" s="1">
        <v>6257684</v>
      </c>
      <c r="S14" s="1">
        <v>6413288</v>
      </c>
      <c r="T14" s="1">
        <v>155604</v>
      </c>
      <c r="U14" s="1">
        <v>52957716</v>
      </c>
      <c r="V14" s="1">
        <v>2428163</v>
      </c>
      <c r="W14" s="1">
        <v>160130030</v>
      </c>
      <c r="X14" s="1">
        <v>61878</v>
      </c>
      <c r="Y14" s="77">
        <v>2587.8346100391091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4"/>
        <v>2676.2044367880749</v>
      </c>
      <c r="C15" s="86">
        <f t="shared" si="0"/>
        <v>1487.0731612993952</v>
      </c>
      <c r="D15" s="86">
        <f t="shared" si="0"/>
        <v>114.05238363099423</v>
      </c>
      <c r="E15" s="86">
        <f t="shared" si="0"/>
        <v>103.62055266488539</v>
      </c>
      <c r="F15" s="86">
        <f t="shared" si="5"/>
        <v>939.1279004359443</v>
      </c>
      <c r="G15" s="86">
        <f t="shared" si="5"/>
        <v>32.330438756855578</v>
      </c>
      <c r="H15" s="100">
        <f t="shared" si="1"/>
        <v>76121959</v>
      </c>
      <c r="I15" s="86">
        <f t="shared" si="2"/>
        <v>42298309</v>
      </c>
      <c r="J15" s="86">
        <f t="shared" si="2"/>
        <v>3244106</v>
      </c>
      <c r="K15" s="86">
        <f t="shared" si="2"/>
        <v>2947383</v>
      </c>
      <c r="L15" s="86">
        <f t="shared" si="3"/>
        <v>26712554</v>
      </c>
      <c r="M15" s="87">
        <f t="shared" si="3"/>
        <v>919607</v>
      </c>
      <c r="N15" s="76"/>
      <c r="O15" s="26" t="s">
        <v>37</v>
      </c>
      <c r="P15" s="1">
        <v>42298309</v>
      </c>
      <c r="Q15" s="1">
        <v>3244106</v>
      </c>
      <c r="R15" s="1">
        <v>2947383</v>
      </c>
      <c r="S15" s="1">
        <v>3021948</v>
      </c>
      <c r="T15" s="1">
        <v>74565</v>
      </c>
      <c r="U15" s="1">
        <v>26712554</v>
      </c>
      <c r="V15" s="1">
        <v>919607</v>
      </c>
      <c r="W15" s="1">
        <v>76121959</v>
      </c>
      <c r="X15" s="1">
        <v>28444</v>
      </c>
      <c r="Y15" s="77">
        <v>2676.2044367880749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4"/>
        <v>2579.0484814461347</v>
      </c>
      <c r="C16" s="86">
        <f t="shared" si="0"/>
        <v>1317.6749789479593</v>
      </c>
      <c r="D16" s="86">
        <f t="shared" si="0"/>
        <v>112.52516701285577</v>
      </c>
      <c r="E16" s="86">
        <f t="shared" si="0"/>
        <v>110.06024813338573</v>
      </c>
      <c r="F16" s="86">
        <f t="shared" si="5"/>
        <v>974.90724751585924</v>
      </c>
      <c r="G16" s="86">
        <f t="shared" si="5"/>
        <v>63.880839836074777</v>
      </c>
      <c r="H16" s="100">
        <f t="shared" si="1"/>
        <v>229702953</v>
      </c>
      <c r="I16" s="86">
        <f t="shared" si="2"/>
        <v>117358722</v>
      </c>
      <c r="J16" s="86">
        <f t="shared" si="2"/>
        <v>10022054</v>
      </c>
      <c r="K16" s="86">
        <f t="shared" si="2"/>
        <v>9802516</v>
      </c>
      <c r="L16" s="86">
        <f t="shared" si="3"/>
        <v>86830114</v>
      </c>
      <c r="M16" s="87">
        <f t="shared" si="3"/>
        <v>5689547</v>
      </c>
      <c r="N16" s="76"/>
      <c r="O16" s="26" t="s">
        <v>38</v>
      </c>
      <c r="P16" s="1">
        <v>117358722</v>
      </c>
      <c r="Q16" s="1">
        <v>10022054</v>
      </c>
      <c r="R16" s="1">
        <v>9802516</v>
      </c>
      <c r="S16" s="1">
        <v>10055535</v>
      </c>
      <c r="T16" s="1">
        <v>253019</v>
      </c>
      <c r="U16" s="1">
        <v>86830114</v>
      </c>
      <c r="V16" s="1">
        <v>5689547</v>
      </c>
      <c r="W16" s="1">
        <v>229702953</v>
      </c>
      <c r="X16" s="1">
        <v>89065</v>
      </c>
      <c r="Y16" s="77">
        <v>2579.0484814461347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4"/>
        <v>2886.3279335296897</v>
      </c>
      <c r="C17" s="86">
        <f t="shared" si="0"/>
        <v>1919.8441329406203</v>
      </c>
      <c r="D17" s="86">
        <f t="shared" si="0"/>
        <v>87.64912185011454</v>
      </c>
      <c r="E17" s="86">
        <f t="shared" si="0"/>
        <v>100.2152285371441</v>
      </c>
      <c r="F17" s="86">
        <f t="shared" si="5"/>
        <v>738.51169048398242</v>
      </c>
      <c r="G17" s="86">
        <f t="shared" si="5"/>
        <v>40.107759717828444</v>
      </c>
      <c r="H17" s="100">
        <f t="shared" si="1"/>
        <v>158753809</v>
      </c>
      <c r="I17" s="86">
        <f t="shared" si="2"/>
        <v>105595267</v>
      </c>
      <c r="J17" s="86">
        <f t="shared" si="2"/>
        <v>4820877</v>
      </c>
      <c r="K17" s="86">
        <f t="shared" si="2"/>
        <v>5512038</v>
      </c>
      <c r="L17" s="86">
        <f t="shared" si="3"/>
        <v>40619620</v>
      </c>
      <c r="M17" s="87">
        <f t="shared" si="3"/>
        <v>2206007</v>
      </c>
      <c r="N17" s="76"/>
      <c r="O17" s="28" t="s">
        <v>39</v>
      </c>
      <c r="P17" s="10">
        <v>105595267</v>
      </c>
      <c r="Q17" s="10">
        <v>4820877</v>
      </c>
      <c r="R17" s="10">
        <v>5512038</v>
      </c>
      <c r="S17" s="10">
        <v>5651666</v>
      </c>
      <c r="T17" s="10">
        <v>139628</v>
      </c>
      <c r="U17" s="10">
        <v>40619620</v>
      </c>
      <c r="V17" s="10">
        <v>2206007</v>
      </c>
      <c r="W17" s="10">
        <v>158753809</v>
      </c>
      <c r="X17" s="10">
        <v>55002</v>
      </c>
      <c r="Y17" s="81">
        <v>2886.3279335296897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4"/>
        <v>2470.0634000702494</v>
      </c>
      <c r="C18" s="86">
        <f t="shared" si="0"/>
        <v>1219.4836670179136</v>
      </c>
      <c r="D18" s="86">
        <f t="shared" si="0"/>
        <v>90.163242009132418</v>
      </c>
      <c r="E18" s="86">
        <f t="shared" si="0"/>
        <v>82.763962065331924</v>
      </c>
      <c r="F18" s="86">
        <f t="shared" si="5"/>
        <v>1048.339655778012</v>
      </c>
      <c r="G18" s="86">
        <f t="shared" si="5"/>
        <v>29.312873199859503</v>
      </c>
      <c r="H18" s="100">
        <f t="shared" si="1"/>
        <v>28129082</v>
      </c>
      <c r="I18" s="86">
        <f t="shared" si="2"/>
        <v>13887480</v>
      </c>
      <c r="J18" s="86">
        <f t="shared" si="2"/>
        <v>1026779</v>
      </c>
      <c r="K18" s="86">
        <f t="shared" si="2"/>
        <v>942516</v>
      </c>
      <c r="L18" s="86">
        <f t="shared" si="3"/>
        <v>11938492</v>
      </c>
      <c r="M18" s="87">
        <f t="shared" si="3"/>
        <v>333815</v>
      </c>
      <c r="N18" s="76"/>
      <c r="O18" s="28" t="s">
        <v>40</v>
      </c>
      <c r="P18" s="10">
        <v>13887480</v>
      </c>
      <c r="Q18" s="10">
        <v>1026779</v>
      </c>
      <c r="R18" s="10">
        <v>942516</v>
      </c>
      <c r="S18" s="10">
        <v>970504</v>
      </c>
      <c r="T18" s="10">
        <v>27988</v>
      </c>
      <c r="U18" s="10">
        <v>11938492</v>
      </c>
      <c r="V18" s="10">
        <v>333815</v>
      </c>
      <c r="W18" s="10">
        <v>28129082</v>
      </c>
      <c r="X18" s="10">
        <v>11388</v>
      </c>
      <c r="Y18" s="81">
        <v>2470.0634000702494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4"/>
        <v>2497.685992077782</v>
      </c>
      <c r="C19" s="86">
        <f t="shared" si="0"/>
        <v>1356.0531148721643</v>
      </c>
      <c r="D19" s="86">
        <f t="shared" si="0"/>
        <v>98.438062657544108</v>
      </c>
      <c r="E19" s="86">
        <f t="shared" si="0"/>
        <v>110.31220741807707</v>
      </c>
      <c r="F19" s="86">
        <f t="shared" si="5"/>
        <v>892.9310406913936</v>
      </c>
      <c r="G19" s="86">
        <f t="shared" si="5"/>
        <v>39.951566438602811</v>
      </c>
      <c r="H19" s="100">
        <f t="shared" si="1"/>
        <v>13872148</v>
      </c>
      <c r="I19" s="86">
        <f t="shared" si="2"/>
        <v>7531519</v>
      </c>
      <c r="J19" s="86">
        <f t="shared" si="2"/>
        <v>546725</v>
      </c>
      <c r="K19" s="86">
        <f t="shared" si="2"/>
        <v>612674</v>
      </c>
      <c r="L19" s="86">
        <f t="shared" si="3"/>
        <v>4959339</v>
      </c>
      <c r="M19" s="87">
        <f t="shared" si="3"/>
        <v>221891</v>
      </c>
      <c r="N19" s="76"/>
      <c r="O19" s="26" t="s">
        <v>9</v>
      </c>
      <c r="P19" s="1">
        <v>7531519</v>
      </c>
      <c r="Q19" s="1">
        <v>546725</v>
      </c>
      <c r="R19" s="1">
        <v>612674</v>
      </c>
      <c r="S19" s="1">
        <v>626147</v>
      </c>
      <c r="T19" s="1">
        <v>13473</v>
      </c>
      <c r="U19" s="1">
        <v>4959339</v>
      </c>
      <c r="V19" s="1">
        <v>221891</v>
      </c>
      <c r="W19" s="1">
        <v>13872148</v>
      </c>
      <c r="X19" s="1">
        <v>5554</v>
      </c>
      <c r="Y19" s="77">
        <v>2497.685992077782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4"/>
        <v>2472.246118894358</v>
      </c>
      <c r="C20" s="86">
        <f t="shared" ref="C20:E49" si="6">P20/$X20</f>
        <v>1330.0888867853087</v>
      </c>
      <c r="D20" s="86">
        <f t="shared" si="6"/>
        <v>83.104789852328665</v>
      </c>
      <c r="E20" s="86">
        <f t="shared" si="6"/>
        <v>89.520825444907231</v>
      </c>
      <c r="F20" s="86">
        <f t="shared" si="5"/>
        <v>937.22652404392272</v>
      </c>
      <c r="G20" s="86">
        <f t="shared" si="5"/>
        <v>32.305092767890947</v>
      </c>
      <c r="H20" s="100">
        <f t="shared" si="1"/>
        <v>26116808</v>
      </c>
      <c r="I20" s="86">
        <f t="shared" si="2"/>
        <v>14051059</v>
      </c>
      <c r="J20" s="86">
        <f t="shared" si="2"/>
        <v>877919</v>
      </c>
      <c r="K20" s="86">
        <f t="shared" si="2"/>
        <v>945698</v>
      </c>
      <c r="L20" s="86">
        <f t="shared" si="3"/>
        <v>9900861</v>
      </c>
      <c r="M20" s="87">
        <f t="shared" si="3"/>
        <v>341271</v>
      </c>
      <c r="N20" s="76"/>
      <c r="O20" s="26" t="s">
        <v>10</v>
      </c>
      <c r="P20" s="1">
        <v>14051059</v>
      </c>
      <c r="Q20" s="1">
        <v>877919</v>
      </c>
      <c r="R20" s="1">
        <v>945698</v>
      </c>
      <c r="S20" s="1">
        <v>972874</v>
      </c>
      <c r="T20" s="1">
        <v>27176</v>
      </c>
      <c r="U20" s="1">
        <v>9900861</v>
      </c>
      <c r="V20" s="1">
        <v>341271</v>
      </c>
      <c r="W20" s="1">
        <v>26116808</v>
      </c>
      <c r="X20" s="1">
        <v>10564</v>
      </c>
      <c r="Y20" s="77">
        <v>2472.246118894358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4"/>
        <v>2750.4179221405329</v>
      </c>
      <c r="C21" s="86">
        <f t="shared" si="6"/>
        <v>1685.3231288417501</v>
      </c>
      <c r="D21" s="86">
        <f t="shared" si="6"/>
        <v>76.158792334578763</v>
      </c>
      <c r="E21" s="86">
        <f t="shared" si="6"/>
        <v>118.48336748222249</v>
      </c>
      <c r="F21" s="86">
        <f t="shared" si="5"/>
        <v>845.23008316258893</v>
      </c>
      <c r="G21" s="86">
        <f t="shared" si="5"/>
        <v>25.22255031939255</v>
      </c>
      <c r="H21" s="100">
        <f t="shared" si="1"/>
        <v>45640435</v>
      </c>
      <c r="I21" s="86">
        <f t="shared" si="2"/>
        <v>27966252</v>
      </c>
      <c r="J21" s="86">
        <f t="shared" si="2"/>
        <v>1263779</v>
      </c>
      <c r="K21" s="86">
        <f t="shared" si="2"/>
        <v>1966113</v>
      </c>
      <c r="L21" s="86">
        <f t="shared" si="3"/>
        <v>14025748</v>
      </c>
      <c r="M21" s="87">
        <f t="shared" si="3"/>
        <v>418543</v>
      </c>
      <c r="N21" s="76"/>
      <c r="O21" s="26" t="s">
        <v>11</v>
      </c>
      <c r="P21" s="1">
        <v>27966252</v>
      </c>
      <c r="Q21" s="1">
        <v>1263779</v>
      </c>
      <c r="R21" s="1">
        <v>1966113</v>
      </c>
      <c r="S21" s="1">
        <v>2010785</v>
      </c>
      <c r="T21" s="1">
        <v>44672</v>
      </c>
      <c r="U21" s="1">
        <v>14025748</v>
      </c>
      <c r="V21" s="1">
        <v>418543</v>
      </c>
      <c r="W21" s="1">
        <v>45640435</v>
      </c>
      <c r="X21" s="1">
        <v>16594</v>
      </c>
      <c r="Y21" s="77">
        <v>2750.4179221405329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4"/>
        <v>2529.587445541033</v>
      </c>
      <c r="C22" s="86">
        <f t="shared" si="6"/>
        <v>1276.8579176669334</v>
      </c>
      <c r="D22" s="86">
        <f t="shared" si="6"/>
        <v>94.775228949942203</v>
      </c>
      <c r="E22" s="86">
        <f t="shared" si="6"/>
        <v>142.0697963901485</v>
      </c>
      <c r="F22" s="86">
        <f t="shared" si="5"/>
        <v>994.02151684893749</v>
      </c>
      <c r="G22" s="86">
        <f t="shared" si="5"/>
        <v>21.862985685071575</v>
      </c>
      <c r="H22" s="100">
        <f t="shared" si="1"/>
        <v>28450270</v>
      </c>
      <c r="I22" s="86">
        <f t="shared" si="2"/>
        <v>14360821</v>
      </c>
      <c r="J22" s="86">
        <f t="shared" si="2"/>
        <v>1065937</v>
      </c>
      <c r="K22" s="86">
        <f t="shared" si="2"/>
        <v>1597859</v>
      </c>
      <c r="L22" s="86">
        <f t="shared" si="3"/>
        <v>11179760</v>
      </c>
      <c r="M22" s="87">
        <f t="shared" si="3"/>
        <v>245893</v>
      </c>
      <c r="N22" s="76"/>
      <c r="O22" s="28" t="s">
        <v>41</v>
      </c>
      <c r="P22" s="10">
        <v>14360821</v>
      </c>
      <c r="Q22" s="10">
        <v>1065937</v>
      </c>
      <c r="R22" s="10">
        <v>1597859</v>
      </c>
      <c r="S22" s="10">
        <v>1624614</v>
      </c>
      <c r="T22" s="10">
        <v>26755</v>
      </c>
      <c r="U22" s="10">
        <v>11179760</v>
      </c>
      <c r="V22" s="10">
        <v>245893</v>
      </c>
      <c r="W22" s="10">
        <v>28450270</v>
      </c>
      <c r="X22" s="10">
        <v>11247</v>
      </c>
      <c r="Y22" s="81">
        <v>2529.587445541033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4"/>
        <v>2917.5063712620863</v>
      </c>
      <c r="C23" s="86">
        <f t="shared" si="6"/>
        <v>1962.7350003201639</v>
      </c>
      <c r="D23" s="86">
        <f t="shared" si="6"/>
        <v>78.444899788691814</v>
      </c>
      <c r="E23" s="86">
        <f t="shared" si="6"/>
        <v>108.52538899916757</v>
      </c>
      <c r="F23" s="86">
        <f t="shared" si="5"/>
        <v>732.80460395722605</v>
      </c>
      <c r="G23" s="86">
        <f t="shared" si="5"/>
        <v>34.996478196836783</v>
      </c>
      <c r="H23" s="100">
        <f t="shared" si="1"/>
        <v>91125394</v>
      </c>
      <c r="I23" s="86">
        <f t="shared" si="2"/>
        <v>61304065</v>
      </c>
      <c r="J23" s="86">
        <f t="shared" si="2"/>
        <v>2450148</v>
      </c>
      <c r="K23" s="86">
        <f t="shared" si="2"/>
        <v>3389682</v>
      </c>
      <c r="L23" s="86">
        <f t="shared" si="3"/>
        <v>22888419</v>
      </c>
      <c r="M23" s="87">
        <f t="shared" si="3"/>
        <v>1093080</v>
      </c>
      <c r="N23" s="76"/>
      <c r="O23" s="26" t="s">
        <v>12</v>
      </c>
      <c r="P23" s="1">
        <v>61304065</v>
      </c>
      <c r="Q23" s="1">
        <v>2450148</v>
      </c>
      <c r="R23" s="1">
        <v>3389682</v>
      </c>
      <c r="S23" s="1">
        <v>3474420</v>
      </c>
      <c r="T23" s="1">
        <v>84738</v>
      </c>
      <c r="U23" s="1">
        <v>22888419</v>
      </c>
      <c r="V23" s="1">
        <v>1093080</v>
      </c>
      <c r="W23" s="1">
        <v>91125394</v>
      </c>
      <c r="X23" s="1">
        <v>31234</v>
      </c>
      <c r="Y23" s="77">
        <v>2917.5063712620863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4"/>
        <v>2963.5791063762126</v>
      </c>
      <c r="C24" s="86">
        <f t="shared" si="6"/>
        <v>2069.8370170138337</v>
      </c>
      <c r="D24" s="86">
        <f t="shared" si="6"/>
        <v>92.533073620607411</v>
      </c>
      <c r="E24" s="86">
        <f t="shared" si="6"/>
        <v>99.702734934011772</v>
      </c>
      <c r="F24" s="86">
        <f t="shared" si="5"/>
        <v>682.88413632267986</v>
      </c>
      <c r="G24" s="86">
        <f t="shared" si="5"/>
        <v>18.622144485079769</v>
      </c>
      <c r="H24" s="100">
        <f t="shared" si="1"/>
        <v>111827694</v>
      </c>
      <c r="I24" s="86">
        <f t="shared" si="2"/>
        <v>78103230</v>
      </c>
      <c r="J24" s="86">
        <f t="shared" si="2"/>
        <v>3491643</v>
      </c>
      <c r="K24" s="86">
        <f t="shared" si="2"/>
        <v>3762183</v>
      </c>
      <c r="L24" s="86">
        <f t="shared" si="3"/>
        <v>25767950</v>
      </c>
      <c r="M24" s="87">
        <f t="shared" si="3"/>
        <v>702688</v>
      </c>
      <c r="N24" s="76"/>
      <c r="O24" s="28" t="s">
        <v>13</v>
      </c>
      <c r="P24" s="10">
        <v>78103230</v>
      </c>
      <c r="Q24" s="10">
        <v>3491643</v>
      </c>
      <c r="R24" s="10">
        <v>3762183</v>
      </c>
      <c r="S24" s="10">
        <v>3866456</v>
      </c>
      <c r="T24" s="10">
        <v>104273</v>
      </c>
      <c r="U24" s="10">
        <v>25767950</v>
      </c>
      <c r="V24" s="10">
        <v>702688</v>
      </c>
      <c r="W24" s="10">
        <v>111827694</v>
      </c>
      <c r="X24" s="10">
        <v>37734</v>
      </c>
      <c r="Y24" s="81">
        <v>2963.5791063762126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4"/>
        <v>2577.7050494468276</v>
      </c>
      <c r="C25" s="86">
        <f t="shared" si="6"/>
        <v>1311.3127116730639</v>
      </c>
      <c r="D25" s="86">
        <f t="shared" si="6"/>
        <v>132.64438925265296</v>
      </c>
      <c r="E25" s="86">
        <f t="shared" si="6"/>
        <v>167.01061187627005</v>
      </c>
      <c r="F25" s="86">
        <f t="shared" si="5"/>
        <v>936.55016121020549</v>
      </c>
      <c r="G25" s="86">
        <f t="shared" si="5"/>
        <v>30.187175434635357</v>
      </c>
      <c r="H25" s="100">
        <f t="shared" si="1"/>
        <v>11416655.664000001</v>
      </c>
      <c r="I25" s="86">
        <f t="shared" si="2"/>
        <v>5807804</v>
      </c>
      <c r="J25" s="86">
        <f t="shared" si="2"/>
        <v>587482</v>
      </c>
      <c r="K25" s="86">
        <f t="shared" si="2"/>
        <v>739690</v>
      </c>
      <c r="L25" s="86">
        <f t="shared" si="3"/>
        <v>4147980.6639999999</v>
      </c>
      <c r="M25" s="87">
        <f t="shared" si="3"/>
        <v>133699</v>
      </c>
      <c r="N25" s="76"/>
      <c r="O25" s="26" t="s">
        <v>14</v>
      </c>
      <c r="P25" s="1">
        <v>5807804</v>
      </c>
      <c r="Q25" s="1">
        <v>587482</v>
      </c>
      <c r="R25" s="1">
        <v>739690</v>
      </c>
      <c r="S25" s="1">
        <v>752255</v>
      </c>
      <c r="T25" s="1">
        <v>12565</v>
      </c>
      <c r="U25" s="1">
        <v>4147980.6639999999</v>
      </c>
      <c r="V25" s="1">
        <v>133699</v>
      </c>
      <c r="W25" s="1">
        <v>11416655.664000001</v>
      </c>
      <c r="X25" s="1">
        <v>4429</v>
      </c>
      <c r="Y25" s="77">
        <v>2577.7050494468281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4"/>
        <v>2422.233210613178</v>
      </c>
      <c r="C26" s="86">
        <f t="shared" si="6"/>
        <v>1185.3856798273455</v>
      </c>
      <c r="D26" s="86">
        <f t="shared" si="6"/>
        <v>140.07667893868225</v>
      </c>
      <c r="E26" s="86">
        <f t="shared" si="6"/>
        <v>130.98768566713215</v>
      </c>
      <c r="F26" s="86">
        <f t="shared" si="5"/>
        <v>937.97029325885489</v>
      </c>
      <c r="G26" s="86">
        <f t="shared" si="5"/>
        <v>27.812872921162878</v>
      </c>
      <c r="H26" s="100">
        <f t="shared" si="1"/>
        <v>19079931</v>
      </c>
      <c r="I26" s="86">
        <f t="shared" si="2"/>
        <v>9337283</v>
      </c>
      <c r="J26" s="86">
        <f t="shared" si="2"/>
        <v>1103384</v>
      </c>
      <c r="K26" s="86">
        <f t="shared" si="2"/>
        <v>1031790</v>
      </c>
      <c r="L26" s="86">
        <f t="shared" si="3"/>
        <v>7388392</v>
      </c>
      <c r="M26" s="87">
        <f t="shared" si="3"/>
        <v>219082</v>
      </c>
      <c r="N26" s="76"/>
      <c r="O26" s="26" t="s">
        <v>15</v>
      </c>
      <c r="P26" s="1">
        <v>9337283</v>
      </c>
      <c r="Q26" s="1">
        <v>1103384</v>
      </c>
      <c r="R26" s="1">
        <v>1031790</v>
      </c>
      <c r="S26" s="1">
        <v>1053015</v>
      </c>
      <c r="T26" s="1">
        <v>21225</v>
      </c>
      <c r="U26" s="1">
        <v>7388392</v>
      </c>
      <c r="V26" s="1">
        <v>219082</v>
      </c>
      <c r="W26" s="1">
        <v>19079931</v>
      </c>
      <c r="X26" s="1">
        <v>7877</v>
      </c>
      <c r="Y26" s="77">
        <v>2422.2332106131776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4"/>
        <v>2347.4794520547944</v>
      </c>
      <c r="C27" s="86">
        <f t="shared" si="6"/>
        <v>1001.1276463262765</v>
      </c>
      <c r="D27" s="86">
        <f t="shared" si="6"/>
        <v>205.6170610211706</v>
      </c>
      <c r="E27" s="86">
        <f t="shared" si="6"/>
        <v>81.028642590286424</v>
      </c>
      <c r="F27" s="86">
        <f t="shared" si="5"/>
        <v>1022.3798256537982</v>
      </c>
      <c r="G27" s="86">
        <f t="shared" si="5"/>
        <v>37.326276463262765</v>
      </c>
      <c r="H27" s="100">
        <f t="shared" si="1"/>
        <v>3770052</v>
      </c>
      <c r="I27" s="86">
        <f t="shared" si="2"/>
        <v>1607811</v>
      </c>
      <c r="J27" s="86">
        <f t="shared" si="2"/>
        <v>330221</v>
      </c>
      <c r="K27" s="86">
        <f t="shared" si="2"/>
        <v>130132</v>
      </c>
      <c r="L27" s="86">
        <f t="shared" si="3"/>
        <v>1641942</v>
      </c>
      <c r="M27" s="87">
        <f t="shared" si="3"/>
        <v>59946</v>
      </c>
      <c r="N27" s="76"/>
      <c r="O27" s="26" t="s">
        <v>16</v>
      </c>
      <c r="P27" s="1">
        <v>1607811</v>
      </c>
      <c r="Q27" s="1">
        <v>330221</v>
      </c>
      <c r="R27" s="1">
        <v>130132</v>
      </c>
      <c r="S27" s="1">
        <v>134377</v>
      </c>
      <c r="T27" s="1">
        <v>4245</v>
      </c>
      <c r="U27" s="1">
        <v>1641942</v>
      </c>
      <c r="V27" s="1">
        <v>59946</v>
      </c>
      <c r="W27" s="1">
        <v>3770052</v>
      </c>
      <c r="X27" s="1">
        <v>1606</v>
      </c>
      <c r="Y27" s="77">
        <v>2347.4794520547944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4"/>
        <v>2469.981387730792</v>
      </c>
      <c r="C28" s="86">
        <f t="shared" si="6"/>
        <v>1256.1773377010124</v>
      </c>
      <c r="D28" s="86">
        <f t="shared" si="6"/>
        <v>88.692227516378793</v>
      </c>
      <c r="E28" s="86">
        <f t="shared" si="6"/>
        <v>144.80568790946992</v>
      </c>
      <c r="F28" s="86">
        <f t="shared" si="5"/>
        <v>957.81030375223349</v>
      </c>
      <c r="G28" s="86">
        <f t="shared" si="5"/>
        <v>22.495830851697438</v>
      </c>
      <c r="H28" s="100">
        <f t="shared" si="1"/>
        <v>16588395</v>
      </c>
      <c r="I28" s="86">
        <f t="shared" si="2"/>
        <v>8436487</v>
      </c>
      <c r="J28" s="86">
        <f t="shared" si="2"/>
        <v>595657</v>
      </c>
      <c r="K28" s="86">
        <f t="shared" si="2"/>
        <v>972515</v>
      </c>
      <c r="L28" s="86">
        <f t="shared" si="3"/>
        <v>6432654</v>
      </c>
      <c r="M28" s="87">
        <f t="shared" si="3"/>
        <v>151082</v>
      </c>
      <c r="N28" s="76"/>
      <c r="O28" s="26" t="s">
        <v>17</v>
      </c>
      <c r="P28" s="1">
        <v>8436487</v>
      </c>
      <c r="Q28" s="1">
        <v>595657</v>
      </c>
      <c r="R28" s="1">
        <v>972515</v>
      </c>
      <c r="S28" s="1">
        <v>991149</v>
      </c>
      <c r="T28" s="1">
        <v>18634</v>
      </c>
      <c r="U28" s="1">
        <v>6432654</v>
      </c>
      <c r="V28" s="1">
        <v>151082</v>
      </c>
      <c r="W28" s="1">
        <v>16588395</v>
      </c>
      <c r="X28" s="1">
        <v>6716</v>
      </c>
      <c r="Y28" s="77">
        <v>2469.981387730792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s="27" customFormat="1" ht="12">
      <c r="A29" s="75" t="s">
        <v>18</v>
      </c>
      <c r="B29" s="86">
        <f t="shared" si="4"/>
        <v>2670.5252745877506</v>
      </c>
      <c r="C29" s="86">
        <f t="shared" si="6"/>
        <v>1578.5730270906949</v>
      </c>
      <c r="D29" s="86">
        <f t="shared" si="6"/>
        <v>126.19508244994111</v>
      </c>
      <c r="E29" s="86">
        <f t="shared" si="6"/>
        <v>111.68683745583039</v>
      </c>
      <c r="F29" s="86">
        <f t="shared" si="5"/>
        <v>830.36287765017664</v>
      </c>
      <c r="G29" s="86">
        <f t="shared" si="5"/>
        <v>23.707449941107186</v>
      </c>
      <c r="H29" s="100">
        <f t="shared" si="1"/>
        <v>18138207.664999999</v>
      </c>
      <c r="I29" s="86">
        <f t="shared" si="2"/>
        <v>10721668</v>
      </c>
      <c r="J29" s="86">
        <f t="shared" si="2"/>
        <v>857117</v>
      </c>
      <c r="K29" s="86">
        <f t="shared" si="2"/>
        <v>758577</v>
      </c>
      <c r="L29" s="86">
        <f t="shared" si="3"/>
        <v>5639824.665</v>
      </c>
      <c r="M29" s="87">
        <f t="shared" si="3"/>
        <v>161021</v>
      </c>
      <c r="N29" s="76"/>
      <c r="O29" s="26" t="s">
        <v>18</v>
      </c>
      <c r="P29" s="1">
        <v>10721668</v>
      </c>
      <c r="Q29" s="1">
        <v>857117</v>
      </c>
      <c r="R29" s="1">
        <v>758577</v>
      </c>
      <c r="S29" s="1">
        <v>774974</v>
      </c>
      <c r="T29" s="1">
        <v>16397</v>
      </c>
      <c r="U29" s="1">
        <v>5639824.665</v>
      </c>
      <c r="V29" s="1">
        <v>161021</v>
      </c>
      <c r="W29" s="1">
        <v>18138207.664999999</v>
      </c>
      <c r="X29" s="1">
        <v>6792</v>
      </c>
      <c r="Y29" s="77">
        <v>2670.5252745877501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2">
      <c r="A30" s="80" t="s">
        <v>42</v>
      </c>
      <c r="B30" s="86">
        <f t="shared" si="4"/>
        <v>2481.2073170731705</v>
      </c>
      <c r="C30" s="86">
        <f t="shared" si="6"/>
        <v>1298.7188439692616</v>
      </c>
      <c r="D30" s="86">
        <f t="shared" si="6"/>
        <v>84.571082525893758</v>
      </c>
      <c r="E30" s="86">
        <f t="shared" si="6"/>
        <v>122.43050451052456</v>
      </c>
      <c r="F30" s="86">
        <f t="shared" si="5"/>
        <v>885.88673571667221</v>
      </c>
      <c r="G30" s="86">
        <f t="shared" si="5"/>
        <v>89.600150350818581</v>
      </c>
      <c r="H30" s="100">
        <f t="shared" si="1"/>
        <v>29705014</v>
      </c>
      <c r="I30" s="86">
        <f t="shared" si="2"/>
        <v>15548262</v>
      </c>
      <c r="J30" s="86">
        <f t="shared" si="2"/>
        <v>1012485</v>
      </c>
      <c r="K30" s="86">
        <f t="shared" si="2"/>
        <v>1465738</v>
      </c>
      <c r="L30" s="86">
        <f t="shared" si="3"/>
        <v>10605836</v>
      </c>
      <c r="M30" s="87">
        <f t="shared" si="3"/>
        <v>1072693</v>
      </c>
      <c r="N30" s="76"/>
      <c r="O30" s="28" t="s">
        <v>42</v>
      </c>
      <c r="P30" s="10">
        <v>15548262</v>
      </c>
      <c r="Q30" s="10">
        <v>1012485</v>
      </c>
      <c r="R30" s="10">
        <v>1465738</v>
      </c>
      <c r="S30" s="10">
        <v>1499772</v>
      </c>
      <c r="T30" s="10">
        <v>34034</v>
      </c>
      <c r="U30" s="10">
        <v>10605836</v>
      </c>
      <c r="V30" s="10">
        <v>1072693</v>
      </c>
      <c r="W30" s="10">
        <v>29705014</v>
      </c>
      <c r="X30" s="10">
        <v>11972</v>
      </c>
      <c r="Y30" s="81">
        <v>2481.2073170731705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ht="12">
      <c r="A31" s="75" t="s">
        <v>19</v>
      </c>
      <c r="B31" s="86">
        <f t="shared" si="4"/>
        <v>2529.2149485688728</v>
      </c>
      <c r="C31" s="86">
        <f t="shared" si="6"/>
        <v>1440.9442084078712</v>
      </c>
      <c r="D31" s="86">
        <f t="shared" si="6"/>
        <v>85.878577817531308</v>
      </c>
      <c r="E31" s="86">
        <f t="shared" si="6"/>
        <v>94.199575134168157</v>
      </c>
      <c r="F31" s="86">
        <f t="shared" si="5"/>
        <v>876.35448345259397</v>
      </c>
      <c r="G31" s="86">
        <f t="shared" si="5"/>
        <v>31.838103756708406</v>
      </c>
      <c r="H31" s="100">
        <f t="shared" si="1"/>
        <v>45242597</v>
      </c>
      <c r="I31" s="86">
        <f t="shared" si="2"/>
        <v>25775610</v>
      </c>
      <c r="J31" s="86">
        <f t="shared" si="2"/>
        <v>1536196</v>
      </c>
      <c r="K31" s="86">
        <f t="shared" si="2"/>
        <v>1685042</v>
      </c>
      <c r="L31" s="86">
        <f t="shared" si="3"/>
        <v>15676229</v>
      </c>
      <c r="M31" s="87">
        <f t="shared" si="3"/>
        <v>569520</v>
      </c>
      <c r="N31" s="76"/>
      <c r="O31" s="26" t="s">
        <v>19</v>
      </c>
      <c r="P31" s="1">
        <v>25775610</v>
      </c>
      <c r="Q31" s="1">
        <v>1536196</v>
      </c>
      <c r="R31" s="1">
        <v>1685042</v>
      </c>
      <c r="S31" s="1">
        <v>1730992</v>
      </c>
      <c r="T31" s="1">
        <v>45950</v>
      </c>
      <c r="U31" s="1">
        <v>15676229</v>
      </c>
      <c r="V31" s="1">
        <v>569520</v>
      </c>
      <c r="W31" s="1">
        <v>45242597</v>
      </c>
      <c r="X31" s="1">
        <v>17888</v>
      </c>
      <c r="Y31" s="77">
        <v>2529.2149485688728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</row>
    <row r="32" spans="1:72" ht="12">
      <c r="A32" s="75" t="s">
        <v>20</v>
      </c>
      <c r="B32" s="88">
        <f t="shared" si="4"/>
        <v>2890.408252650991</v>
      </c>
      <c r="C32" s="88">
        <f t="shared" si="6"/>
        <v>1743.0556708160443</v>
      </c>
      <c r="D32" s="88">
        <f t="shared" si="6"/>
        <v>101.28642231443061</v>
      </c>
      <c r="E32" s="88">
        <f t="shared" si="6"/>
        <v>173.7963347164592</v>
      </c>
      <c r="F32" s="88">
        <f t="shared" si="5"/>
        <v>845.43775933609959</v>
      </c>
      <c r="G32" s="88">
        <f t="shared" si="5"/>
        <v>26.832065467957584</v>
      </c>
      <c r="H32" s="100">
        <f t="shared" si="1"/>
        <v>25077182</v>
      </c>
      <c r="I32" s="88">
        <f t="shared" si="2"/>
        <v>15122751</v>
      </c>
      <c r="J32" s="88">
        <f t="shared" si="2"/>
        <v>878761</v>
      </c>
      <c r="K32" s="88">
        <f t="shared" si="2"/>
        <v>1507857</v>
      </c>
      <c r="L32" s="88">
        <f t="shared" si="3"/>
        <v>7335018</v>
      </c>
      <c r="M32" s="87">
        <f t="shared" si="3"/>
        <v>232795</v>
      </c>
      <c r="N32" s="79"/>
      <c r="O32" s="26" t="s">
        <v>20</v>
      </c>
      <c r="P32" s="1">
        <v>15122751</v>
      </c>
      <c r="Q32" s="1">
        <v>878761</v>
      </c>
      <c r="R32" s="1">
        <v>1507857</v>
      </c>
      <c r="S32" s="1">
        <v>1529488</v>
      </c>
      <c r="T32" s="1">
        <v>21631</v>
      </c>
      <c r="U32" s="1">
        <v>7335018</v>
      </c>
      <c r="V32" s="1">
        <v>232795</v>
      </c>
      <c r="W32" s="1">
        <v>25077182</v>
      </c>
      <c r="X32" s="1">
        <v>8676</v>
      </c>
      <c r="Y32" s="77">
        <v>2890.408252650991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4"/>
        <v>2703.27402368711</v>
      </c>
      <c r="C33" s="86">
        <f t="shared" si="6"/>
        <v>1644.5478026686253</v>
      </c>
      <c r="D33" s="86">
        <f t="shared" si="6"/>
        <v>95.09233076263925</v>
      </c>
      <c r="E33" s="86">
        <f t="shared" si="6"/>
        <v>141.95635940751623</v>
      </c>
      <c r="F33" s="86">
        <f t="shared" si="5"/>
        <v>806.2981086424287</v>
      </c>
      <c r="G33" s="86">
        <f t="shared" si="5"/>
        <v>15.379422205900354</v>
      </c>
      <c r="H33" s="100">
        <f t="shared" si="1"/>
        <v>88332181.997999996</v>
      </c>
      <c r="I33" s="86">
        <f t="shared" si="2"/>
        <v>53737244</v>
      </c>
      <c r="J33" s="86">
        <f t="shared" si="2"/>
        <v>3107237</v>
      </c>
      <c r="K33" s="86">
        <f t="shared" si="2"/>
        <v>4638566</v>
      </c>
      <c r="L33" s="86">
        <f t="shared" si="3"/>
        <v>26346596.998</v>
      </c>
      <c r="M33" s="87">
        <f t="shared" si="3"/>
        <v>502538</v>
      </c>
      <c r="N33" s="76"/>
      <c r="O33" s="26" t="s">
        <v>21</v>
      </c>
      <c r="P33" s="1">
        <v>53737244</v>
      </c>
      <c r="Q33" s="1">
        <v>3107237</v>
      </c>
      <c r="R33" s="1">
        <v>4638566</v>
      </c>
      <c r="S33" s="1">
        <v>4719295</v>
      </c>
      <c r="T33" s="1">
        <v>80729</v>
      </c>
      <c r="U33" s="1">
        <v>26346596.998</v>
      </c>
      <c r="V33" s="1">
        <v>502538</v>
      </c>
      <c r="W33" s="1">
        <v>88332181.997999996</v>
      </c>
      <c r="X33" s="1">
        <v>32676</v>
      </c>
      <c r="Y33" s="77">
        <v>2703.2740236871095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4"/>
        <v>2499.9538502817281</v>
      </c>
      <c r="C34" s="86">
        <f t="shared" si="6"/>
        <v>1282.866469904302</v>
      </c>
      <c r="D34" s="86">
        <f t="shared" si="6"/>
        <v>101.05491458724622</v>
      </c>
      <c r="E34" s="86">
        <f t="shared" si="6"/>
        <v>112.81325462838744</v>
      </c>
      <c r="F34" s="86">
        <f t="shared" si="5"/>
        <v>962.90841606296397</v>
      </c>
      <c r="G34" s="86">
        <f t="shared" si="5"/>
        <v>40.310795098828372</v>
      </c>
      <c r="H34" s="100">
        <f t="shared" si="1"/>
        <v>27951984</v>
      </c>
      <c r="I34" s="86">
        <f t="shared" si="2"/>
        <v>14343730</v>
      </c>
      <c r="J34" s="86">
        <f t="shared" si="2"/>
        <v>1129895</v>
      </c>
      <c r="K34" s="86">
        <f t="shared" si="2"/>
        <v>1261365</v>
      </c>
      <c r="L34" s="86">
        <f t="shared" si="3"/>
        <v>10766279</v>
      </c>
      <c r="M34" s="87">
        <f t="shared" si="3"/>
        <v>450715</v>
      </c>
      <c r="N34" s="76"/>
      <c r="O34" s="26" t="s">
        <v>22</v>
      </c>
      <c r="P34" s="1">
        <v>14343730</v>
      </c>
      <c r="Q34" s="1">
        <v>1129895</v>
      </c>
      <c r="R34" s="1">
        <v>1261365</v>
      </c>
      <c r="S34" s="1">
        <v>1288629</v>
      </c>
      <c r="T34" s="1">
        <v>27264</v>
      </c>
      <c r="U34" s="1">
        <v>10766279</v>
      </c>
      <c r="V34" s="1">
        <v>450715</v>
      </c>
      <c r="W34" s="1">
        <v>27951984</v>
      </c>
      <c r="X34" s="1">
        <v>11181</v>
      </c>
      <c r="Y34" s="77">
        <v>2499.9538502817281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4"/>
        <v>2398.4827159766801</v>
      </c>
      <c r="C35" s="86">
        <f t="shared" si="6"/>
        <v>1102.2597020199046</v>
      </c>
      <c r="D35" s="86">
        <f t="shared" si="6"/>
        <v>97.415052117072022</v>
      </c>
      <c r="E35" s="86">
        <f t="shared" si="6"/>
        <v>102.03957364112831</v>
      </c>
      <c r="F35" s="86">
        <f t="shared" si="5"/>
        <v>1065.6652729521229</v>
      </c>
      <c r="G35" s="86">
        <f t="shared" si="5"/>
        <v>31.103115246451917</v>
      </c>
      <c r="H35" s="100">
        <f t="shared" si="1"/>
        <v>40728635</v>
      </c>
      <c r="I35" s="86">
        <f t="shared" si="2"/>
        <v>18717472</v>
      </c>
      <c r="J35" s="86">
        <f t="shared" si="2"/>
        <v>1654205</v>
      </c>
      <c r="K35" s="86">
        <f t="shared" si="2"/>
        <v>1732734</v>
      </c>
      <c r="L35" s="86">
        <f t="shared" si="3"/>
        <v>18096062</v>
      </c>
      <c r="M35" s="87">
        <f t="shared" si="3"/>
        <v>528162</v>
      </c>
      <c r="N35" s="76"/>
      <c r="O35" s="28" t="s">
        <v>73</v>
      </c>
      <c r="P35" s="10">
        <v>18717472</v>
      </c>
      <c r="Q35" s="10">
        <v>1654205</v>
      </c>
      <c r="R35" s="10">
        <v>1732734</v>
      </c>
      <c r="S35" s="10">
        <v>1776336</v>
      </c>
      <c r="T35" s="10">
        <v>43602</v>
      </c>
      <c r="U35" s="10">
        <v>18096062</v>
      </c>
      <c r="V35" s="10">
        <v>528162</v>
      </c>
      <c r="W35" s="10">
        <v>40728635</v>
      </c>
      <c r="X35" s="10">
        <v>16981</v>
      </c>
      <c r="Y35" s="81">
        <v>2398.4827159766796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4"/>
        <v>2401.2117184427839</v>
      </c>
      <c r="C36" s="86">
        <f t="shared" si="6"/>
        <v>1242.8462445930004</v>
      </c>
      <c r="D36" s="86">
        <f t="shared" si="6"/>
        <v>145.43814392449863</v>
      </c>
      <c r="E36" s="86">
        <f t="shared" si="6"/>
        <v>135.44184034604797</v>
      </c>
      <c r="F36" s="86">
        <f t="shared" si="5"/>
        <v>854.96814785686195</v>
      </c>
      <c r="G36" s="86">
        <f t="shared" si="5"/>
        <v>22.517341722375146</v>
      </c>
      <c r="H36" s="100">
        <f t="shared" si="1"/>
        <v>30531407</v>
      </c>
      <c r="I36" s="86">
        <f t="shared" si="2"/>
        <v>15802790</v>
      </c>
      <c r="J36" s="86">
        <f t="shared" si="2"/>
        <v>1849246</v>
      </c>
      <c r="K36" s="86">
        <f t="shared" si="2"/>
        <v>1722143</v>
      </c>
      <c r="L36" s="86">
        <f t="shared" si="3"/>
        <v>10870920</v>
      </c>
      <c r="M36" s="87">
        <f t="shared" si="3"/>
        <v>286308</v>
      </c>
      <c r="N36" s="76"/>
      <c r="O36" s="28" t="s">
        <v>43</v>
      </c>
      <c r="P36" s="10">
        <v>15802790</v>
      </c>
      <c r="Q36" s="10">
        <v>1849246</v>
      </c>
      <c r="R36" s="10">
        <v>1722143</v>
      </c>
      <c r="S36" s="10">
        <v>1751474</v>
      </c>
      <c r="T36" s="10">
        <v>29331</v>
      </c>
      <c r="U36" s="10">
        <v>10870920</v>
      </c>
      <c r="V36" s="10">
        <v>286308</v>
      </c>
      <c r="W36" s="10">
        <v>30531407</v>
      </c>
      <c r="X36" s="10">
        <v>12715</v>
      </c>
      <c r="Y36" s="81">
        <v>2401.2117184427843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4"/>
        <v>2472.9314040173949</v>
      </c>
      <c r="C37" s="86">
        <f t="shared" si="6"/>
        <v>1259.8750776558293</v>
      </c>
      <c r="D37" s="86">
        <f t="shared" si="6"/>
        <v>92.497411472354528</v>
      </c>
      <c r="E37" s="86">
        <f t="shared" si="6"/>
        <v>89.522054255539445</v>
      </c>
      <c r="F37" s="86">
        <f t="shared" si="5"/>
        <v>1005.0890453510043</v>
      </c>
      <c r="G37" s="86">
        <f t="shared" si="5"/>
        <v>25.947815282667218</v>
      </c>
      <c r="H37" s="100">
        <f t="shared" si="1"/>
        <v>47767143</v>
      </c>
      <c r="I37" s="86">
        <f t="shared" si="2"/>
        <v>24335747</v>
      </c>
      <c r="J37" s="86">
        <f t="shared" si="2"/>
        <v>1786680</v>
      </c>
      <c r="K37" s="86">
        <f t="shared" si="2"/>
        <v>1729208</v>
      </c>
      <c r="L37" s="86">
        <f t="shared" si="3"/>
        <v>19414300</v>
      </c>
      <c r="M37" s="87">
        <f t="shared" si="3"/>
        <v>501208</v>
      </c>
      <c r="N37" s="76"/>
      <c r="O37" s="26" t="s">
        <v>44</v>
      </c>
      <c r="P37" s="1">
        <v>24335747</v>
      </c>
      <c r="Q37" s="1">
        <v>1786680</v>
      </c>
      <c r="R37" s="1">
        <v>1729208</v>
      </c>
      <c r="S37" s="1">
        <v>1779381</v>
      </c>
      <c r="T37" s="1">
        <v>50173</v>
      </c>
      <c r="U37" s="1">
        <v>19414300</v>
      </c>
      <c r="V37" s="1">
        <v>501208</v>
      </c>
      <c r="W37" s="1">
        <v>47767143</v>
      </c>
      <c r="X37" s="1">
        <v>19316</v>
      </c>
      <c r="Y37" s="77">
        <v>2472.9314040173949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4"/>
        <v>2292.8700118530223</v>
      </c>
      <c r="C38" s="86">
        <f t="shared" si="6"/>
        <v>1103.7763729751086</v>
      </c>
      <c r="D38" s="86">
        <f t="shared" si="6"/>
        <v>74.37475306203082</v>
      </c>
      <c r="E38" s="86">
        <f t="shared" si="6"/>
        <v>88.154879494271043</v>
      </c>
      <c r="F38" s="86">
        <f t="shared" si="5"/>
        <v>994.83109442907937</v>
      </c>
      <c r="G38" s="86">
        <f t="shared" si="5"/>
        <v>31.732911892532595</v>
      </c>
      <c r="H38" s="100">
        <f t="shared" si="1"/>
        <v>11606508</v>
      </c>
      <c r="I38" s="86">
        <f t="shared" si="2"/>
        <v>5587316</v>
      </c>
      <c r="J38" s="86">
        <f t="shared" si="2"/>
        <v>376485</v>
      </c>
      <c r="K38" s="86">
        <f t="shared" si="2"/>
        <v>446240</v>
      </c>
      <c r="L38" s="86">
        <f t="shared" si="3"/>
        <v>5035835</v>
      </c>
      <c r="M38" s="87">
        <f t="shared" si="3"/>
        <v>160632</v>
      </c>
      <c r="N38" s="76"/>
      <c r="O38" s="28" t="s">
        <v>23</v>
      </c>
      <c r="P38" s="10">
        <v>5587316</v>
      </c>
      <c r="Q38" s="10">
        <v>376485</v>
      </c>
      <c r="R38" s="10">
        <v>446240</v>
      </c>
      <c r="S38" s="10">
        <v>459721</v>
      </c>
      <c r="T38" s="10">
        <v>13481</v>
      </c>
      <c r="U38" s="10">
        <v>5035835</v>
      </c>
      <c r="V38" s="10">
        <v>160632</v>
      </c>
      <c r="W38" s="10">
        <v>11606508</v>
      </c>
      <c r="X38" s="10">
        <v>5062</v>
      </c>
      <c r="Y38" s="81">
        <v>2292.8700118530223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4"/>
        <v>2470.2389164785554</v>
      </c>
      <c r="C39" s="86">
        <f t="shared" si="6"/>
        <v>1376.3670428893906</v>
      </c>
      <c r="D39" s="86">
        <f t="shared" si="6"/>
        <v>94.100857787810384</v>
      </c>
      <c r="E39" s="86">
        <f t="shared" si="6"/>
        <v>145.73246049661398</v>
      </c>
      <c r="F39" s="86">
        <f t="shared" si="5"/>
        <v>806.93914221218961</v>
      </c>
      <c r="G39" s="86">
        <f t="shared" si="5"/>
        <v>47.09941309255079</v>
      </c>
      <c r="H39" s="100">
        <f t="shared" si="1"/>
        <v>27357896</v>
      </c>
      <c r="I39" s="86">
        <f t="shared" si="2"/>
        <v>15243265</v>
      </c>
      <c r="J39" s="86">
        <f t="shared" si="2"/>
        <v>1042167</v>
      </c>
      <c r="K39" s="86">
        <f t="shared" si="2"/>
        <v>1613987</v>
      </c>
      <c r="L39" s="86">
        <f t="shared" si="3"/>
        <v>8936851</v>
      </c>
      <c r="M39" s="87">
        <f t="shared" si="3"/>
        <v>521626</v>
      </c>
      <c r="N39" s="76"/>
      <c r="O39" s="26" t="s">
        <v>24</v>
      </c>
      <c r="P39" s="1">
        <v>15243265</v>
      </c>
      <c r="Q39" s="1">
        <v>1042167</v>
      </c>
      <c r="R39" s="1">
        <v>1613987</v>
      </c>
      <c r="S39" s="1">
        <v>1640579</v>
      </c>
      <c r="T39" s="1">
        <v>26592</v>
      </c>
      <c r="U39" s="1">
        <v>8936851</v>
      </c>
      <c r="V39" s="1">
        <v>521626</v>
      </c>
      <c r="W39" s="1">
        <v>27357896</v>
      </c>
      <c r="X39" s="1">
        <v>11075</v>
      </c>
      <c r="Y39" s="77">
        <v>2470.2389164785554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4"/>
        <v>2639.5934242941062</v>
      </c>
      <c r="C40" s="86">
        <f t="shared" si="6"/>
        <v>1232.6005306045101</v>
      </c>
      <c r="D40" s="86">
        <f t="shared" si="6"/>
        <v>99.957456888383547</v>
      </c>
      <c r="E40" s="86">
        <f t="shared" si="6"/>
        <v>342.42154633314385</v>
      </c>
      <c r="F40" s="86">
        <f t="shared" si="5"/>
        <v>918.02823574000377</v>
      </c>
      <c r="G40" s="86">
        <f t="shared" si="5"/>
        <v>46.585654728065187</v>
      </c>
      <c r="H40" s="100">
        <f t="shared" si="1"/>
        <v>27858269</v>
      </c>
      <c r="I40" s="86">
        <f t="shared" si="2"/>
        <v>13008866</v>
      </c>
      <c r="J40" s="86">
        <f t="shared" si="2"/>
        <v>1054951</v>
      </c>
      <c r="K40" s="86">
        <f t="shared" si="2"/>
        <v>3613917</v>
      </c>
      <c r="L40" s="86">
        <f t="shared" si="3"/>
        <v>9688870</v>
      </c>
      <c r="M40" s="87">
        <f t="shared" si="3"/>
        <v>491665</v>
      </c>
      <c r="N40" s="76"/>
      <c r="O40" s="26" t="s">
        <v>25</v>
      </c>
      <c r="P40" s="1">
        <v>13008866</v>
      </c>
      <c r="Q40" s="1">
        <v>1054951</v>
      </c>
      <c r="R40" s="1">
        <v>3613917</v>
      </c>
      <c r="S40" s="1">
        <v>3640598</v>
      </c>
      <c r="T40" s="1">
        <v>26681</v>
      </c>
      <c r="U40" s="1">
        <v>9688870</v>
      </c>
      <c r="V40" s="1">
        <v>491665</v>
      </c>
      <c r="W40" s="1">
        <v>27858269</v>
      </c>
      <c r="X40" s="1">
        <v>10554</v>
      </c>
      <c r="Y40" s="77">
        <v>2639.5934242941066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4"/>
        <v>2304.9869714285715</v>
      </c>
      <c r="C41" s="86">
        <f t="shared" si="6"/>
        <v>1117.9641142857142</v>
      </c>
      <c r="D41" s="86">
        <f t="shared" si="6"/>
        <v>79.455085714285715</v>
      </c>
      <c r="E41" s="86">
        <f t="shared" si="6"/>
        <v>118.7392</v>
      </c>
      <c r="F41" s="86">
        <f t="shared" si="5"/>
        <v>943.3099428571428</v>
      </c>
      <c r="G41" s="86">
        <f t="shared" si="5"/>
        <v>45.518628571428572</v>
      </c>
      <c r="H41" s="100">
        <f t="shared" si="1"/>
        <v>10084318</v>
      </c>
      <c r="I41" s="86">
        <f t="shared" si="2"/>
        <v>4891093</v>
      </c>
      <c r="J41" s="86">
        <f t="shared" si="2"/>
        <v>347616</v>
      </c>
      <c r="K41" s="86">
        <f t="shared" si="2"/>
        <v>519484</v>
      </c>
      <c r="L41" s="86">
        <f t="shared" si="3"/>
        <v>4126981</v>
      </c>
      <c r="M41" s="87">
        <f t="shared" si="3"/>
        <v>199144</v>
      </c>
      <c r="N41" s="76"/>
      <c r="O41" s="26" t="s">
        <v>26</v>
      </c>
      <c r="P41" s="1">
        <v>4891093</v>
      </c>
      <c r="Q41" s="1">
        <v>347616</v>
      </c>
      <c r="R41" s="1">
        <v>519484</v>
      </c>
      <c r="S41" s="1">
        <v>530669</v>
      </c>
      <c r="T41" s="1">
        <v>11185</v>
      </c>
      <c r="U41" s="1">
        <v>4126981</v>
      </c>
      <c r="V41" s="1">
        <v>199144</v>
      </c>
      <c r="W41" s="1">
        <v>10084318</v>
      </c>
      <c r="X41" s="1">
        <v>4375</v>
      </c>
      <c r="Y41" s="77">
        <v>2304.9869714285715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4"/>
        <v>2351.9962577962579</v>
      </c>
      <c r="C42" s="86">
        <f t="shared" si="6"/>
        <v>1066.4985446985447</v>
      </c>
      <c r="D42" s="86">
        <f t="shared" si="6"/>
        <v>148.36216216216215</v>
      </c>
      <c r="E42" s="86">
        <f t="shared" si="6"/>
        <v>100.57089397089398</v>
      </c>
      <c r="F42" s="86">
        <f t="shared" si="5"/>
        <v>1007.014553014553</v>
      </c>
      <c r="G42" s="86">
        <f t="shared" si="5"/>
        <v>29.550103950103949</v>
      </c>
      <c r="H42" s="100">
        <f t="shared" si="1"/>
        <v>5656551</v>
      </c>
      <c r="I42" s="86">
        <f t="shared" si="2"/>
        <v>2564929</v>
      </c>
      <c r="J42" s="86">
        <f t="shared" si="2"/>
        <v>356811</v>
      </c>
      <c r="K42" s="86">
        <f t="shared" si="2"/>
        <v>241873</v>
      </c>
      <c r="L42" s="86">
        <f t="shared" si="3"/>
        <v>2421870</v>
      </c>
      <c r="M42" s="87">
        <f t="shared" si="3"/>
        <v>71068</v>
      </c>
      <c r="N42" s="76"/>
      <c r="O42" s="26" t="s">
        <v>27</v>
      </c>
      <c r="P42" s="1">
        <v>2564929</v>
      </c>
      <c r="Q42" s="1">
        <v>356811</v>
      </c>
      <c r="R42" s="1">
        <v>241873</v>
      </c>
      <c r="S42" s="1">
        <v>248178</v>
      </c>
      <c r="T42" s="1">
        <v>6305</v>
      </c>
      <c r="U42" s="1">
        <v>2421870</v>
      </c>
      <c r="V42" s="1">
        <v>71068</v>
      </c>
      <c r="W42" s="1">
        <v>5656551</v>
      </c>
      <c r="X42" s="1">
        <v>2405</v>
      </c>
      <c r="Y42" s="77">
        <v>2351.9962577962579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4"/>
        <v>2276.134171057965</v>
      </c>
      <c r="C43" s="86">
        <f t="shared" si="6"/>
        <v>1116.2235508715039</v>
      </c>
      <c r="D43" s="86">
        <f t="shared" si="6"/>
        <v>110.06566680178354</v>
      </c>
      <c r="E43" s="86">
        <f t="shared" si="6"/>
        <v>86.367855695176331</v>
      </c>
      <c r="F43" s="86">
        <f t="shared" si="5"/>
        <v>904.48662342926627</v>
      </c>
      <c r="G43" s="86">
        <f t="shared" si="5"/>
        <v>58.990474260235104</v>
      </c>
      <c r="H43" s="100">
        <f t="shared" si="1"/>
        <v>11230446</v>
      </c>
      <c r="I43" s="86">
        <f t="shared" si="2"/>
        <v>5507447</v>
      </c>
      <c r="J43" s="86">
        <f t="shared" si="2"/>
        <v>543064</v>
      </c>
      <c r="K43" s="86">
        <f t="shared" si="2"/>
        <v>426139</v>
      </c>
      <c r="L43" s="86">
        <f t="shared" si="3"/>
        <v>4462737</v>
      </c>
      <c r="M43" s="87">
        <f t="shared" si="3"/>
        <v>291059</v>
      </c>
      <c r="N43" s="76"/>
      <c r="O43" s="26" t="s">
        <v>28</v>
      </c>
      <c r="P43" s="1">
        <v>5507447</v>
      </c>
      <c r="Q43" s="1">
        <v>543064</v>
      </c>
      <c r="R43" s="1">
        <v>426139</v>
      </c>
      <c r="S43" s="1">
        <v>437427</v>
      </c>
      <c r="T43" s="1">
        <v>11288</v>
      </c>
      <c r="U43" s="1">
        <v>4462737</v>
      </c>
      <c r="V43" s="1">
        <v>291059</v>
      </c>
      <c r="W43" s="1">
        <v>11230446</v>
      </c>
      <c r="X43" s="1">
        <v>4934</v>
      </c>
      <c r="Y43" s="77">
        <v>2276.134171057965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4"/>
        <v>3389.4348547717846</v>
      </c>
      <c r="C44" s="86">
        <f t="shared" si="6"/>
        <v>1458.1012448132781</v>
      </c>
      <c r="D44" s="86">
        <f t="shared" si="6"/>
        <v>127.39668049792532</v>
      </c>
      <c r="E44" s="86">
        <f t="shared" si="6"/>
        <v>610.02738589211617</v>
      </c>
      <c r="F44" s="86">
        <f t="shared" si="5"/>
        <v>1145.8066390041495</v>
      </c>
      <c r="G44" s="86">
        <f t="shared" si="5"/>
        <v>48.102904564315352</v>
      </c>
      <c r="H44" s="100">
        <f t="shared" si="1"/>
        <v>4084269</v>
      </c>
      <c r="I44" s="86">
        <f t="shared" si="2"/>
        <v>1757012</v>
      </c>
      <c r="J44" s="86">
        <f t="shared" si="2"/>
        <v>153513</v>
      </c>
      <c r="K44" s="86">
        <f t="shared" si="2"/>
        <v>735083</v>
      </c>
      <c r="L44" s="86">
        <f t="shared" si="3"/>
        <v>1380697</v>
      </c>
      <c r="M44" s="87">
        <f t="shared" si="3"/>
        <v>57964</v>
      </c>
      <c r="N44" s="76"/>
      <c r="O44" s="26" t="s">
        <v>29</v>
      </c>
      <c r="P44" s="1">
        <v>1757012</v>
      </c>
      <c r="Q44" s="1">
        <v>153513</v>
      </c>
      <c r="R44" s="1">
        <v>735083</v>
      </c>
      <c r="S44" s="1">
        <v>738796</v>
      </c>
      <c r="T44" s="1">
        <v>3713</v>
      </c>
      <c r="U44" s="1">
        <v>1380697</v>
      </c>
      <c r="V44" s="1">
        <v>57964</v>
      </c>
      <c r="W44" s="1">
        <v>4084269</v>
      </c>
      <c r="X44" s="1">
        <v>1205</v>
      </c>
      <c r="Y44" s="77">
        <v>3389.4348547717841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4"/>
        <v>2390.8823689214887</v>
      </c>
      <c r="C45" s="86">
        <f t="shared" si="6"/>
        <v>1197.6976365118173</v>
      </c>
      <c r="D45" s="86">
        <f t="shared" si="6"/>
        <v>63.9174137462646</v>
      </c>
      <c r="E45" s="86">
        <f t="shared" si="6"/>
        <v>127.8720456397718</v>
      </c>
      <c r="F45" s="86">
        <f t="shared" si="5"/>
        <v>912.81635425156207</v>
      </c>
      <c r="G45" s="86">
        <f t="shared" si="5"/>
        <v>88.578918772072811</v>
      </c>
      <c r="H45" s="100">
        <f t="shared" si="1"/>
        <v>8800838</v>
      </c>
      <c r="I45" s="86">
        <f t="shared" si="2"/>
        <v>4408725</v>
      </c>
      <c r="J45" s="86">
        <f t="shared" si="2"/>
        <v>235280</v>
      </c>
      <c r="K45" s="86">
        <f t="shared" si="2"/>
        <v>470697</v>
      </c>
      <c r="L45" s="86">
        <f t="shared" si="3"/>
        <v>3360077</v>
      </c>
      <c r="M45" s="87">
        <f t="shared" si="3"/>
        <v>326059</v>
      </c>
      <c r="N45" s="76"/>
      <c r="O45" s="26" t="s">
        <v>30</v>
      </c>
      <c r="P45" s="1">
        <v>4408725</v>
      </c>
      <c r="Q45" s="1">
        <v>235280</v>
      </c>
      <c r="R45" s="1">
        <v>470697</v>
      </c>
      <c r="S45" s="1">
        <v>479283</v>
      </c>
      <c r="T45" s="1">
        <v>8586</v>
      </c>
      <c r="U45" s="1">
        <v>3360077</v>
      </c>
      <c r="V45" s="1">
        <v>326059</v>
      </c>
      <c r="W45" s="1">
        <v>8800838</v>
      </c>
      <c r="X45" s="1">
        <v>3681</v>
      </c>
      <c r="Y45" s="77">
        <v>2390.8823689214887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4"/>
        <v>2306.180277712403</v>
      </c>
      <c r="C46" s="86">
        <f t="shared" si="6"/>
        <v>1050.7855966109673</v>
      </c>
      <c r="D46" s="86">
        <f t="shared" si="6"/>
        <v>70.719228053659691</v>
      </c>
      <c r="E46" s="86">
        <f t="shared" si="6"/>
        <v>89.92727700635443</v>
      </c>
      <c r="F46" s="86">
        <f t="shared" si="5"/>
        <v>1049.9543421981643</v>
      </c>
      <c r="G46" s="86">
        <f t="shared" si="5"/>
        <v>44.793833843257239</v>
      </c>
      <c r="H46" s="100">
        <f t="shared" si="1"/>
        <v>9798960</v>
      </c>
      <c r="I46" s="86">
        <f t="shared" si="2"/>
        <v>4464788</v>
      </c>
      <c r="J46" s="86">
        <f t="shared" si="2"/>
        <v>300486</v>
      </c>
      <c r="K46" s="86">
        <f t="shared" si="2"/>
        <v>382101</v>
      </c>
      <c r="L46" s="86">
        <f t="shared" si="3"/>
        <v>4461256</v>
      </c>
      <c r="M46" s="87">
        <f t="shared" si="3"/>
        <v>190329</v>
      </c>
      <c r="N46" s="76"/>
      <c r="O46" s="26" t="s">
        <v>31</v>
      </c>
      <c r="P46" s="1">
        <v>4464788</v>
      </c>
      <c r="Q46" s="1">
        <v>300486</v>
      </c>
      <c r="R46" s="1">
        <v>382101</v>
      </c>
      <c r="S46" s="1">
        <v>393094</v>
      </c>
      <c r="T46" s="1">
        <v>10993</v>
      </c>
      <c r="U46" s="1">
        <v>4461256</v>
      </c>
      <c r="V46" s="1">
        <v>190329</v>
      </c>
      <c r="W46" s="1">
        <v>9798960</v>
      </c>
      <c r="X46" s="1">
        <v>4249</v>
      </c>
      <c r="Y46" s="77">
        <v>2306.180277712403</v>
      </c>
      <c r="Z46" s="27"/>
      <c r="AA46" s="27"/>
      <c r="AB46" s="27"/>
      <c r="AC46" s="27"/>
      <c r="AD46" s="27"/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4"/>
        <v>2442.093280442361</v>
      </c>
      <c r="C47" s="86">
        <f t="shared" si="6"/>
        <v>1234.2710061305445</v>
      </c>
      <c r="D47" s="86">
        <f t="shared" si="6"/>
        <v>111.21853588171655</v>
      </c>
      <c r="E47" s="86">
        <f t="shared" si="6"/>
        <v>174.23909123692752</v>
      </c>
      <c r="F47" s="86">
        <f t="shared" si="5"/>
        <v>866.33483591777861</v>
      </c>
      <c r="G47" s="86">
        <f t="shared" si="5"/>
        <v>56.029811275393676</v>
      </c>
      <c r="H47" s="100">
        <f t="shared" si="1"/>
        <v>40631548</v>
      </c>
      <c r="I47" s="86">
        <f t="shared" si="2"/>
        <v>20535801</v>
      </c>
      <c r="J47" s="86">
        <f t="shared" si="2"/>
        <v>1850454</v>
      </c>
      <c r="K47" s="86">
        <f t="shared" si="2"/>
        <v>2898990</v>
      </c>
      <c r="L47" s="86">
        <f t="shared" si="3"/>
        <v>14414079</v>
      </c>
      <c r="M47" s="87">
        <f t="shared" si="3"/>
        <v>932224</v>
      </c>
      <c r="N47" s="76"/>
      <c r="O47" s="28" t="s">
        <v>45</v>
      </c>
      <c r="P47" s="10">
        <v>20535801</v>
      </c>
      <c r="Q47" s="10">
        <v>1850454</v>
      </c>
      <c r="R47" s="10">
        <v>2898990</v>
      </c>
      <c r="S47" s="10">
        <v>2938960</v>
      </c>
      <c r="T47" s="10">
        <v>39970</v>
      </c>
      <c r="U47" s="10">
        <v>14414079</v>
      </c>
      <c r="V47" s="10">
        <v>932224</v>
      </c>
      <c r="W47" s="10">
        <v>40631548</v>
      </c>
      <c r="X47" s="10">
        <v>16638</v>
      </c>
      <c r="Y47" s="81">
        <v>2442.093280442361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4"/>
        <v>2490.9094298773157</v>
      </c>
      <c r="C48" s="86">
        <f t="shared" si="6"/>
        <v>1297.0311522732741</v>
      </c>
      <c r="D48" s="86">
        <f t="shared" si="6"/>
        <v>95.891628578301663</v>
      </c>
      <c r="E48" s="86">
        <f t="shared" si="6"/>
        <v>133.60199663218668</v>
      </c>
      <c r="F48" s="86">
        <f t="shared" si="5"/>
        <v>933.84111137839784</v>
      </c>
      <c r="G48" s="86">
        <f t="shared" si="5"/>
        <v>30.54354101515516</v>
      </c>
      <c r="H48" s="100">
        <f t="shared" si="1"/>
        <v>20709421</v>
      </c>
      <c r="I48" s="86">
        <f t="shared" si="2"/>
        <v>10783517</v>
      </c>
      <c r="J48" s="86">
        <f t="shared" si="2"/>
        <v>797243</v>
      </c>
      <c r="K48" s="86">
        <f t="shared" si="2"/>
        <v>1110767</v>
      </c>
      <c r="L48" s="86">
        <f t="shared" si="3"/>
        <v>7763955</v>
      </c>
      <c r="M48" s="87">
        <f t="shared" si="3"/>
        <v>253939</v>
      </c>
      <c r="N48" s="76"/>
      <c r="O48" s="28" t="s">
        <v>32</v>
      </c>
      <c r="P48" s="10">
        <v>10783517</v>
      </c>
      <c r="Q48" s="10">
        <v>797243</v>
      </c>
      <c r="R48" s="10">
        <v>1110767</v>
      </c>
      <c r="S48" s="10">
        <v>1132930</v>
      </c>
      <c r="T48" s="10">
        <v>22163</v>
      </c>
      <c r="U48" s="10">
        <v>7763955</v>
      </c>
      <c r="V48" s="10">
        <v>253939</v>
      </c>
      <c r="W48" s="10">
        <v>20709421</v>
      </c>
      <c r="X48" s="10">
        <v>8314</v>
      </c>
      <c r="Y48" s="81">
        <v>2490.9094298773152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4"/>
        <v>2806.6393500076483</v>
      </c>
      <c r="C49" s="89">
        <f t="shared" si="6"/>
        <v>1683.373865015687</v>
      </c>
      <c r="D49" s="89">
        <f t="shared" si="6"/>
        <v>104.35307792449321</v>
      </c>
      <c r="E49" s="89">
        <f t="shared" si="6"/>
        <v>122.77748915224059</v>
      </c>
      <c r="F49" s="89">
        <f t="shared" si="5"/>
        <v>832.08051735091283</v>
      </c>
      <c r="G49" s="89">
        <f t="shared" si="5"/>
        <v>64.054400564314591</v>
      </c>
      <c r="H49" s="90">
        <f>SUM(H4:H48)</f>
        <v>5100859327.3269997</v>
      </c>
      <c r="I49" s="91">
        <f t="shared" ref="I49:M49" si="7">SUM(I4:I48)</f>
        <v>3059407430</v>
      </c>
      <c r="J49" s="91">
        <f t="shared" si="7"/>
        <v>189653997</v>
      </c>
      <c r="K49" s="91">
        <f t="shared" si="7"/>
        <v>223139001</v>
      </c>
      <c r="L49" s="91">
        <f t="shared" si="7"/>
        <v>1512244766.3269999</v>
      </c>
      <c r="M49" s="92">
        <f t="shared" si="7"/>
        <v>116414133</v>
      </c>
      <c r="N49" s="83"/>
      <c r="O49" s="7" t="s">
        <v>33</v>
      </c>
      <c r="P49" s="11">
        <v>3059407430</v>
      </c>
      <c r="Q49" s="11">
        <v>189653997</v>
      </c>
      <c r="R49" s="11">
        <v>223139001</v>
      </c>
      <c r="S49" s="11">
        <v>228220000</v>
      </c>
      <c r="T49" s="11">
        <v>5080999</v>
      </c>
      <c r="U49" s="11">
        <v>1512244766.3270001</v>
      </c>
      <c r="V49" s="11">
        <v>116414133</v>
      </c>
      <c r="W49" s="11">
        <v>5100859327.3269997</v>
      </c>
      <c r="X49" s="11">
        <v>1817426</v>
      </c>
      <c r="Y49" s="84">
        <v>2806.6393500076479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2806.6393500076483</v>
      </c>
      <c r="C50" s="86">
        <f t="shared" ref="C50:G50" si="8">C49</f>
        <v>1683.373865015687</v>
      </c>
      <c r="D50" s="86">
        <f t="shared" si="8"/>
        <v>104.35307792449321</v>
      </c>
      <c r="E50" s="86">
        <f t="shared" si="8"/>
        <v>122.77748915224059</v>
      </c>
      <c r="F50" s="86">
        <f t="shared" si="8"/>
        <v>832.08051735091283</v>
      </c>
      <c r="G50" s="86">
        <f t="shared" si="8"/>
        <v>64.054400564314591</v>
      </c>
      <c r="H50" s="86">
        <f>AVERAGE(H4:H48)</f>
        <v>113352429.49615555</v>
      </c>
      <c r="I50" s="86">
        <f t="shared" ref="I50:M50" si="9">AVERAGE(I4:I48)</f>
        <v>67986831.777777776</v>
      </c>
      <c r="J50" s="86">
        <f t="shared" si="9"/>
        <v>4214533.2666666666</v>
      </c>
      <c r="K50" s="86">
        <f t="shared" si="9"/>
        <v>4958644.4666666668</v>
      </c>
      <c r="L50" s="86">
        <f t="shared" si="9"/>
        <v>33605439.251711108</v>
      </c>
      <c r="M50" s="86">
        <f t="shared" si="9"/>
        <v>2586980.7333333334</v>
      </c>
      <c r="P50" s="14"/>
      <c r="Q50" s="85"/>
      <c r="R50" s="85"/>
      <c r="S50" s="85"/>
      <c r="T50" s="85"/>
      <c r="U50" s="85"/>
      <c r="V50" s="85"/>
      <c r="W50" s="85"/>
      <c r="X50" s="85"/>
      <c r="Y50" s="85"/>
      <c r="AE50" s="43"/>
      <c r="AF50" s="43"/>
      <c r="AG50" s="43"/>
      <c r="AH50" s="43"/>
      <c r="AI50" s="43"/>
      <c r="AJ50" s="78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5"/>
    </row>
    <row r="51" spans="1:56" ht="12">
      <c r="AJ51" s="78"/>
    </row>
    <row r="52" spans="1:56" ht="12">
      <c r="A52" s="8" t="s">
        <v>145</v>
      </c>
      <c r="AJ52" s="78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J53" s="78"/>
    </row>
    <row r="54" spans="1:56" ht="12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6" ht="12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s="5" customFormat="1" ht="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56" s="5" customFormat="1" ht="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9" customHeight="1"/>
    <row r="95" s="5" customFormat="1" ht="9" customHeight="1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12" customFormat="1" ht="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s="12" customFormat="1" ht="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5" customFormat="1" ht="9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72" s="5" customFormat="1" ht="9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ht="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9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rowBreaks count="2" manualBreakCount="2">
    <brk id="54" max="16383" man="1"/>
    <brk id="159" max="16383" man="1"/>
  </rowBreaks>
  <colBreaks count="2" manualBreakCount="2">
    <brk id="27" max="1048575" man="1"/>
    <brk id="4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121</v>
      </c>
      <c r="D1" s="39" t="s">
        <v>65</v>
      </c>
      <c r="E1" s="38"/>
      <c r="F1" s="39"/>
      <c r="G1" s="38" t="s">
        <v>122</v>
      </c>
      <c r="H1" s="39"/>
      <c r="I1" s="38" t="s">
        <v>121</v>
      </c>
      <c r="J1" s="38" t="s">
        <v>94</v>
      </c>
      <c r="K1" s="39"/>
      <c r="L1" s="39"/>
      <c r="M1" s="38" t="s">
        <v>123</v>
      </c>
      <c r="N1" s="38"/>
      <c r="O1" s="13" t="s">
        <v>91</v>
      </c>
      <c r="P1" s="13"/>
      <c r="Q1" s="20" t="s">
        <v>124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94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94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3043.1091755548873</v>
      </c>
      <c r="C4" s="86">
        <f t="shared" ref="C4:E19" si="0">P4/$X4</f>
        <v>1969.9584417782278</v>
      </c>
      <c r="D4" s="86">
        <f t="shared" si="0"/>
        <v>101.05571531321525</v>
      </c>
      <c r="E4" s="86">
        <f t="shared" si="0"/>
        <v>138.13111926049567</v>
      </c>
      <c r="F4" s="86">
        <f>U4/$X4</f>
        <v>755.57141121212169</v>
      </c>
      <c r="G4" s="86">
        <f>V4/$X4</f>
        <v>78.392487990826851</v>
      </c>
      <c r="H4" s="100">
        <f>SUM(I4:M4)</f>
        <v>2229707394.6932945</v>
      </c>
      <c r="I4" s="86">
        <f>P4</f>
        <v>1443402340</v>
      </c>
      <c r="J4" s="86">
        <f>Q4</f>
        <v>74044230</v>
      </c>
      <c r="K4" s="86">
        <f>R4</f>
        <v>101209638</v>
      </c>
      <c r="L4" s="86">
        <f>U4</f>
        <v>553612461.995</v>
      </c>
      <c r="M4" s="87">
        <f>V4</f>
        <v>57438724.698294774</v>
      </c>
      <c r="N4" s="76"/>
      <c r="O4" s="26" t="s">
        <v>0</v>
      </c>
      <c r="P4" s="1">
        <v>1443402340</v>
      </c>
      <c r="Q4" s="1">
        <v>74044230</v>
      </c>
      <c r="R4" s="1">
        <v>101209638</v>
      </c>
      <c r="S4" s="1">
        <v>104054301</v>
      </c>
      <c r="T4" s="1">
        <v>2844663</v>
      </c>
      <c r="U4" s="1">
        <v>553612461.995</v>
      </c>
      <c r="V4" s="1">
        <v>57438724.698294774</v>
      </c>
      <c r="W4" s="1">
        <v>2229707394.6932945</v>
      </c>
      <c r="X4" s="1">
        <v>732707</v>
      </c>
      <c r="Y4" s="77">
        <v>3043.1091755548869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2574.4072610129761</v>
      </c>
      <c r="C5" s="86">
        <f t="shared" si="0"/>
        <v>1505.0323683439399</v>
      </c>
      <c r="D5" s="86">
        <f t="shared" si="0"/>
        <v>94.541365811875906</v>
      </c>
      <c r="E5" s="86">
        <f t="shared" si="0"/>
        <v>105.84431938569271</v>
      </c>
      <c r="F5" s="86">
        <f>U5/$X5</f>
        <v>833.43101883645272</v>
      </c>
      <c r="G5" s="86">
        <f>V5/$X5</f>
        <v>35.558188635014616</v>
      </c>
      <c r="H5" s="100">
        <f t="shared" ref="H5:H48" si="1">SUM(I5:M5)</f>
        <v>342635585.59000003</v>
      </c>
      <c r="I5" s="86">
        <f t="shared" ref="I5:K48" si="2">P5</f>
        <v>200309273</v>
      </c>
      <c r="J5" s="86">
        <f t="shared" si="2"/>
        <v>12582794</v>
      </c>
      <c r="K5" s="86">
        <f t="shared" si="2"/>
        <v>14087138</v>
      </c>
      <c r="L5" s="86">
        <f t="shared" ref="L5:M48" si="3">U5</f>
        <v>110923834.59</v>
      </c>
      <c r="M5" s="87">
        <f t="shared" si="3"/>
        <v>4732546</v>
      </c>
      <c r="N5" s="76"/>
      <c r="O5" s="26" t="s">
        <v>1</v>
      </c>
      <c r="P5" s="1">
        <v>200309273</v>
      </c>
      <c r="Q5" s="1">
        <v>12582794</v>
      </c>
      <c r="R5" s="1">
        <v>14087138</v>
      </c>
      <c r="S5" s="1">
        <v>14536686</v>
      </c>
      <c r="T5" s="1">
        <v>449548</v>
      </c>
      <c r="U5" s="1">
        <v>110923834.59</v>
      </c>
      <c r="V5" s="1">
        <v>4732546</v>
      </c>
      <c r="W5" s="1">
        <v>342635585.59000003</v>
      </c>
      <c r="X5" s="1">
        <v>133093</v>
      </c>
      <c r="Y5" s="77">
        <v>2574.4072610129761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4">SUM(C6:G6)</f>
        <v>2697.8299570523154</v>
      </c>
      <c r="C6" s="86">
        <f t="shared" si="0"/>
        <v>1535.4671151387113</v>
      </c>
      <c r="D6" s="86">
        <f t="shared" si="0"/>
        <v>103.64201923611498</v>
      </c>
      <c r="E6" s="86">
        <f t="shared" si="0"/>
        <v>106.18493912269973</v>
      </c>
      <c r="F6" s="86">
        <f t="shared" ref="F6:G49" si="5">U6/$X6</f>
        <v>897.95813295713572</v>
      </c>
      <c r="G6" s="86">
        <f t="shared" si="5"/>
        <v>54.577750597653861</v>
      </c>
      <c r="H6" s="100">
        <f t="shared" si="1"/>
        <v>97051734.875</v>
      </c>
      <c r="I6" s="86">
        <f t="shared" si="2"/>
        <v>55236894</v>
      </c>
      <c r="J6" s="86">
        <f t="shared" si="2"/>
        <v>3728418</v>
      </c>
      <c r="K6" s="86">
        <f t="shared" si="2"/>
        <v>3819897</v>
      </c>
      <c r="L6" s="86">
        <f t="shared" si="3"/>
        <v>32303145.875</v>
      </c>
      <c r="M6" s="87">
        <f t="shared" si="3"/>
        <v>1963380</v>
      </c>
      <c r="N6" s="76"/>
      <c r="O6" s="26" t="s">
        <v>2</v>
      </c>
      <c r="P6" s="1">
        <v>55236894</v>
      </c>
      <c r="Q6" s="1">
        <v>3728418</v>
      </c>
      <c r="R6" s="1">
        <v>3819897</v>
      </c>
      <c r="S6" s="1">
        <v>3953165</v>
      </c>
      <c r="T6" s="1">
        <v>133268</v>
      </c>
      <c r="U6" s="1">
        <v>32303145.875</v>
      </c>
      <c r="V6" s="1">
        <v>1963380</v>
      </c>
      <c r="W6" s="1">
        <v>97051734.875</v>
      </c>
      <c r="X6" s="1">
        <v>35974</v>
      </c>
      <c r="Y6" s="77">
        <v>2697.8299570523154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4"/>
        <v>2619.8942631873388</v>
      </c>
      <c r="C7" s="86">
        <f t="shared" si="0"/>
        <v>1532.1837655423817</v>
      </c>
      <c r="D7" s="86">
        <f t="shared" si="0"/>
        <v>75.887156443433852</v>
      </c>
      <c r="E7" s="86">
        <f t="shared" si="0"/>
        <v>100.75783660873802</v>
      </c>
      <c r="F7" s="86">
        <f t="shared" si="5"/>
        <v>861.95758767798168</v>
      </c>
      <c r="G7" s="86">
        <f t="shared" si="5"/>
        <v>49.107916914803383</v>
      </c>
      <c r="H7" s="100">
        <f t="shared" si="1"/>
        <v>145176200.80599999</v>
      </c>
      <c r="I7" s="86">
        <f t="shared" si="2"/>
        <v>84902899</v>
      </c>
      <c r="J7" s="86">
        <f t="shared" si="2"/>
        <v>4205135</v>
      </c>
      <c r="K7" s="86">
        <f t="shared" si="2"/>
        <v>5583294</v>
      </c>
      <c r="L7" s="86">
        <f t="shared" si="3"/>
        <v>47763655.806000002</v>
      </c>
      <c r="M7" s="87">
        <f t="shared" si="3"/>
        <v>2721217</v>
      </c>
      <c r="N7" s="76"/>
      <c r="O7" s="26" t="s">
        <v>3</v>
      </c>
      <c r="P7" s="1">
        <v>84902899</v>
      </c>
      <c r="Q7" s="1">
        <v>4205135</v>
      </c>
      <c r="R7" s="1">
        <v>5583294</v>
      </c>
      <c r="S7" s="1">
        <v>5780411</v>
      </c>
      <c r="T7" s="1">
        <v>197117</v>
      </c>
      <c r="U7" s="1">
        <v>47763655.806000002</v>
      </c>
      <c r="V7" s="1">
        <v>2721217</v>
      </c>
      <c r="W7" s="1">
        <v>145176200.80599999</v>
      </c>
      <c r="X7" s="1">
        <v>55413</v>
      </c>
      <c r="Y7" s="77">
        <v>2619.8942631873388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4"/>
        <v>2661.8972059833432</v>
      </c>
      <c r="C8" s="86">
        <f t="shared" si="0"/>
        <v>1497.2517168322618</v>
      </c>
      <c r="D8" s="86">
        <f t="shared" si="0"/>
        <v>63.664121858562247</v>
      </c>
      <c r="E8" s="86">
        <f t="shared" si="0"/>
        <v>96.446522501461132</v>
      </c>
      <c r="F8" s="86">
        <f t="shared" si="5"/>
        <v>949.29945612945642</v>
      </c>
      <c r="G8" s="86">
        <f t="shared" si="5"/>
        <v>55.235388661601405</v>
      </c>
      <c r="H8" s="100">
        <f t="shared" si="1"/>
        <v>72872097.910999998</v>
      </c>
      <c r="I8" s="86">
        <f t="shared" si="2"/>
        <v>40988763</v>
      </c>
      <c r="J8" s="86">
        <f t="shared" si="2"/>
        <v>1742869</v>
      </c>
      <c r="K8" s="86">
        <f t="shared" si="2"/>
        <v>2640320</v>
      </c>
      <c r="L8" s="86">
        <f t="shared" si="3"/>
        <v>25988021.910999998</v>
      </c>
      <c r="M8" s="87">
        <f t="shared" si="3"/>
        <v>1512124</v>
      </c>
      <c r="N8" s="76"/>
      <c r="O8" s="26" t="s">
        <v>4</v>
      </c>
      <c r="P8" s="1">
        <v>40988763</v>
      </c>
      <c r="Q8" s="1">
        <v>1742869</v>
      </c>
      <c r="R8" s="1">
        <v>2640320</v>
      </c>
      <c r="S8" s="1">
        <v>2744682</v>
      </c>
      <c r="T8" s="1">
        <v>104362</v>
      </c>
      <c r="U8" s="1">
        <v>25988021.910999998</v>
      </c>
      <c r="V8" s="1">
        <v>1512124</v>
      </c>
      <c r="W8" s="1">
        <v>72872097.910999998</v>
      </c>
      <c r="X8" s="1">
        <v>27376</v>
      </c>
      <c r="Y8" s="77">
        <v>2661.8972059833432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4"/>
        <v>2654.8829435764014</v>
      </c>
      <c r="C9" s="86">
        <f t="shared" si="0"/>
        <v>1565.4579932240219</v>
      </c>
      <c r="D9" s="86">
        <f t="shared" si="0"/>
        <v>100.12158163338242</v>
      </c>
      <c r="E9" s="86">
        <f t="shared" si="0"/>
        <v>97.326304804654555</v>
      </c>
      <c r="F9" s="86">
        <f t="shared" si="5"/>
        <v>847.87370880448304</v>
      </c>
      <c r="G9" s="86">
        <f t="shared" si="5"/>
        <v>44.103355109859478</v>
      </c>
      <c r="H9" s="100">
        <f t="shared" si="1"/>
        <v>185717026.55199999</v>
      </c>
      <c r="I9" s="86">
        <f t="shared" si="2"/>
        <v>109508483</v>
      </c>
      <c r="J9" s="86">
        <f t="shared" si="2"/>
        <v>7003805</v>
      </c>
      <c r="K9" s="86">
        <f t="shared" si="2"/>
        <v>6808267</v>
      </c>
      <c r="L9" s="86">
        <f t="shared" si="3"/>
        <v>59311309.552000001</v>
      </c>
      <c r="M9" s="87">
        <f t="shared" si="3"/>
        <v>3085162</v>
      </c>
      <c r="N9" s="76"/>
      <c r="O9" s="26" t="s">
        <v>5</v>
      </c>
      <c r="P9" s="1">
        <v>109508483</v>
      </c>
      <c r="Q9" s="1">
        <v>7003805</v>
      </c>
      <c r="R9" s="1">
        <v>6808267</v>
      </c>
      <c r="S9" s="1">
        <v>7038321</v>
      </c>
      <c r="T9" s="1">
        <v>230054</v>
      </c>
      <c r="U9" s="1">
        <v>59311309.552000001</v>
      </c>
      <c r="V9" s="1">
        <v>3085162</v>
      </c>
      <c r="W9" s="1">
        <v>185717026.55199999</v>
      </c>
      <c r="X9" s="1">
        <v>69953</v>
      </c>
      <c r="Y9" s="77">
        <v>2654.882943576401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4"/>
        <v>2538.8915686643372</v>
      </c>
      <c r="C10" s="86">
        <f t="shared" si="0"/>
        <v>1417.4972856758936</v>
      </c>
      <c r="D10" s="86">
        <f t="shared" si="0"/>
        <v>84.844432500223959</v>
      </c>
      <c r="E10" s="86">
        <f t="shared" si="0"/>
        <v>119.68521006897787</v>
      </c>
      <c r="F10" s="86">
        <f t="shared" si="5"/>
        <v>881.3294975365045</v>
      </c>
      <c r="G10" s="86">
        <f t="shared" si="5"/>
        <v>35.535142882737617</v>
      </c>
      <c r="H10" s="100">
        <f t="shared" si="1"/>
        <v>141708232.905</v>
      </c>
      <c r="I10" s="86">
        <f t="shared" si="2"/>
        <v>79117611</v>
      </c>
      <c r="J10" s="86">
        <f t="shared" si="2"/>
        <v>4735592</v>
      </c>
      <c r="K10" s="86">
        <f t="shared" si="2"/>
        <v>6680230</v>
      </c>
      <c r="L10" s="86">
        <f t="shared" si="3"/>
        <v>49191405.905000001</v>
      </c>
      <c r="M10" s="87">
        <f t="shared" si="3"/>
        <v>1983394</v>
      </c>
      <c r="N10" s="76"/>
      <c r="O10" s="26" t="s">
        <v>6</v>
      </c>
      <c r="P10" s="1">
        <v>79117611</v>
      </c>
      <c r="Q10" s="1">
        <v>4735592</v>
      </c>
      <c r="R10" s="1">
        <v>6680230</v>
      </c>
      <c r="S10" s="1">
        <v>6863555</v>
      </c>
      <c r="T10" s="1">
        <v>183325</v>
      </c>
      <c r="U10" s="1">
        <v>49191405.905000001</v>
      </c>
      <c r="V10" s="1">
        <v>1983394</v>
      </c>
      <c r="W10" s="1">
        <v>141708232.905</v>
      </c>
      <c r="X10" s="1">
        <v>55815</v>
      </c>
      <c r="Y10" s="77">
        <v>2538.8915686643377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4"/>
        <v>2584.8566364698659</v>
      </c>
      <c r="C11" s="86">
        <f t="shared" si="0"/>
        <v>1499.0461864490701</v>
      </c>
      <c r="D11" s="86">
        <f t="shared" si="0"/>
        <v>92.313164722425782</v>
      </c>
      <c r="E11" s="86">
        <f t="shared" si="0"/>
        <v>106.39214909587848</v>
      </c>
      <c r="F11" s="86">
        <f t="shared" si="5"/>
        <v>849.13710229545848</v>
      </c>
      <c r="G11" s="86">
        <f t="shared" si="5"/>
        <v>37.96803390703294</v>
      </c>
      <c r="H11" s="100">
        <f t="shared" si="1"/>
        <v>130511996.432</v>
      </c>
      <c r="I11" s="86">
        <f t="shared" si="2"/>
        <v>75688341</v>
      </c>
      <c r="J11" s="86">
        <f t="shared" si="2"/>
        <v>4660984</v>
      </c>
      <c r="K11" s="86">
        <f t="shared" si="2"/>
        <v>5371846</v>
      </c>
      <c r="L11" s="86">
        <f t="shared" si="3"/>
        <v>42873781.431999996</v>
      </c>
      <c r="M11" s="87">
        <f t="shared" si="3"/>
        <v>1917044</v>
      </c>
      <c r="N11" s="76"/>
      <c r="O11" s="26" t="s">
        <v>7</v>
      </c>
      <c r="P11" s="1">
        <v>75688341</v>
      </c>
      <c r="Q11" s="1">
        <v>4660984</v>
      </c>
      <c r="R11" s="1">
        <v>5371846</v>
      </c>
      <c r="S11" s="1">
        <v>5530162</v>
      </c>
      <c r="T11" s="1">
        <v>158316</v>
      </c>
      <c r="U11" s="1">
        <v>42873781.431999996</v>
      </c>
      <c r="V11" s="1">
        <v>1917044</v>
      </c>
      <c r="W11" s="1">
        <v>130511996.432</v>
      </c>
      <c r="X11" s="1">
        <v>50491</v>
      </c>
      <c r="Y11" s="77">
        <v>2584.8566364698659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4"/>
        <v>2695.7194320480908</v>
      </c>
      <c r="C12" s="86">
        <f t="shared" si="0"/>
        <v>1656.7136009745248</v>
      </c>
      <c r="D12" s="86">
        <f t="shared" si="0"/>
        <v>91.076267146867224</v>
      </c>
      <c r="E12" s="86">
        <f t="shared" si="0"/>
        <v>106.07322175732217</v>
      </c>
      <c r="F12" s="86">
        <f t="shared" si="5"/>
        <v>800.77395776177104</v>
      </c>
      <c r="G12" s="86">
        <f t="shared" si="5"/>
        <v>41.082384407605531</v>
      </c>
      <c r="H12" s="100">
        <f t="shared" si="1"/>
        <v>101795757.193</v>
      </c>
      <c r="I12" s="86">
        <f t="shared" si="2"/>
        <v>62560819</v>
      </c>
      <c r="J12" s="86">
        <f t="shared" si="2"/>
        <v>3439222</v>
      </c>
      <c r="K12" s="86">
        <f t="shared" si="2"/>
        <v>4005537</v>
      </c>
      <c r="L12" s="86">
        <f t="shared" si="3"/>
        <v>30238826.193</v>
      </c>
      <c r="M12" s="87">
        <f t="shared" si="3"/>
        <v>1551353</v>
      </c>
      <c r="N12" s="76"/>
      <c r="O12" s="26" t="s">
        <v>8</v>
      </c>
      <c r="P12" s="1">
        <v>62560819</v>
      </c>
      <c r="Q12" s="1">
        <v>3439222</v>
      </c>
      <c r="R12" s="1">
        <v>4005537</v>
      </c>
      <c r="S12" s="1">
        <v>4126296</v>
      </c>
      <c r="T12" s="1">
        <v>120759</v>
      </c>
      <c r="U12" s="1">
        <v>30238826.193</v>
      </c>
      <c r="V12" s="1">
        <v>1551353</v>
      </c>
      <c r="W12" s="1">
        <v>101795757.193</v>
      </c>
      <c r="X12" s="1">
        <v>37762</v>
      </c>
      <c r="Y12" s="77">
        <v>2695.7194320480908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4"/>
        <v>2537.9290105640757</v>
      </c>
      <c r="C13" s="88">
        <f t="shared" si="0"/>
        <v>1347.3243599025868</v>
      </c>
      <c r="D13" s="88">
        <f t="shared" si="0"/>
        <v>93.494833146843945</v>
      </c>
      <c r="E13" s="88">
        <f t="shared" si="0"/>
        <v>105.09915750674652</v>
      </c>
      <c r="F13" s="88">
        <f t="shared" si="5"/>
        <v>955.94628825775021</v>
      </c>
      <c r="G13" s="88">
        <f t="shared" si="5"/>
        <v>36.064371750148098</v>
      </c>
      <c r="H13" s="100">
        <f t="shared" si="1"/>
        <v>77117510.914999992</v>
      </c>
      <c r="I13" s="88">
        <f t="shared" si="2"/>
        <v>40939798</v>
      </c>
      <c r="J13" s="88">
        <f t="shared" si="2"/>
        <v>2840934</v>
      </c>
      <c r="K13" s="88">
        <f t="shared" si="2"/>
        <v>3193543</v>
      </c>
      <c r="L13" s="88">
        <f t="shared" si="3"/>
        <v>29047383.914999999</v>
      </c>
      <c r="M13" s="87">
        <f t="shared" si="3"/>
        <v>1095852</v>
      </c>
      <c r="N13" s="79"/>
      <c r="O13" s="26" t="s">
        <v>35</v>
      </c>
      <c r="P13" s="1">
        <v>40939798</v>
      </c>
      <c r="Q13" s="1">
        <v>2840934</v>
      </c>
      <c r="R13" s="1">
        <v>3193543</v>
      </c>
      <c r="S13" s="1">
        <v>3298789</v>
      </c>
      <c r="T13" s="1">
        <v>105246</v>
      </c>
      <c r="U13" s="1">
        <v>29047383.914999999</v>
      </c>
      <c r="V13" s="1">
        <v>1095852</v>
      </c>
      <c r="W13" s="1">
        <v>77117510.914999992</v>
      </c>
      <c r="X13" s="1">
        <v>30386</v>
      </c>
      <c r="Y13" s="77">
        <v>2537.9290105640753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4"/>
        <v>2546.5651884050963</v>
      </c>
      <c r="C14" s="86">
        <f t="shared" si="0"/>
        <v>1492.8804909872904</v>
      </c>
      <c r="D14" s="86">
        <f t="shared" si="0"/>
        <v>88.345269736948083</v>
      </c>
      <c r="E14" s="86">
        <f t="shared" si="0"/>
        <v>100.3743778089209</v>
      </c>
      <c r="F14" s="86">
        <f t="shared" si="5"/>
        <v>839.37470531097472</v>
      </c>
      <c r="G14" s="86">
        <f t="shared" si="5"/>
        <v>25.590344560962645</v>
      </c>
      <c r="H14" s="100">
        <f t="shared" si="1"/>
        <v>158088220.331</v>
      </c>
      <c r="I14" s="86">
        <f t="shared" si="2"/>
        <v>92676528</v>
      </c>
      <c r="J14" s="86">
        <f t="shared" si="2"/>
        <v>5484386</v>
      </c>
      <c r="K14" s="86">
        <f t="shared" si="2"/>
        <v>6231141</v>
      </c>
      <c r="L14" s="86">
        <f t="shared" si="3"/>
        <v>52107542.331</v>
      </c>
      <c r="M14" s="87">
        <f t="shared" si="3"/>
        <v>1588623</v>
      </c>
      <c r="N14" s="76"/>
      <c r="O14" s="26" t="s">
        <v>36</v>
      </c>
      <c r="P14" s="1">
        <v>92676528</v>
      </c>
      <c r="Q14" s="1">
        <v>5484386</v>
      </c>
      <c r="R14" s="1">
        <v>6231141</v>
      </c>
      <c r="S14" s="1">
        <v>6430540</v>
      </c>
      <c r="T14" s="1">
        <v>199399</v>
      </c>
      <c r="U14" s="1">
        <v>52107542.331</v>
      </c>
      <c r="V14" s="1">
        <v>1588623</v>
      </c>
      <c r="W14" s="1">
        <v>158088220.331</v>
      </c>
      <c r="X14" s="1">
        <v>62079</v>
      </c>
      <c r="Y14" s="77">
        <v>2546.5651884050967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4"/>
        <v>2624.9165434911552</v>
      </c>
      <c r="C15" s="86">
        <f t="shared" si="0"/>
        <v>1475.4046962771711</v>
      </c>
      <c r="D15" s="86">
        <f t="shared" si="0"/>
        <v>94.811730225742295</v>
      </c>
      <c r="E15" s="86">
        <f t="shared" si="0"/>
        <v>102.1266180524057</v>
      </c>
      <c r="F15" s="86">
        <f t="shared" si="5"/>
        <v>927.92966236349048</v>
      </c>
      <c r="G15" s="86">
        <f t="shared" si="5"/>
        <v>24.643836572345695</v>
      </c>
      <c r="H15" s="100">
        <f t="shared" si="1"/>
        <v>75232733.053000003</v>
      </c>
      <c r="I15" s="86">
        <f t="shared" si="2"/>
        <v>42286574</v>
      </c>
      <c r="J15" s="86">
        <f t="shared" si="2"/>
        <v>2717399</v>
      </c>
      <c r="K15" s="86">
        <f t="shared" si="2"/>
        <v>2927051</v>
      </c>
      <c r="L15" s="86">
        <f t="shared" si="3"/>
        <v>26595392.052999999</v>
      </c>
      <c r="M15" s="87">
        <f t="shared" si="3"/>
        <v>706317</v>
      </c>
      <c r="N15" s="76"/>
      <c r="O15" s="26" t="s">
        <v>37</v>
      </c>
      <c r="P15" s="1">
        <v>42286574</v>
      </c>
      <c r="Q15" s="1">
        <v>2717399</v>
      </c>
      <c r="R15" s="1">
        <v>2927051</v>
      </c>
      <c r="S15" s="1">
        <v>3022677</v>
      </c>
      <c r="T15" s="1">
        <v>95626</v>
      </c>
      <c r="U15" s="1">
        <v>26595392.052999999</v>
      </c>
      <c r="V15" s="1">
        <v>706317</v>
      </c>
      <c r="W15" s="1">
        <v>75232733.053000003</v>
      </c>
      <c r="X15" s="1">
        <v>28661</v>
      </c>
      <c r="Y15" s="77">
        <v>2624.9165434911552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4"/>
        <v>2535.7875927711375</v>
      </c>
      <c r="C16" s="86">
        <f t="shared" si="0"/>
        <v>1319.702353968798</v>
      </c>
      <c r="D16" s="86">
        <f t="shared" si="0"/>
        <v>94.246387227314443</v>
      </c>
      <c r="E16" s="86">
        <f t="shared" si="0"/>
        <v>106.01567838307</v>
      </c>
      <c r="F16" s="86">
        <f t="shared" si="5"/>
        <v>964.39569953451337</v>
      </c>
      <c r="G16" s="86">
        <f t="shared" si="5"/>
        <v>51.427473657441702</v>
      </c>
      <c r="H16" s="100">
        <f t="shared" si="1"/>
        <v>229344237.25299999</v>
      </c>
      <c r="I16" s="86">
        <f t="shared" si="2"/>
        <v>119357840</v>
      </c>
      <c r="J16" s="86">
        <f t="shared" si="2"/>
        <v>8523926</v>
      </c>
      <c r="K16" s="86">
        <f t="shared" si="2"/>
        <v>9588376</v>
      </c>
      <c r="L16" s="86">
        <f t="shared" si="3"/>
        <v>87222840.252999991</v>
      </c>
      <c r="M16" s="87">
        <f t="shared" si="3"/>
        <v>4651255</v>
      </c>
      <c r="N16" s="76"/>
      <c r="O16" s="26" t="s">
        <v>38</v>
      </c>
      <c r="P16" s="1">
        <v>119357840</v>
      </c>
      <c r="Q16" s="1">
        <v>8523926</v>
      </c>
      <c r="R16" s="1">
        <v>9588376</v>
      </c>
      <c r="S16" s="1">
        <v>9916062</v>
      </c>
      <c r="T16" s="1">
        <v>327686</v>
      </c>
      <c r="U16" s="1">
        <v>87222840.252999991</v>
      </c>
      <c r="V16" s="1">
        <v>4651255</v>
      </c>
      <c r="W16" s="1">
        <v>229344237.25299999</v>
      </c>
      <c r="X16" s="1">
        <v>90443</v>
      </c>
      <c r="Y16" s="77">
        <v>2535.7875927711375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4"/>
        <v>2865.955642667649</v>
      </c>
      <c r="C17" s="86">
        <f t="shared" si="0"/>
        <v>1926.0030950626381</v>
      </c>
      <c r="D17" s="86">
        <f t="shared" si="0"/>
        <v>76.704366249078845</v>
      </c>
      <c r="E17" s="86">
        <f t="shared" si="0"/>
        <v>104.91046425939572</v>
      </c>
      <c r="F17" s="86">
        <f t="shared" si="5"/>
        <v>734.26188806190123</v>
      </c>
      <c r="G17" s="86">
        <f t="shared" si="5"/>
        <v>24.075829034635223</v>
      </c>
      <c r="H17" s="100">
        <f t="shared" si="1"/>
        <v>155564072.28400001</v>
      </c>
      <c r="I17" s="86">
        <f t="shared" si="2"/>
        <v>104543448</v>
      </c>
      <c r="J17" s="86">
        <f t="shared" si="2"/>
        <v>4163513</v>
      </c>
      <c r="K17" s="86">
        <f t="shared" si="2"/>
        <v>5694540</v>
      </c>
      <c r="L17" s="86">
        <f t="shared" si="3"/>
        <v>39855735.284000002</v>
      </c>
      <c r="M17" s="87">
        <f t="shared" si="3"/>
        <v>1306836</v>
      </c>
      <c r="N17" s="76"/>
      <c r="O17" s="28" t="s">
        <v>39</v>
      </c>
      <c r="P17" s="10">
        <v>104543448</v>
      </c>
      <c r="Q17" s="10">
        <v>4163513</v>
      </c>
      <c r="R17" s="10">
        <v>5694540</v>
      </c>
      <c r="S17" s="10">
        <v>5871335</v>
      </c>
      <c r="T17" s="10">
        <v>176795</v>
      </c>
      <c r="U17" s="10">
        <v>39855735.284000002</v>
      </c>
      <c r="V17" s="10">
        <v>1306836</v>
      </c>
      <c r="W17" s="10">
        <v>155564072.28400001</v>
      </c>
      <c r="X17" s="10">
        <v>54280</v>
      </c>
      <c r="Y17" s="81">
        <v>2865.9556426676495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4"/>
        <v>2503.367269980085</v>
      </c>
      <c r="C18" s="86">
        <f t="shared" si="0"/>
        <v>1237.6622218373884</v>
      </c>
      <c r="D18" s="86">
        <f t="shared" si="0"/>
        <v>75.614858429301236</v>
      </c>
      <c r="E18" s="86">
        <f t="shared" si="0"/>
        <v>124.20789678760066</v>
      </c>
      <c r="F18" s="86">
        <f t="shared" si="5"/>
        <v>1043.773625508702</v>
      </c>
      <c r="G18" s="86">
        <f t="shared" si="5"/>
        <v>22.108667417092388</v>
      </c>
      <c r="H18" s="100">
        <f t="shared" si="1"/>
        <v>28911388.601</v>
      </c>
      <c r="I18" s="86">
        <f t="shared" si="2"/>
        <v>14293761</v>
      </c>
      <c r="J18" s="86">
        <f t="shared" si="2"/>
        <v>873276</v>
      </c>
      <c r="K18" s="86">
        <f t="shared" si="2"/>
        <v>1434477</v>
      </c>
      <c r="L18" s="86">
        <f t="shared" si="3"/>
        <v>12054541.601</v>
      </c>
      <c r="M18" s="87">
        <f t="shared" si="3"/>
        <v>255333</v>
      </c>
      <c r="N18" s="76"/>
      <c r="O18" s="28" t="s">
        <v>40</v>
      </c>
      <c r="P18" s="10">
        <v>14293761</v>
      </c>
      <c r="Q18" s="10">
        <v>873276</v>
      </c>
      <c r="R18" s="10">
        <v>1434477</v>
      </c>
      <c r="S18" s="10">
        <v>1470665</v>
      </c>
      <c r="T18" s="10">
        <v>36188</v>
      </c>
      <c r="U18" s="10">
        <v>12054541.601</v>
      </c>
      <c r="V18" s="10">
        <v>255333</v>
      </c>
      <c r="W18" s="10">
        <v>28911388.601</v>
      </c>
      <c r="X18" s="10">
        <v>11549</v>
      </c>
      <c r="Y18" s="81">
        <v>2503.367269980085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4"/>
        <v>2404.9169185983828</v>
      </c>
      <c r="C19" s="86">
        <f t="shared" si="0"/>
        <v>1324.6794249775382</v>
      </c>
      <c r="D19" s="86">
        <f t="shared" si="0"/>
        <v>71.139622641509433</v>
      </c>
      <c r="E19" s="86">
        <f t="shared" si="0"/>
        <v>109.88319856244385</v>
      </c>
      <c r="F19" s="86">
        <f t="shared" si="5"/>
        <v>871.52338760107807</v>
      </c>
      <c r="G19" s="86">
        <f t="shared" si="5"/>
        <v>27.691284815813116</v>
      </c>
      <c r="H19" s="100">
        <f t="shared" si="1"/>
        <v>13383362.651999999</v>
      </c>
      <c r="I19" s="86">
        <f t="shared" si="2"/>
        <v>7371841</v>
      </c>
      <c r="J19" s="86">
        <f t="shared" si="2"/>
        <v>395892</v>
      </c>
      <c r="K19" s="86">
        <f t="shared" si="2"/>
        <v>611500</v>
      </c>
      <c r="L19" s="86">
        <f t="shared" si="3"/>
        <v>4850027.6519999998</v>
      </c>
      <c r="M19" s="87">
        <f t="shared" si="3"/>
        <v>154102</v>
      </c>
      <c r="N19" s="76"/>
      <c r="O19" s="26" t="s">
        <v>9</v>
      </c>
      <c r="P19" s="1">
        <v>7371841</v>
      </c>
      <c r="Q19" s="1">
        <v>395892</v>
      </c>
      <c r="R19" s="1">
        <v>611500</v>
      </c>
      <c r="S19" s="1">
        <v>628724</v>
      </c>
      <c r="T19" s="1">
        <v>17224</v>
      </c>
      <c r="U19" s="1">
        <v>4850027.6519999998</v>
      </c>
      <c r="V19" s="1">
        <v>154102</v>
      </c>
      <c r="W19" s="1">
        <v>13383362.651999999</v>
      </c>
      <c r="X19" s="1">
        <v>5565</v>
      </c>
      <c r="Y19" s="77">
        <v>2404.9169185983824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4"/>
        <v>2438.6831292829056</v>
      </c>
      <c r="C20" s="86">
        <f t="shared" ref="C20:E49" si="6">P20/$X20</f>
        <v>1335.3492791612057</v>
      </c>
      <c r="D20" s="86">
        <f t="shared" si="6"/>
        <v>78.448324283841984</v>
      </c>
      <c r="E20" s="86">
        <f t="shared" si="6"/>
        <v>95.946732821569</v>
      </c>
      <c r="F20" s="86">
        <f t="shared" si="5"/>
        <v>910.93177185920229</v>
      </c>
      <c r="G20" s="86">
        <f t="shared" si="5"/>
        <v>18.007021157086687</v>
      </c>
      <c r="H20" s="100">
        <f t="shared" si="1"/>
        <v>26050013.186999999</v>
      </c>
      <c r="I20" s="86">
        <f t="shared" si="2"/>
        <v>14264201</v>
      </c>
      <c r="J20" s="86">
        <f t="shared" si="2"/>
        <v>837985</v>
      </c>
      <c r="K20" s="86">
        <f t="shared" si="2"/>
        <v>1024903</v>
      </c>
      <c r="L20" s="86">
        <f t="shared" si="3"/>
        <v>9730573.186999999</v>
      </c>
      <c r="M20" s="87">
        <f t="shared" si="3"/>
        <v>192351</v>
      </c>
      <c r="N20" s="76"/>
      <c r="O20" s="26" t="s">
        <v>10</v>
      </c>
      <c r="P20" s="1">
        <v>14264201</v>
      </c>
      <c r="Q20" s="1">
        <v>837985</v>
      </c>
      <c r="R20" s="1">
        <v>1024903</v>
      </c>
      <c r="S20" s="1">
        <v>1059808</v>
      </c>
      <c r="T20" s="1">
        <v>34905</v>
      </c>
      <c r="U20" s="1">
        <v>9730573.186999999</v>
      </c>
      <c r="V20" s="1">
        <v>192351</v>
      </c>
      <c r="W20" s="1">
        <v>26050013.186999999</v>
      </c>
      <c r="X20" s="1">
        <v>10682</v>
      </c>
      <c r="Y20" s="77">
        <v>2438.6831292829056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4"/>
        <v>2684.2581932843405</v>
      </c>
      <c r="C21" s="86">
        <f t="shared" si="6"/>
        <v>1669.2400669176077</v>
      </c>
      <c r="D21" s="86">
        <f t="shared" si="6"/>
        <v>72.387942881042008</v>
      </c>
      <c r="E21" s="86">
        <f t="shared" si="6"/>
        <v>120.69988647905838</v>
      </c>
      <c r="F21" s="86">
        <f t="shared" si="5"/>
        <v>816.52681968094646</v>
      </c>
      <c r="G21" s="86">
        <f t="shared" si="5"/>
        <v>5.403477325685607</v>
      </c>
      <c r="H21" s="100">
        <f t="shared" si="1"/>
        <v>44926429.380999997</v>
      </c>
      <c r="I21" s="86">
        <f t="shared" si="2"/>
        <v>27938071</v>
      </c>
      <c r="J21" s="86">
        <f t="shared" si="2"/>
        <v>1211557</v>
      </c>
      <c r="K21" s="86">
        <f t="shared" si="2"/>
        <v>2020154</v>
      </c>
      <c r="L21" s="86">
        <f t="shared" si="3"/>
        <v>13666209.381000001</v>
      </c>
      <c r="M21" s="87">
        <f t="shared" si="3"/>
        <v>90438</v>
      </c>
      <c r="N21" s="76"/>
      <c r="O21" s="26" t="s">
        <v>11</v>
      </c>
      <c r="P21" s="1">
        <v>27938071</v>
      </c>
      <c r="Q21" s="1">
        <v>1211557</v>
      </c>
      <c r="R21" s="1">
        <v>2020154</v>
      </c>
      <c r="S21" s="1">
        <v>2077482</v>
      </c>
      <c r="T21" s="1">
        <v>57328</v>
      </c>
      <c r="U21" s="1">
        <v>13666209.381000001</v>
      </c>
      <c r="V21" s="1">
        <v>90438</v>
      </c>
      <c r="W21" s="1">
        <v>44926429.380999997</v>
      </c>
      <c r="X21" s="1">
        <v>16737</v>
      </c>
      <c r="Y21" s="77">
        <v>2684.25819328434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4"/>
        <v>2494.2317467452499</v>
      </c>
      <c r="C22" s="86">
        <f t="shared" si="6"/>
        <v>1268.6363476425054</v>
      </c>
      <c r="D22" s="86">
        <f t="shared" si="6"/>
        <v>78.437807881773395</v>
      </c>
      <c r="E22" s="86">
        <f t="shared" si="6"/>
        <v>155.02419071076707</v>
      </c>
      <c r="F22" s="86">
        <f t="shared" si="5"/>
        <v>976.42096208655869</v>
      </c>
      <c r="G22" s="86">
        <f t="shared" si="5"/>
        <v>15.71243842364532</v>
      </c>
      <c r="H22" s="100">
        <f t="shared" si="1"/>
        <v>28354426.497000001</v>
      </c>
      <c r="I22" s="86">
        <f t="shared" si="2"/>
        <v>14421858</v>
      </c>
      <c r="J22" s="86">
        <f t="shared" si="2"/>
        <v>891681</v>
      </c>
      <c r="K22" s="86">
        <f t="shared" si="2"/>
        <v>1762315</v>
      </c>
      <c r="L22" s="86">
        <f t="shared" si="3"/>
        <v>11099953.497</v>
      </c>
      <c r="M22" s="87">
        <f t="shared" si="3"/>
        <v>178619</v>
      </c>
      <c r="N22" s="76"/>
      <c r="O22" s="28" t="s">
        <v>41</v>
      </c>
      <c r="P22" s="10">
        <v>14421858</v>
      </c>
      <c r="Q22" s="10">
        <v>891681</v>
      </c>
      <c r="R22" s="10">
        <v>1762315</v>
      </c>
      <c r="S22" s="10">
        <v>1796849</v>
      </c>
      <c r="T22" s="10">
        <v>34534</v>
      </c>
      <c r="U22" s="10">
        <v>11099953.497</v>
      </c>
      <c r="V22" s="10">
        <v>178619</v>
      </c>
      <c r="W22" s="10">
        <v>28354426.497000001</v>
      </c>
      <c r="X22" s="10">
        <v>11368</v>
      </c>
      <c r="Y22" s="81">
        <v>2494.2317467452499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4"/>
        <v>2863.7217220417178</v>
      </c>
      <c r="C23" s="86">
        <f t="shared" si="6"/>
        <v>1934.5474689713433</v>
      </c>
      <c r="D23" s="86">
        <f t="shared" si="6"/>
        <v>66.379849242965761</v>
      </c>
      <c r="E23" s="86">
        <f t="shared" si="6"/>
        <v>110.41828578855026</v>
      </c>
      <c r="F23" s="86">
        <f t="shared" si="5"/>
        <v>732.47752163883285</v>
      </c>
      <c r="G23" s="86">
        <f t="shared" si="5"/>
        <v>19.898596400025994</v>
      </c>
      <c r="H23" s="100">
        <f t="shared" si="1"/>
        <v>88139627.160999998</v>
      </c>
      <c r="I23" s="86">
        <f t="shared" si="2"/>
        <v>59541502</v>
      </c>
      <c r="J23" s="86">
        <f t="shared" si="2"/>
        <v>2043039</v>
      </c>
      <c r="K23" s="86">
        <f t="shared" si="2"/>
        <v>3398454</v>
      </c>
      <c r="L23" s="86">
        <f t="shared" si="3"/>
        <v>22544193.160999998</v>
      </c>
      <c r="M23" s="87">
        <f t="shared" si="3"/>
        <v>612439</v>
      </c>
      <c r="N23" s="76"/>
      <c r="O23" s="26" t="s">
        <v>12</v>
      </c>
      <c r="P23" s="1">
        <v>59541502</v>
      </c>
      <c r="Q23" s="1">
        <v>2043039</v>
      </c>
      <c r="R23" s="1">
        <v>3398454</v>
      </c>
      <c r="S23" s="1">
        <v>3504099</v>
      </c>
      <c r="T23" s="1">
        <v>105645</v>
      </c>
      <c r="U23" s="1">
        <v>22544193.160999998</v>
      </c>
      <c r="V23" s="1">
        <v>612439</v>
      </c>
      <c r="W23" s="1">
        <v>88139627.160999998</v>
      </c>
      <c r="X23" s="1">
        <v>30778</v>
      </c>
      <c r="Y23" s="77">
        <v>2863.7217220417178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4"/>
        <v>2916.4557468430544</v>
      </c>
      <c r="C24" s="86">
        <f t="shared" si="6"/>
        <v>2047.9750450992183</v>
      </c>
      <c r="D24" s="86">
        <f t="shared" si="6"/>
        <v>78.635270321981082</v>
      </c>
      <c r="E24" s="86">
        <f t="shared" si="6"/>
        <v>104.82665500464658</v>
      </c>
      <c r="F24" s="86">
        <f t="shared" si="5"/>
        <v>682.43131126660467</v>
      </c>
      <c r="G24" s="86">
        <f t="shared" si="5"/>
        <v>2.5874651506040562</v>
      </c>
      <c r="H24" s="100">
        <f t="shared" si="1"/>
        <v>106701449.954</v>
      </c>
      <c r="I24" s="86">
        <f t="shared" si="2"/>
        <v>74927215</v>
      </c>
      <c r="J24" s="86">
        <f t="shared" si="2"/>
        <v>2876950</v>
      </c>
      <c r="K24" s="86">
        <f t="shared" si="2"/>
        <v>3835188</v>
      </c>
      <c r="L24" s="86">
        <f t="shared" si="3"/>
        <v>24967431.954</v>
      </c>
      <c r="M24" s="87">
        <f t="shared" si="3"/>
        <v>94665</v>
      </c>
      <c r="N24" s="76"/>
      <c r="O24" s="28" t="s">
        <v>13</v>
      </c>
      <c r="P24" s="10">
        <v>74927215</v>
      </c>
      <c r="Q24" s="10">
        <v>2876950</v>
      </c>
      <c r="R24" s="10">
        <v>3835188</v>
      </c>
      <c r="S24" s="10">
        <v>3963599</v>
      </c>
      <c r="T24" s="10">
        <v>128411</v>
      </c>
      <c r="U24" s="10">
        <v>24967431.954</v>
      </c>
      <c r="V24" s="10">
        <v>94665</v>
      </c>
      <c r="W24" s="10">
        <v>106701449.954</v>
      </c>
      <c r="X24" s="10">
        <v>36586</v>
      </c>
      <c r="Y24" s="81">
        <v>2916.4557468430548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4"/>
        <v>2536.8494512957996</v>
      </c>
      <c r="C25" s="86">
        <f t="shared" si="6"/>
        <v>1327.9459338695265</v>
      </c>
      <c r="D25" s="86">
        <f t="shared" si="6"/>
        <v>118.44414655942806</v>
      </c>
      <c r="E25" s="86">
        <f t="shared" si="6"/>
        <v>150.86304736371761</v>
      </c>
      <c r="F25" s="86">
        <f t="shared" si="5"/>
        <v>932.45803038427164</v>
      </c>
      <c r="G25" s="86">
        <f t="shared" si="5"/>
        <v>7.1382931188561214</v>
      </c>
      <c r="H25" s="100">
        <f t="shared" si="1"/>
        <v>11354938.143999999</v>
      </c>
      <c r="I25" s="86">
        <f t="shared" si="2"/>
        <v>5943886</v>
      </c>
      <c r="J25" s="86">
        <f t="shared" si="2"/>
        <v>530156</v>
      </c>
      <c r="K25" s="86">
        <f t="shared" si="2"/>
        <v>675263</v>
      </c>
      <c r="L25" s="86">
        <f t="shared" si="3"/>
        <v>4173682.1439999999</v>
      </c>
      <c r="M25" s="87">
        <f t="shared" si="3"/>
        <v>31951</v>
      </c>
      <c r="N25" s="76"/>
      <c r="O25" s="26" t="s">
        <v>14</v>
      </c>
      <c r="P25" s="1">
        <v>5943886</v>
      </c>
      <c r="Q25" s="1">
        <v>530156</v>
      </c>
      <c r="R25" s="1">
        <v>675263</v>
      </c>
      <c r="S25" s="1">
        <v>691394</v>
      </c>
      <c r="T25" s="1">
        <v>16131</v>
      </c>
      <c r="U25" s="1">
        <v>4173682.1439999999</v>
      </c>
      <c r="V25" s="1">
        <v>31951</v>
      </c>
      <c r="W25" s="1">
        <v>11354938.143999999</v>
      </c>
      <c r="X25" s="1">
        <v>4476</v>
      </c>
      <c r="Y25" s="77">
        <v>2536.8494512957996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4"/>
        <v>2385.5599997504678</v>
      </c>
      <c r="C26" s="86">
        <f t="shared" si="6"/>
        <v>1202.5315034310668</v>
      </c>
      <c r="D26" s="86">
        <f t="shared" si="6"/>
        <v>129.17242669993763</v>
      </c>
      <c r="E26" s="86">
        <f t="shared" si="6"/>
        <v>123.91927635683095</v>
      </c>
      <c r="F26" s="86">
        <f t="shared" si="5"/>
        <v>922.81601971303803</v>
      </c>
      <c r="G26" s="86">
        <f t="shared" si="5"/>
        <v>7.1207735495945101</v>
      </c>
      <c r="H26" s="100">
        <f t="shared" si="1"/>
        <v>19120263.398000002</v>
      </c>
      <c r="I26" s="86">
        <f t="shared" si="2"/>
        <v>9638290</v>
      </c>
      <c r="J26" s="86">
        <f t="shared" si="2"/>
        <v>1035317</v>
      </c>
      <c r="K26" s="86">
        <f t="shared" si="2"/>
        <v>993213</v>
      </c>
      <c r="L26" s="86">
        <f t="shared" si="3"/>
        <v>7396370.398</v>
      </c>
      <c r="M26" s="87">
        <f t="shared" si="3"/>
        <v>57073</v>
      </c>
      <c r="N26" s="76"/>
      <c r="O26" s="26" t="s">
        <v>15</v>
      </c>
      <c r="P26" s="1">
        <v>9638290</v>
      </c>
      <c r="Q26" s="1">
        <v>1035317</v>
      </c>
      <c r="R26" s="1">
        <v>993213</v>
      </c>
      <c r="S26" s="1">
        <v>1020684</v>
      </c>
      <c r="T26" s="1">
        <v>27471</v>
      </c>
      <c r="U26" s="1">
        <v>7396370.398</v>
      </c>
      <c r="V26" s="1">
        <v>57073</v>
      </c>
      <c r="W26" s="1">
        <v>19120263.398000002</v>
      </c>
      <c r="X26" s="1">
        <v>8015</v>
      </c>
      <c r="Y26" s="77">
        <v>2385.5599997504683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4"/>
        <v>2249.3164393846155</v>
      </c>
      <c r="C27" s="86">
        <f t="shared" si="6"/>
        <v>993.63569230769235</v>
      </c>
      <c r="D27" s="86">
        <f t="shared" si="6"/>
        <v>152.57599999999999</v>
      </c>
      <c r="E27" s="86">
        <f t="shared" si="6"/>
        <v>83.084923076923076</v>
      </c>
      <c r="F27" s="86">
        <f t="shared" si="5"/>
        <v>993.0050547692307</v>
      </c>
      <c r="G27" s="86">
        <f t="shared" si="5"/>
        <v>27.014769230769232</v>
      </c>
      <c r="H27" s="100">
        <f t="shared" si="1"/>
        <v>3655139.2139999997</v>
      </c>
      <c r="I27" s="86">
        <f t="shared" si="2"/>
        <v>1614658</v>
      </c>
      <c r="J27" s="86">
        <f t="shared" si="2"/>
        <v>247936</v>
      </c>
      <c r="K27" s="86">
        <f t="shared" si="2"/>
        <v>135013</v>
      </c>
      <c r="L27" s="86">
        <f t="shared" si="3"/>
        <v>1613633.2139999999</v>
      </c>
      <c r="M27" s="87">
        <f t="shared" si="3"/>
        <v>43899</v>
      </c>
      <c r="N27" s="76"/>
      <c r="O27" s="26" t="s">
        <v>16</v>
      </c>
      <c r="P27" s="1">
        <v>1614658</v>
      </c>
      <c r="Q27" s="1">
        <v>247936</v>
      </c>
      <c r="R27" s="1">
        <v>135013</v>
      </c>
      <c r="S27" s="1">
        <v>140460</v>
      </c>
      <c r="T27" s="1">
        <v>5447</v>
      </c>
      <c r="U27" s="1">
        <v>1613633.2139999999</v>
      </c>
      <c r="V27" s="1">
        <v>43899</v>
      </c>
      <c r="W27" s="1">
        <v>3655139.2139999997</v>
      </c>
      <c r="X27" s="1">
        <v>1625</v>
      </c>
      <c r="Y27" s="77">
        <v>2249.316439384615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4"/>
        <v>2426.0302408963585</v>
      </c>
      <c r="C28" s="86">
        <f t="shared" si="6"/>
        <v>1252.6467639687453</v>
      </c>
      <c r="D28" s="86">
        <f t="shared" si="6"/>
        <v>77.886186053368718</v>
      </c>
      <c r="E28" s="86">
        <f t="shared" si="6"/>
        <v>138.42547545333923</v>
      </c>
      <c r="F28" s="86">
        <f t="shared" si="5"/>
        <v>943.14228571428566</v>
      </c>
      <c r="G28" s="86">
        <f t="shared" si="5"/>
        <v>13.929529706619491</v>
      </c>
      <c r="H28" s="100">
        <f t="shared" si="1"/>
        <v>16455763.124</v>
      </c>
      <c r="I28" s="86">
        <f t="shared" si="2"/>
        <v>8496703</v>
      </c>
      <c r="J28" s="86">
        <f t="shared" si="2"/>
        <v>528302</v>
      </c>
      <c r="K28" s="86">
        <f t="shared" si="2"/>
        <v>938940</v>
      </c>
      <c r="L28" s="86">
        <f t="shared" si="3"/>
        <v>6397334.1239999998</v>
      </c>
      <c r="M28" s="87">
        <f t="shared" si="3"/>
        <v>94484</v>
      </c>
      <c r="N28" s="76"/>
      <c r="O28" s="26" t="s">
        <v>17</v>
      </c>
      <c r="P28" s="1">
        <v>8496703</v>
      </c>
      <c r="Q28" s="1">
        <v>528302</v>
      </c>
      <c r="R28" s="1">
        <v>938940</v>
      </c>
      <c r="S28" s="1">
        <v>962932</v>
      </c>
      <c r="T28" s="1">
        <v>23992</v>
      </c>
      <c r="U28" s="1">
        <v>6397334.1239999998</v>
      </c>
      <c r="V28" s="1">
        <v>94484</v>
      </c>
      <c r="W28" s="1">
        <v>16455763.124</v>
      </c>
      <c r="X28" s="1">
        <v>6783</v>
      </c>
      <c r="Y28" s="77">
        <v>2426.0302408963585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s="27" customFormat="1" ht="12">
      <c r="A29" s="75" t="s">
        <v>18</v>
      </c>
      <c r="B29" s="86">
        <f t="shared" si="4"/>
        <v>2623.5935206031654</v>
      </c>
      <c r="C29" s="86">
        <f t="shared" si="6"/>
        <v>1582.3875783816065</v>
      </c>
      <c r="D29" s="86">
        <f t="shared" si="6"/>
        <v>117.40997312630635</v>
      </c>
      <c r="E29" s="86">
        <f t="shared" si="6"/>
        <v>110.70677814272918</v>
      </c>
      <c r="F29" s="86">
        <f t="shared" si="5"/>
        <v>804.87897894894002</v>
      </c>
      <c r="G29" s="86">
        <f t="shared" si="5"/>
        <v>8.2102120035831589</v>
      </c>
      <c r="H29" s="100">
        <f t="shared" si="1"/>
        <v>17572829.401000001</v>
      </c>
      <c r="I29" s="86">
        <f t="shared" si="2"/>
        <v>10598832</v>
      </c>
      <c r="J29" s="86">
        <f t="shared" si="2"/>
        <v>786412</v>
      </c>
      <c r="K29" s="86">
        <f t="shared" si="2"/>
        <v>741514</v>
      </c>
      <c r="L29" s="86">
        <f t="shared" si="3"/>
        <v>5391079.4010000005</v>
      </c>
      <c r="M29" s="87">
        <f t="shared" si="3"/>
        <v>54992</v>
      </c>
      <c r="N29" s="76"/>
      <c r="O29" s="26" t="s">
        <v>18</v>
      </c>
      <c r="P29" s="1">
        <v>10598832</v>
      </c>
      <c r="Q29" s="1">
        <v>786412</v>
      </c>
      <c r="R29" s="1">
        <v>741514</v>
      </c>
      <c r="S29" s="1">
        <v>762170</v>
      </c>
      <c r="T29" s="1">
        <v>20656</v>
      </c>
      <c r="U29" s="1">
        <v>5391079.4010000005</v>
      </c>
      <c r="V29" s="1">
        <v>54992</v>
      </c>
      <c r="W29" s="1">
        <v>17572829.401000001</v>
      </c>
      <c r="X29" s="1">
        <v>6698</v>
      </c>
      <c r="Y29" s="77">
        <v>2623.5935206031654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2">
      <c r="A30" s="80" t="s">
        <v>42</v>
      </c>
      <c r="B30" s="86">
        <f t="shared" si="4"/>
        <v>2449.1851184692177</v>
      </c>
      <c r="C30" s="86">
        <f t="shared" si="6"/>
        <v>1297.9686356073212</v>
      </c>
      <c r="D30" s="86">
        <f t="shared" si="6"/>
        <v>68.618801996672218</v>
      </c>
      <c r="E30" s="86">
        <f t="shared" si="6"/>
        <v>117.90931780366057</v>
      </c>
      <c r="F30" s="86">
        <f t="shared" si="5"/>
        <v>882.89967753743758</v>
      </c>
      <c r="G30" s="86">
        <f t="shared" si="5"/>
        <v>81.78868552412645</v>
      </c>
      <c r="H30" s="100">
        <f t="shared" si="1"/>
        <v>29439205.123999998</v>
      </c>
      <c r="I30" s="86">
        <f t="shared" si="2"/>
        <v>15601583</v>
      </c>
      <c r="J30" s="86">
        <f t="shared" si="2"/>
        <v>824798</v>
      </c>
      <c r="K30" s="86">
        <f t="shared" si="2"/>
        <v>1417270</v>
      </c>
      <c r="L30" s="86">
        <f t="shared" si="3"/>
        <v>10612454.124</v>
      </c>
      <c r="M30" s="87">
        <f t="shared" si="3"/>
        <v>983100</v>
      </c>
      <c r="N30" s="76"/>
      <c r="O30" s="28" t="s">
        <v>42</v>
      </c>
      <c r="P30" s="10">
        <v>15601583</v>
      </c>
      <c r="Q30" s="10">
        <v>824798</v>
      </c>
      <c r="R30" s="10">
        <v>1417270</v>
      </c>
      <c r="S30" s="10">
        <v>1460825</v>
      </c>
      <c r="T30" s="10">
        <v>43555</v>
      </c>
      <c r="U30" s="10">
        <v>10612454.124</v>
      </c>
      <c r="V30" s="10">
        <v>983100</v>
      </c>
      <c r="W30" s="10">
        <v>29439205.123999998</v>
      </c>
      <c r="X30" s="10">
        <v>12020</v>
      </c>
      <c r="Y30" s="81">
        <v>2449.1851184692177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ht="12">
      <c r="A31" s="75" t="s">
        <v>19</v>
      </c>
      <c r="B31" s="86">
        <f t="shared" si="4"/>
        <v>2515.6683597254769</v>
      </c>
      <c r="C31" s="86">
        <f t="shared" si="6"/>
        <v>1460.2893650262247</v>
      </c>
      <c r="D31" s="86">
        <f t="shared" si="6"/>
        <v>78.394319830376077</v>
      </c>
      <c r="E31" s="86">
        <f t="shared" si="6"/>
        <v>96.982312241937279</v>
      </c>
      <c r="F31" s="86">
        <f t="shared" si="5"/>
        <v>853.76031374846559</v>
      </c>
      <c r="G31" s="86">
        <f t="shared" si="5"/>
        <v>26.242048878473383</v>
      </c>
      <c r="H31" s="100">
        <f t="shared" si="1"/>
        <v>45085808.343000002</v>
      </c>
      <c r="I31" s="86">
        <f t="shared" si="2"/>
        <v>26171306</v>
      </c>
      <c r="J31" s="86">
        <f t="shared" si="2"/>
        <v>1404983</v>
      </c>
      <c r="K31" s="86">
        <f t="shared" si="2"/>
        <v>1738117</v>
      </c>
      <c r="L31" s="86">
        <f t="shared" si="3"/>
        <v>15301092.343</v>
      </c>
      <c r="M31" s="87">
        <f t="shared" si="3"/>
        <v>470310</v>
      </c>
      <c r="N31" s="76"/>
      <c r="O31" s="26" t="s">
        <v>19</v>
      </c>
      <c r="P31" s="1">
        <v>26171306</v>
      </c>
      <c r="Q31" s="1">
        <v>1404983</v>
      </c>
      <c r="R31" s="1">
        <v>1738117</v>
      </c>
      <c r="S31" s="1">
        <v>1796843</v>
      </c>
      <c r="T31" s="1">
        <v>58726</v>
      </c>
      <c r="U31" s="1">
        <v>15301092.343</v>
      </c>
      <c r="V31" s="1">
        <v>470310</v>
      </c>
      <c r="W31" s="1">
        <v>45085808.343000002</v>
      </c>
      <c r="X31" s="1">
        <v>17922</v>
      </c>
      <c r="Y31" s="77">
        <v>2515.6683597254773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</row>
    <row r="32" spans="1:72" ht="12">
      <c r="A32" s="75" t="s">
        <v>20</v>
      </c>
      <c r="B32" s="88">
        <f t="shared" si="4"/>
        <v>2867.8828230252493</v>
      </c>
      <c r="C32" s="88">
        <f t="shared" si="6"/>
        <v>1753.5447069724346</v>
      </c>
      <c r="D32" s="88">
        <f t="shared" si="6"/>
        <v>97.628908964558718</v>
      </c>
      <c r="E32" s="88">
        <f t="shared" si="6"/>
        <v>170.02073198980773</v>
      </c>
      <c r="F32" s="88">
        <f t="shared" si="5"/>
        <v>839.58562589761402</v>
      </c>
      <c r="G32" s="88">
        <f t="shared" si="5"/>
        <v>7.1028492008339121</v>
      </c>
      <c r="H32" s="100">
        <f t="shared" si="1"/>
        <v>24761300.294</v>
      </c>
      <c r="I32" s="88">
        <f t="shared" si="2"/>
        <v>15140105</v>
      </c>
      <c r="J32" s="88">
        <f t="shared" si="2"/>
        <v>842928</v>
      </c>
      <c r="K32" s="88">
        <f t="shared" si="2"/>
        <v>1467959</v>
      </c>
      <c r="L32" s="88">
        <f t="shared" si="3"/>
        <v>7248982.2939999998</v>
      </c>
      <c r="M32" s="87">
        <f t="shared" si="3"/>
        <v>61326</v>
      </c>
      <c r="N32" s="79"/>
      <c r="O32" s="26" t="s">
        <v>20</v>
      </c>
      <c r="P32" s="1">
        <v>15140105</v>
      </c>
      <c r="Q32" s="1">
        <v>842928</v>
      </c>
      <c r="R32" s="1">
        <v>1467959</v>
      </c>
      <c r="S32" s="1">
        <v>1495411</v>
      </c>
      <c r="T32" s="1">
        <v>27452</v>
      </c>
      <c r="U32" s="1">
        <v>7248982.2939999998</v>
      </c>
      <c r="V32" s="1">
        <v>61326</v>
      </c>
      <c r="W32" s="1">
        <v>24761300.294</v>
      </c>
      <c r="X32" s="1">
        <v>8634</v>
      </c>
      <c r="Y32" s="77">
        <v>2867.8828230252489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4"/>
        <v>2681.2074308972947</v>
      </c>
      <c r="C33" s="86">
        <f t="shared" si="6"/>
        <v>1663.5749479740482</v>
      </c>
      <c r="D33" s="86">
        <f t="shared" si="6"/>
        <v>83.431968417186923</v>
      </c>
      <c r="E33" s="86">
        <f t="shared" si="6"/>
        <v>139.05337250581468</v>
      </c>
      <c r="F33" s="86">
        <f t="shared" si="5"/>
        <v>795.14983510833645</v>
      </c>
      <c r="G33" s="86">
        <f t="shared" si="5"/>
        <v>-2.6931080915656752E-3</v>
      </c>
      <c r="H33" s="100">
        <f t="shared" si="1"/>
        <v>87611134.011999995</v>
      </c>
      <c r="I33" s="86">
        <f t="shared" si="2"/>
        <v>54358975</v>
      </c>
      <c r="J33" s="86">
        <f t="shared" si="2"/>
        <v>2726223</v>
      </c>
      <c r="K33" s="86">
        <f t="shared" si="2"/>
        <v>4543708</v>
      </c>
      <c r="L33" s="86">
        <f t="shared" si="3"/>
        <v>25982316.012000002</v>
      </c>
      <c r="M33" s="87">
        <f t="shared" si="3"/>
        <v>-88</v>
      </c>
      <c r="N33" s="76"/>
      <c r="O33" s="26" t="s">
        <v>21</v>
      </c>
      <c r="P33" s="1">
        <v>54358975</v>
      </c>
      <c r="Q33" s="1">
        <v>2726223</v>
      </c>
      <c r="R33" s="1">
        <v>4543708</v>
      </c>
      <c r="S33" s="1">
        <v>4646844</v>
      </c>
      <c r="T33" s="1">
        <v>103136</v>
      </c>
      <c r="U33" s="1">
        <v>25982316.012000002</v>
      </c>
      <c r="V33" s="1">
        <v>-88</v>
      </c>
      <c r="W33" s="1">
        <v>87611134.011999995</v>
      </c>
      <c r="X33" s="1">
        <v>32676</v>
      </c>
      <c r="Y33" s="77">
        <v>2681.2074308972947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4"/>
        <v>2461.4764168073198</v>
      </c>
      <c r="C34" s="86">
        <f t="shared" si="6"/>
        <v>1286.2893310828817</v>
      </c>
      <c r="D34" s="86">
        <f t="shared" si="6"/>
        <v>87.04423914009061</v>
      </c>
      <c r="E34" s="86">
        <f t="shared" si="6"/>
        <v>111.77498445411744</v>
      </c>
      <c r="F34" s="86">
        <f t="shared" si="5"/>
        <v>946.56773776316959</v>
      </c>
      <c r="G34" s="86">
        <f t="shared" si="5"/>
        <v>29.800124367060494</v>
      </c>
      <c r="H34" s="100">
        <f t="shared" si="1"/>
        <v>27708840.024</v>
      </c>
      <c r="I34" s="86">
        <f t="shared" si="2"/>
        <v>14479759</v>
      </c>
      <c r="J34" s="86">
        <f t="shared" si="2"/>
        <v>979857</v>
      </c>
      <c r="K34" s="86">
        <f t="shared" si="2"/>
        <v>1258251</v>
      </c>
      <c r="L34" s="86">
        <f t="shared" si="3"/>
        <v>10655513.024</v>
      </c>
      <c r="M34" s="87">
        <f t="shared" si="3"/>
        <v>335460</v>
      </c>
      <c r="N34" s="76"/>
      <c r="O34" s="26" t="s">
        <v>22</v>
      </c>
      <c r="P34" s="1">
        <v>14479759</v>
      </c>
      <c r="Q34" s="1">
        <v>979857</v>
      </c>
      <c r="R34" s="1">
        <v>1258251</v>
      </c>
      <c r="S34" s="1">
        <v>1293232</v>
      </c>
      <c r="T34" s="1">
        <v>34981</v>
      </c>
      <c r="U34" s="1">
        <v>10655513.024</v>
      </c>
      <c r="V34" s="1">
        <v>335460</v>
      </c>
      <c r="W34" s="1">
        <v>27708840.024</v>
      </c>
      <c r="X34" s="1">
        <v>11257</v>
      </c>
      <c r="Y34" s="77">
        <v>2461.4764168073198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4"/>
        <v>2355.6848596926989</v>
      </c>
      <c r="C35" s="86">
        <f t="shared" si="6"/>
        <v>1113.2159773567469</v>
      </c>
      <c r="D35" s="86">
        <f t="shared" si="6"/>
        <v>74.680337338262476</v>
      </c>
      <c r="E35" s="86">
        <f t="shared" si="6"/>
        <v>103.57174214417745</v>
      </c>
      <c r="F35" s="86">
        <f t="shared" si="5"/>
        <v>1045.6644692121072</v>
      </c>
      <c r="G35" s="86">
        <f t="shared" si="5"/>
        <v>18.552333641404807</v>
      </c>
      <c r="H35" s="100">
        <f t="shared" si="1"/>
        <v>40781616.291000001</v>
      </c>
      <c r="I35" s="86">
        <f t="shared" si="2"/>
        <v>19271995</v>
      </c>
      <c r="J35" s="86">
        <f t="shared" si="2"/>
        <v>1292866</v>
      </c>
      <c r="K35" s="86">
        <f t="shared" si="2"/>
        <v>1793034</v>
      </c>
      <c r="L35" s="86">
        <f t="shared" si="3"/>
        <v>18102543.291000001</v>
      </c>
      <c r="M35" s="87">
        <f t="shared" si="3"/>
        <v>321178</v>
      </c>
      <c r="N35" s="76"/>
      <c r="O35" s="28" t="s">
        <v>73</v>
      </c>
      <c r="P35" s="10">
        <v>19271995</v>
      </c>
      <c r="Q35" s="10">
        <v>1292866</v>
      </c>
      <c r="R35" s="10">
        <v>1793034</v>
      </c>
      <c r="S35" s="10">
        <v>1849621</v>
      </c>
      <c r="T35" s="10">
        <v>56587</v>
      </c>
      <c r="U35" s="10">
        <v>18102543.291000001</v>
      </c>
      <c r="V35" s="10">
        <v>321178</v>
      </c>
      <c r="W35" s="10">
        <v>40781616.291000001</v>
      </c>
      <c r="X35" s="10">
        <v>17312</v>
      </c>
      <c r="Y35" s="81">
        <v>2355.6848596926989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4"/>
        <v>2330.0977706300259</v>
      </c>
      <c r="C36" s="86">
        <f t="shared" si="6"/>
        <v>1242.7806229994535</v>
      </c>
      <c r="D36" s="86">
        <f t="shared" si="6"/>
        <v>108.20704192364744</v>
      </c>
      <c r="E36" s="86">
        <f t="shared" si="6"/>
        <v>126.94878600983684</v>
      </c>
      <c r="F36" s="86">
        <f t="shared" si="5"/>
        <v>843.98316371301428</v>
      </c>
      <c r="G36" s="86">
        <f t="shared" si="5"/>
        <v>8.1781559840736975</v>
      </c>
      <c r="H36" s="100">
        <f t="shared" si="1"/>
        <v>29846222.344000001</v>
      </c>
      <c r="I36" s="86">
        <f t="shared" si="2"/>
        <v>15918777</v>
      </c>
      <c r="J36" s="86">
        <f t="shared" si="2"/>
        <v>1386024</v>
      </c>
      <c r="K36" s="86">
        <f t="shared" si="2"/>
        <v>1626087</v>
      </c>
      <c r="L36" s="86">
        <f t="shared" si="3"/>
        <v>10810580.344000001</v>
      </c>
      <c r="M36" s="87">
        <f t="shared" si="3"/>
        <v>104754</v>
      </c>
      <c r="N36" s="76"/>
      <c r="O36" s="28" t="s">
        <v>43</v>
      </c>
      <c r="P36" s="10">
        <v>15918777</v>
      </c>
      <c r="Q36" s="10">
        <v>1386024</v>
      </c>
      <c r="R36" s="10">
        <v>1626087</v>
      </c>
      <c r="S36" s="10">
        <v>1663796</v>
      </c>
      <c r="T36" s="10">
        <v>37709</v>
      </c>
      <c r="U36" s="10">
        <v>10810580.344000001</v>
      </c>
      <c r="V36" s="10">
        <v>104754</v>
      </c>
      <c r="W36" s="10">
        <v>29846222.344000001</v>
      </c>
      <c r="X36" s="10">
        <v>12809</v>
      </c>
      <c r="Y36" s="81">
        <v>2330.0977706300259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4"/>
        <v>2421.7455770918368</v>
      </c>
      <c r="C37" s="86">
        <f t="shared" si="6"/>
        <v>1265.1517346938776</v>
      </c>
      <c r="D37" s="86">
        <f t="shared" si="6"/>
        <v>78.021224489795912</v>
      </c>
      <c r="E37" s="86">
        <f t="shared" si="6"/>
        <v>94.944438775510207</v>
      </c>
      <c r="F37" s="86">
        <f t="shared" si="5"/>
        <v>968.55618933673475</v>
      </c>
      <c r="G37" s="86">
        <f t="shared" si="5"/>
        <v>15.071989795918368</v>
      </c>
      <c r="H37" s="100">
        <f t="shared" si="1"/>
        <v>47466213.311000004</v>
      </c>
      <c r="I37" s="86">
        <f t="shared" si="2"/>
        <v>24796974</v>
      </c>
      <c r="J37" s="86">
        <f t="shared" si="2"/>
        <v>1529216</v>
      </c>
      <c r="K37" s="86">
        <f t="shared" si="2"/>
        <v>1860911</v>
      </c>
      <c r="L37" s="86">
        <f t="shared" si="3"/>
        <v>18983701.311000001</v>
      </c>
      <c r="M37" s="87">
        <f t="shared" si="3"/>
        <v>295411</v>
      </c>
      <c r="N37" s="76"/>
      <c r="O37" s="26" t="s">
        <v>44</v>
      </c>
      <c r="P37" s="1">
        <v>24796974</v>
      </c>
      <c r="Q37" s="1">
        <v>1529216</v>
      </c>
      <c r="R37" s="1">
        <v>1860911</v>
      </c>
      <c r="S37" s="1">
        <v>1925910</v>
      </c>
      <c r="T37" s="1">
        <v>64999</v>
      </c>
      <c r="U37" s="1">
        <v>18983701.311000001</v>
      </c>
      <c r="V37" s="1">
        <v>295411</v>
      </c>
      <c r="W37" s="1">
        <v>47466213.311000004</v>
      </c>
      <c r="X37" s="1">
        <v>19600</v>
      </c>
      <c r="Y37" s="77">
        <v>2421.7455770918368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4"/>
        <v>2241.3519136283876</v>
      </c>
      <c r="C38" s="86">
        <f t="shared" si="6"/>
        <v>1092.4509651004093</v>
      </c>
      <c r="D38" s="86">
        <f t="shared" si="6"/>
        <v>77.074283486059656</v>
      </c>
      <c r="E38" s="86">
        <f t="shared" si="6"/>
        <v>89.681224410216416</v>
      </c>
      <c r="F38" s="86">
        <f t="shared" si="5"/>
        <v>960.57534899590564</v>
      </c>
      <c r="G38" s="86">
        <f t="shared" si="5"/>
        <v>21.570091635796452</v>
      </c>
      <c r="H38" s="100">
        <f t="shared" si="1"/>
        <v>11495893.965</v>
      </c>
      <c r="I38" s="86">
        <f t="shared" si="2"/>
        <v>5603181</v>
      </c>
      <c r="J38" s="86">
        <f t="shared" si="2"/>
        <v>395314</v>
      </c>
      <c r="K38" s="86">
        <f t="shared" si="2"/>
        <v>459975</v>
      </c>
      <c r="L38" s="86">
        <f t="shared" si="3"/>
        <v>4926790.9649999999</v>
      </c>
      <c r="M38" s="87">
        <f t="shared" si="3"/>
        <v>110633</v>
      </c>
      <c r="N38" s="76"/>
      <c r="O38" s="28" t="s">
        <v>23</v>
      </c>
      <c r="P38" s="10">
        <v>5603181</v>
      </c>
      <c r="Q38" s="10">
        <v>395314</v>
      </c>
      <c r="R38" s="10">
        <v>459975</v>
      </c>
      <c r="S38" s="10">
        <v>477418</v>
      </c>
      <c r="T38" s="10">
        <v>17443</v>
      </c>
      <c r="U38" s="10">
        <v>4926790.9649999999</v>
      </c>
      <c r="V38" s="10">
        <v>110633</v>
      </c>
      <c r="W38" s="10">
        <v>11495893.965</v>
      </c>
      <c r="X38" s="10">
        <v>5129</v>
      </c>
      <c r="Y38" s="81">
        <v>2241.3519136283876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4"/>
        <v>2413.344847495528</v>
      </c>
      <c r="C39" s="86">
        <f t="shared" si="6"/>
        <v>1342.8956171735242</v>
      </c>
      <c r="D39" s="86">
        <f t="shared" si="6"/>
        <v>80.671824686940965</v>
      </c>
      <c r="E39" s="86">
        <f t="shared" si="6"/>
        <v>149.80214669051878</v>
      </c>
      <c r="F39" s="86">
        <f t="shared" si="5"/>
        <v>803.49252191413234</v>
      </c>
      <c r="G39" s="86">
        <f t="shared" si="5"/>
        <v>36.48273703041145</v>
      </c>
      <c r="H39" s="100">
        <f t="shared" si="1"/>
        <v>26981195.395</v>
      </c>
      <c r="I39" s="86">
        <f t="shared" si="2"/>
        <v>15013573</v>
      </c>
      <c r="J39" s="86">
        <f t="shared" si="2"/>
        <v>901911</v>
      </c>
      <c r="K39" s="86">
        <f t="shared" si="2"/>
        <v>1674788</v>
      </c>
      <c r="L39" s="86">
        <f t="shared" si="3"/>
        <v>8983046.3949999996</v>
      </c>
      <c r="M39" s="87">
        <f t="shared" si="3"/>
        <v>407877</v>
      </c>
      <c r="N39" s="76"/>
      <c r="O39" s="26" t="s">
        <v>24</v>
      </c>
      <c r="P39" s="1">
        <v>15013573</v>
      </c>
      <c r="Q39" s="1">
        <v>901911</v>
      </c>
      <c r="R39" s="1">
        <v>1674788</v>
      </c>
      <c r="S39" s="1">
        <v>1708913</v>
      </c>
      <c r="T39" s="1">
        <v>34125</v>
      </c>
      <c r="U39" s="1">
        <v>8983046.3949999996</v>
      </c>
      <c r="V39" s="1">
        <v>407877</v>
      </c>
      <c r="W39" s="1">
        <v>26981195.395</v>
      </c>
      <c r="X39" s="1">
        <v>11180</v>
      </c>
      <c r="Y39" s="77">
        <v>2413.3448474955276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4"/>
        <v>2613.0524571001774</v>
      </c>
      <c r="C40" s="86">
        <f t="shared" si="6"/>
        <v>1235.4743721407899</v>
      </c>
      <c r="D40" s="86">
        <f t="shared" si="6"/>
        <v>82.720567640743155</v>
      </c>
      <c r="E40" s="86">
        <f t="shared" si="6"/>
        <v>346.44421622630938</v>
      </c>
      <c r="F40" s="86">
        <f t="shared" si="5"/>
        <v>915.12481262253766</v>
      </c>
      <c r="G40" s="86">
        <f t="shared" si="5"/>
        <v>33.288488469797407</v>
      </c>
      <c r="H40" s="100">
        <f t="shared" si="1"/>
        <v>27988404.868000001</v>
      </c>
      <c r="I40" s="86">
        <f t="shared" si="2"/>
        <v>13233166</v>
      </c>
      <c r="J40" s="86">
        <f t="shared" si="2"/>
        <v>886020</v>
      </c>
      <c r="K40" s="86">
        <f t="shared" si="2"/>
        <v>3710764</v>
      </c>
      <c r="L40" s="86">
        <f t="shared" si="3"/>
        <v>9801901.8680000007</v>
      </c>
      <c r="M40" s="87">
        <f t="shared" si="3"/>
        <v>356553</v>
      </c>
      <c r="N40" s="76"/>
      <c r="O40" s="26" t="s">
        <v>25</v>
      </c>
      <c r="P40" s="1">
        <v>13233166</v>
      </c>
      <c r="Q40" s="1">
        <v>886020</v>
      </c>
      <c r="R40" s="1">
        <v>3710764</v>
      </c>
      <c r="S40" s="1">
        <v>3745345</v>
      </c>
      <c r="T40" s="1">
        <v>34581</v>
      </c>
      <c r="U40" s="1">
        <v>9801901.8680000007</v>
      </c>
      <c r="V40" s="1">
        <v>356553</v>
      </c>
      <c r="W40" s="1">
        <v>27988404.868000001</v>
      </c>
      <c r="X40" s="1">
        <v>10711</v>
      </c>
      <c r="Y40" s="77">
        <v>2613.0524571001774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4"/>
        <v>2274.354433333333</v>
      </c>
      <c r="C41" s="86">
        <f t="shared" si="6"/>
        <v>1119.0146396396397</v>
      </c>
      <c r="D41" s="86">
        <f t="shared" si="6"/>
        <v>72.002252252252248</v>
      </c>
      <c r="E41" s="86">
        <f t="shared" si="6"/>
        <v>119.40900900900901</v>
      </c>
      <c r="F41" s="86">
        <f t="shared" si="5"/>
        <v>924.86209099099096</v>
      </c>
      <c r="G41" s="86">
        <f t="shared" si="5"/>
        <v>39.066441441441441</v>
      </c>
      <c r="H41" s="100">
        <f t="shared" si="1"/>
        <v>10098133.684</v>
      </c>
      <c r="I41" s="86">
        <f t="shared" si="2"/>
        <v>4968425</v>
      </c>
      <c r="J41" s="86">
        <f t="shared" si="2"/>
        <v>319690</v>
      </c>
      <c r="K41" s="86">
        <f t="shared" si="2"/>
        <v>530176</v>
      </c>
      <c r="L41" s="86">
        <f t="shared" si="3"/>
        <v>4106387.6839999999</v>
      </c>
      <c r="M41" s="87">
        <f t="shared" si="3"/>
        <v>173455</v>
      </c>
      <c r="N41" s="76"/>
      <c r="O41" s="26" t="s">
        <v>26</v>
      </c>
      <c r="P41" s="1">
        <v>4968425</v>
      </c>
      <c r="Q41" s="1">
        <v>319690</v>
      </c>
      <c r="R41" s="1">
        <v>530176</v>
      </c>
      <c r="S41" s="1">
        <v>544672</v>
      </c>
      <c r="T41" s="1">
        <v>14496</v>
      </c>
      <c r="U41" s="1">
        <v>4106387.6839999999</v>
      </c>
      <c r="V41" s="1">
        <v>173455</v>
      </c>
      <c r="W41" s="1">
        <v>10098133.684</v>
      </c>
      <c r="X41" s="1">
        <v>4440</v>
      </c>
      <c r="Y41" s="77">
        <v>2274.3544333333334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4"/>
        <v>2310.2000077868852</v>
      </c>
      <c r="C42" s="86">
        <f t="shared" si="6"/>
        <v>1091.6688524590163</v>
      </c>
      <c r="D42" s="86">
        <f t="shared" si="6"/>
        <v>129.62213114754098</v>
      </c>
      <c r="E42" s="86">
        <f t="shared" si="6"/>
        <v>112.2327868852459</v>
      </c>
      <c r="F42" s="86">
        <f t="shared" si="5"/>
        <v>956.96845040983624</v>
      </c>
      <c r="G42" s="86">
        <f t="shared" si="5"/>
        <v>19.707786885245902</v>
      </c>
      <c r="H42" s="100">
        <f t="shared" si="1"/>
        <v>5636888.0190000003</v>
      </c>
      <c r="I42" s="86">
        <f t="shared" si="2"/>
        <v>2663672</v>
      </c>
      <c r="J42" s="86">
        <f t="shared" si="2"/>
        <v>316278</v>
      </c>
      <c r="K42" s="86">
        <f t="shared" si="2"/>
        <v>273848</v>
      </c>
      <c r="L42" s="86">
        <f t="shared" si="3"/>
        <v>2335003.0190000003</v>
      </c>
      <c r="M42" s="87">
        <f t="shared" si="3"/>
        <v>48087</v>
      </c>
      <c r="N42" s="76"/>
      <c r="O42" s="26" t="s">
        <v>27</v>
      </c>
      <c r="P42" s="1">
        <v>2663672</v>
      </c>
      <c r="Q42" s="1">
        <v>316278</v>
      </c>
      <c r="R42" s="1">
        <v>273848</v>
      </c>
      <c r="S42" s="1">
        <v>282004</v>
      </c>
      <c r="T42" s="1">
        <v>8156</v>
      </c>
      <c r="U42" s="1">
        <v>2335003.0190000003</v>
      </c>
      <c r="V42" s="1">
        <v>48087</v>
      </c>
      <c r="W42" s="1">
        <v>5636888.0190000003</v>
      </c>
      <c r="X42" s="1">
        <v>2440</v>
      </c>
      <c r="Y42" s="77">
        <v>2310.2000077868852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4"/>
        <v>2204.2997115537851</v>
      </c>
      <c r="C43" s="86">
        <f t="shared" si="6"/>
        <v>1084.5936254980079</v>
      </c>
      <c r="D43" s="86">
        <f t="shared" si="6"/>
        <v>97.375298804780883</v>
      </c>
      <c r="E43" s="86">
        <f t="shared" si="6"/>
        <v>83.042828685258968</v>
      </c>
      <c r="F43" s="86">
        <f t="shared" si="5"/>
        <v>895.94871553784867</v>
      </c>
      <c r="G43" s="86">
        <f t="shared" si="5"/>
        <v>43.339243027888443</v>
      </c>
      <c r="H43" s="100">
        <f t="shared" si="1"/>
        <v>11065584.552000001</v>
      </c>
      <c r="I43" s="86">
        <f t="shared" si="2"/>
        <v>5444660</v>
      </c>
      <c r="J43" s="86">
        <f t="shared" si="2"/>
        <v>488824</v>
      </c>
      <c r="K43" s="86">
        <f t="shared" si="2"/>
        <v>416875</v>
      </c>
      <c r="L43" s="86">
        <f t="shared" si="3"/>
        <v>4497662.5520000001</v>
      </c>
      <c r="M43" s="87">
        <f t="shared" si="3"/>
        <v>217563</v>
      </c>
      <c r="N43" s="76"/>
      <c r="O43" s="26" t="s">
        <v>28</v>
      </c>
      <c r="P43" s="1">
        <v>5444660</v>
      </c>
      <c r="Q43" s="1">
        <v>488824</v>
      </c>
      <c r="R43" s="1">
        <v>416875</v>
      </c>
      <c r="S43" s="1">
        <v>431476</v>
      </c>
      <c r="T43" s="1">
        <v>14601</v>
      </c>
      <c r="U43" s="1">
        <v>4497662.5520000001</v>
      </c>
      <c r="V43" s="1">
        <v>217563</v>
      </c>
      <c r="W43" s="1">
        <v>11065584.552000001</v>
      </c>
      <c r="X43" s="1">
        <v>5020</v>
      </c>
      <c r="Y43" s="77">
        <v>2204.2997115537851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4"/>
        <v>3016.6139416058395</v>
      </c>
      <c r="C44" s="86">
        <f t="shared" si="6"/>
        <v>1457.9424168694243</v>
      </c>
      <c r="D44" s="86">
        <f t="shared" si="6"/>
        <v>102.05839416058394</v>
      </c>
      <c r="E44" s="86">
        <f t="shared" si="6"/>
        <v>271.63584752635848</v>
      </c>
      <c r="F44" s="86">
        <f t="shared" si="5"/>
        <v>1140.8759042984591</v>
      </c>
      <c r="G44" s="86">
        <f t="shared" si="5"/>
        <v>44.10137875101379</v>
      </c>
      <c r="H44" s="100">
        <f t="shared" si="1"/>
        <v>3719484.99</v>
      </c>
      <c r="I44" s="86">
        <f t="shared" si="2"/>
        <v>1797643</v>
      </c>
      <c r="J44" s="86">
        <f t="shared" si="2"/>
        <v>125838</v>
      </c>
      <c r="K44" s="86">
        <f t="shared" si="2"/>
        <v>334927</v>
      </c>
      <c r="L44" s="86">
        <f t="shared" si="3"/>
        <v>1406699.99</v>
      </c>
      <c r="M44" s="87">
        <f t="shared" si="3"/>
        <v>54377</v>
      </c>
      <c r="N44" s="76"/>
      <c r="O44" s="26" t="s">
        <v>29</v>
      </c>
      <c r="P44" s="1">
        <v>1797643</v>
      </c>
      <c r="Q44" s="1">
        <v>125838</v>
      </c>
      <c r="R44" s="1">
        <v>334927</v>
      </c>
      <c r="S44" s="1">
        <v>339756</v>
      </c>
      <c r="T44" s="1">
        <v>4829</v>
      </c>
      <c r="U44" s="1">
        <v>1406699.99</v>
      </c>
      <c r="V44" s="1">
        <v>54377</v>
      </c>
      <c r="W44" s="1">
        <v>3719484.99</v>
      </c>
      <c r="X44" s="1">
        <v>1233</v>
      </c>
      <c r="Y44" s="77">
        <v>3016.6139416058395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4"/>
        <v>2289.161901665771</v>
      </c>
      <c r="C45" s="86">
        <f t="shared" si="6"/>
        <v>1180.2243417517464</v>
      </c>
      <c r="D45" s="86">
        <f t="shared" si="6"/>
        <v>63.716818914562062</v>
      </c>
      <c r="E45" s="86">
        <f t="shared" si="6"/>
        <v>89.637023105857068</v>
      </c>
      <c r="F45" s="86">
        <f t="shared" si="5"/>
        <v>889.95878506179474</v>
      </c>
      <c r="G45" s="86">
        <f t="shared" si="5"/>
        <v>65.624932831810852</v>
      </c>
      <c r="H45" s="100">
        <f t="shared" si="1"/>
        <v>8520260.5980000012</v>
      </c>
      <c r="I45" s="86">
        <f t="shared" si="2"/>
        <v>4392795</v>
      </c>
      <c r="J45" s="86">
        <f t="shared" si="2"/>
        <v>237154</v>
      </c>
      <c r="K45" s="86">
        <f t="shared" si="2"/>
        <v>333629</v>
      </c>
      <c r="L45" s="86">
        <f t="shared" si="3"/>
        <v>3312426.5980000002</v>
      </c>
      <c r="M45" s="87">
        <f t="shared" si="3"/>
        <v>244256</v>
      </c>
      <c r="N45" s="76"/>
      <c r="O45" s="26" t="s">
        <v>30</v>
      </c>
      <c r="P45" s="1">
        <v>4392795</v>
      </c>
      <c r="Q45" s="1">
        <v>237154</v>
      </c>
      <c r="R45" s="1">
        <v>333629</v>
      </c>
      <c r="S45" s="1">
        <v>344674</v>
      </c>
      <c r="T45" s="1">
        <v>11045</v>
      </c>
      <c r="U45" s="1">
        <v>3312426.5980000002</v>
      </c>
      <c r="V45" s="1">
        <v>244256</v>
      </c>
      <c r="W45" s="1">
        <v>8520260.5980000012</v>
      </c>
      <c r="X45" s="1">
        <v>3722</v>
      </c>
      <c r="Y45" s="77">
        <v>2289.1619016657714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4"/>
        <v>2286.4886253449863</v>
      </c>
      <c r="C46" s="86">
        <f t="shared" si="6"/>
        <v>1068.3992640294389</v>
      </c>
      <c r="D46" s="86">
        <f t="shared" si="6"/>
        <v>61.018859245630175</v>
      </c>
      <c r="E46" s="86">
        <f t="shared" si="6"/>
        <v>84.132934682612699</v>
      </c>
      <c r="F46" s="86">
        <f t="shared" si="5"/>
        <v>1037.3349914903404</v>
      </c>
      <c r="G46" s="86">
        <f t="shared" si="5"/>
        <v>35.602575896964119</v>
      </c>
      <c r="H46" s="100">
        <f t="shared" si="1"/>
        <v>9941652.5429999996</v>
      </c>
      <c r="I46" s="86">
        <f t="shared" si="2"/>
        <v>4645400</v>
      </c>
      <c r="J46" s="86">
        <f t="shared" si="2"/>
        <v>265310</v>
      </c>
      <c r="K46" s="86">
        <f t="shared" si="2"/>
        <v>365810</v>
      </c>
      <c r="L46" s="86">
        <f t="shared" si="3"/>
        <v>4510332.5429999996</v>
      </c>
      <c r="M46" s="87">
        <f t="shared" si="3"/>
        <v>154800</v>
      </c>
      <c r="N46" s="76"/>
      <c r="O46" s="26" t="s">
        <v>31</v>
      </c>
      <c r="P46" s="1">
        <v>4645400</v>
      </c>
      <c r="Q46" s="1">
        <v>265310</v>
      </c>
      <c r="R46" s="1">
        <v>365810</v>
      </c>
      <c r="S46" s="1">
        <v>380116</v>
      </c>
      <c r="T46" s="1">
        <v>14306</v>
      </c>
      <c r="U46" s="1">
        <v>4510332.5429999996</v>
      </c>
      <c r="V46" s="1">
        <v>154800</v>
      </c>
      <c r="W46" s="1">
        <v>9941652.5429999996</v>
      </c>
      <c r="X46" s="1">
        <v>4348</v>
      </c>
      <c r="Y46" s="77">
        <v>2286.4886253449863</v>
      </c>
      <c r="Z46" s="27"/>
      <c r="AA46" s="27"/>
      <c r="AB46" s="27"/>
      <c r="AC46" s="27"/>
      <c r="AD46" s="27"/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4"/>
        <v>2391.4070233932089</v>
      </c>
      <c r="C47" s="86">
        <f t="shared" si="6"/>
        <v>1236.2085098764696</v>
      </c>
      <c r="D47" s="86">
        <f t="shared" si="6"/>
        <v>84.110103240436828</v>
      </c>
      <c r="E47" s="86">
        <f t="shared" si="6"/>
        <v>177.10067434504984</v>
      </c>
      <c r="F47" s="86">
        <f t="shared" si="5"/>
        <v>844.03243366951131</v>
      </c>
      <c r="G47" s="86">
        <f t="shared" si="5"/>
        <v>49.955302261741359</v>
      </c>
      <c r="H47" s="100">
        <f t="shared" si="1"/>
        <v>40072807.490999997</v>
      </c>
      <c r="I47" s="86">
        <f t="shared" si="2"/>
        <v>20715146</v>
      </c>
      <c r="J47" s="86">
        <f t="shared" si="2"/>
        <v>1409433</v>
      </c>
      <c r="K47" s="86">
        <f t="shared" si="2"/>
        <v>2967676</v>
      </c>
      <c r="L47" s="86">
        <f t="shared" si="3"/>
        <v>14143451.491</v>
      </c>
      <c r="M47" s="87">
        <f t="shared" si="3"/>
        <v>837101</v>
      </c>
      <c r="N47" s="76"/>
      <c r="O47" s="28" t="s">
        <v>45</v>
      </c>
      <c r="P47" s="10">
        <v>20715146</v>
      </c>
      <c r="Q47" s="10">
        <v>1409433</v>
      </c>
      <c r="R47" s="10">
        <v>2967676</v>
      </c>
      <c r="S47" s="10">
        <v>3019149</v>
      </c>
      <c r="T47" s="10">
        <v>51473</v>
      </c>
      <c r="U47" s="10">
        <v>14143451.491</v>
      </c>
      <c r="V47" s="10">
        <v>837101</v>
      </c>
      <c r="W47" s="10">
        <v>40072807.490999997</v>
      </c>
      <c r="X47" s="10">
        <v>16757</v>
      </c>
      <c r="Y47" s="81">
        <v>2391.4070233932084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4"/>
        <v>2408.517184741338</v>
      </c>
      <c r="C48" s="86">
        <f t="shared" si="6"/>
        <v>1271.5043901281442</v>
      </c>
      <c r="D48" s="86">
        <f t="shared" si="6"/>
        <v>76.011865211200757</v>
      </c>
      <c r="E48" s="86">
        <f t="shared" si="6"/>
        <v>123.68699572852397</v>
      </c>
      <c r="F48" s="86">
        <f t="shared" si="5"/>
        <v>913.81120467489313</v>
      </c>
      <c r="G48" s="86">
        <f t="shared" si="5"/>
        <v>23.502728998576174</v>
      </c>
      <c r="H48" s="100">
        <f t="shared" si="1"/>
        <v>20298982.833000001</v>
      </c>
      <c r="I48" s="86">
        <f t="shared" si="2"/>
        <v>10716239</v>
      </c>
      <c r="J48" s="86">
        <f t="shared" si="2"/>
        <v>640628</v>
      </c>
      <c r="K48" s="86">
        <f t="shared" si="2"/>
        <v>1042434</v>
      </c>
      <c r="L48" s="86">
        <f t="shared" si="3"/>
        <v>7701600.8329999996</v>
      </c>
      <c r="M48" s="87">
        <f t="shared" si="3"/>
        <v>198081</v>
      </c>
      <c r="N48" s="76"/>
      <c r="O48" s="28" t="s">
        <v>32</v>
      </c>
      <c r="P48" s="10">
        <v>10716239</v>
      </c>
      <c r="Q48" s="10">
        <v>640628</v>
      </c>
      <c r="R48" s="10">
        <v>1042434</v>
      </c>
      <c r="S48" s="10">
        <v>1071141</v>
      </c>
      <c r="T48" s="10">
        <v>28707</v>
      </c>
      <c r="U48" s="10">
        <v>7701600.8329999996</v>
      </c>
      <c r="V48" s="10">
        <v>198081</v>
      </c>
      <c r="W48" s="10">
        <v>20298982.833000001</v>
      </c>
      <c r="X48" s="10">
        <v>8428</v>
      </c>
      <c r="Y48" s="81">
        <v>2408.5171847413385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4"/>
        <v>2776.4162987810614</v>
      </c>
      <c r="C49" s="89">
        <f t="shared" si="6"/>
        <v>1688.9714245389589</v>
      </c>
      <c r="D49" s="89">
        <f t="shared" si="6"/>
        <v>92.867230699866496</v>
      </c>
      <c r="E49" s="89">
        <f t="shared" si="6"/>
        <v>122.58989814562095</v>
      </c>
      <c r="F49" s="89">
        <f t="shared" si="5"/>
        <v>820.64680770242512</v>
      </c>
      <c r="G49" s="89">
        <f t="shared" si="5"/>
        <v>51.34093769419016</v>
      </c>
      <c r="H49" s="90">
        <f>SUM(H4:H48)</f>
        <v>5055668060.1882935</v>
      </c>
      <c r="I49" s="91">
        <f t="shared" ref="I49:M49" si="7">SUM(I4:I48)</f>
        <v>3075503803</v>
      </c>
      <c r="J49" s="91">
        <f t="shared" si="7"/>
        <v>169105005</v>
      </c>
      <c r="K49" s="91">
        <f t="shared" si="7"/>
        <v>223227991</v>
      </c>
      <c r="L49" s="91">
        <f t="shared" si="7"/>
        <v>1494342853.49</v>
      </c>
      <c r="M49" s="92">
        <f t="shared" si="7"/>
        <v>93488407.698294774</v>
      </c>
      <c r="N49" s="79"/>
      <c r="O49" s="7" t="s">
        <v>33</v>
      </c>
      <c r="P49" s="11">
        <v>3075503803</v>
      </c>
      <c r="Q49" s="11">
        <v>169105005</v>
      </c>
      <c r="R49" s="11">
        <v>223227991</v>
      </c>
      <c r="S49" s="11">
        <v>229722994</v>
      </c>
      <c r="T49" s="11">
        <v>6495003</v>
      </c>
      <c r="U49" s="11">
        <v>1494342853.49</v>
      </c>
      <c r="V49" s="11">
        <v>93488407.698294774</v>
      </c>
      <c r="W49" s="11">
        <v>5055668060.1882944</v>
      </c>
      <c r="X49" s="11">
        <v>1820933</v>
      </c>
      <c r="Y49" s="84">
        <v>2776.4162987810614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2776.4162987810614</v>
      </c>
      <c r="C50" s="86">
        <f t="shared" ref="C50:G50" si="8">C49</f>
        <v>1688.9714245389589</v>
      </c>
      <c r="D50" s="86">
        <f t="shared" si="8"/>
        <v>92.867230699866496</v>
      </c>
      <c r="E50" s="86">
        <f t="shared" si="8"/>
        <v>122.58989814562095</v>
      </c>
      <c r="F50" s="86">
        <f t="shared" si="8"/>
        <v>820.64680770242512</v>
      </c>
      <c r="G50" s="86">
        <f t="shared" si="8"/>
        <v>51.34093769419016</v>
      </c>
      <c r="H50" s="86">
        <f>AVERAGE(H4:H48)</f>
        <v>112348179.11529541</v>
      </c>
      <c r="I50" s="86">
        <f t="shared" ref="I50:M50" si="9">AVERAGE(I4:I48)</f>
        <v>68344528.955555558</v>
      </c>
      <c r="J50" s="86">
        <f t="shared" si="9"/>
        <v>3757889</v>
      </c>
      <c r="K50" s="86">
        <f t="shared" si="9"/>
        <v>4960622.0222222218</v>
      </c>
      <c r="L50" s="86">
        <f t="shared" si="9"/>
        <v>33207618.966444444</v>
      </c>
      <c r="M50" s="86">
        <f t="shared" si="9"/>
        <v>2077520.1710732172</v>
      </c>
      <c r="N50" s="27"/>
      <c r="P50" s="14"/>
      <c r="Q50" s="85"/>
      <c r="R50" s="85"/>
      <c r="S50" s="85"/>
      <c r="T50" s="85"/>
      <c r="U50" s="85"/>
      <c r="V50" s="85"/>
      <c r="W50" s="85"/>
      <c r="X50" s="85"/>
      <c r="Y50" s="85"/>
      <c r="AE50" s="43"/>
      <c r="AF50" s="43"/>
      <c r="AG50" s="43"/>
      <c r="AH50" s="43"/>
      <c r="AI50" s="43"/>
      <c r="AJ50" s="78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5"/>
    </row>
    <row r="51" spans="1:56" ht="12">
      <c r="AJ51" s="78"/>
    </row>
    <row r="52" spans="1:56" ht="12">
      <c r="A52" s="29" t="s">
        <v>145</v>
      </c>
      <c r="AJ52" s="78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J53" s="78"/>
    </row>
    <row r="54" spans="1:56" ht="12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6" ht="12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s="5" customFormat="1" ht="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56" s="5" customFormat="1" ht="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9" customHeight="1"/>
    <row r="95" s="5" customFormat="1" ht="9" customHeight="1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12" customFormat="1" ht="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s="12" customFormat="1" ht="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5" customFormat="1" ht="9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72" s="5" customFormat="1" ht="9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ht="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9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rowBreaks count="2" manualBreakCount="2">
    <brk id="54" max="16383" man="1"/>
    <brk id="159" max="16383" man="1"/>
  </rowBreaks>
  <colBreaks count="2" manualBreakCount="2">
    <brk id="27" max="1048575" man="1"/>
    <brk id="4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125</v>
      </c>
      <c r="D1" s="39" t="s">
        <v>65</v>
      </c>
      <c r="E1" s="38"/>
      <c r="F1" s="39"/>
      <c r="G1" s="38" t="s">
        <v>126</v>
      </c>
      <c r="H1" s="39"/>
      <c r="I1" s="38" t="s">
        <v>125</v>
      </c>
      <c r="J1" s="38" t="s">
        <v>94</v>
      </c>
      <c r="K1" s="39"/>
      <c r="L1" s="39"/>
      <c r="M1" s="38" t="s">
        <v>127</v>
      </c>
      <c r="N1" s="38"/>
      <c r="O1" s="13" t="s">
        <v>91</v>
      </c>
      <c r="P1" s="13"/>
      <c r="Q1" s="20" t="s">
        <v>128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94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94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3089.1000880171005</v>
      </c>
      <c r="C4" s="86">
        <f>(P4+P18+P24)/($X4+$X18+$X24)</f>
        <v>2058.876677655137</v>
      </c>
      <c r="D4" s="86">
        <f>(Q4+Q18+Q24)/($X4+$X18+$X24)</f>
        <v>108.53906373859468</v>
      </c>
      <c r="E4" s="86">
        <f>(R4+R18+R24)/($X4+$X18+$X24)</f>
        <v>151.73987256654584</v>
      </c>
      <c r="F4" s="86">
        <f>(U4+U18+U24)/($X4+$X18+$X24)</f>
        <v>684.68201089006607</v>
      </c>
      <c r="G4" s="86">
        <f>(V4+V18+V24)/($X4+$X18+$X24)</f>
        <v>85.262463166756874</v>
      </c>
      <c r="H4" s="100">
        <f>SUM(I4:M4)</f>
        <v>2260220396</v>
      </c>
      <c r="I4" s="101">
        <f>P4+P18+P24</f>
        <v>1506430652</v>
      </c>
      <c r="J4" s="101">
        <f>Q4+Q18+Q24</f>
        <v>79415428</v>
      </c>
      <c r="K4" s="101">
        <f>R4+R18+R24</f>
        <v>111024423</v>
      </c>
      <c r="L4" s="101">
        <f>U4+U18+U24</f>
        <v>500965395</v>
      </c>
      <c r="M4" s="102">
        <f>V4+V18+V24</f>
        <v>62384498</v>
      </c>
      <c r="N4" s="76"/>
      <c r="O4" s="26" t="s">
        <v>0</v>
      </c>
      <c r="P4" s="1">
        <v>1442774109</v>
      </c>
      <c r="Q4" s="1">
        <v>74860206</v>
      </c>
      <c r="R4" s="1">
        <v>104813233</v>
      </c>
      <c r="S4" s="1">
        <v>108458374</v>
      </c>
      <c r="T4" s="1">
        <v>3645141</v>
      </c>
      <c r="U4" s="1">
        <v>469208996</v>
      </c>
      <c r="V4" s="1">
        <v>61098269</v>
      </c>
      <c r="W4" s="1">
        <v>2152754813</v>
      </c>
      <c r="X4" s="1">
        <v>681494</v>
      </c>
      <c r="Y4" s="77">
        <v>3158.8756658165735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2589.3842802903155</v>
      </c>
      <c r="C5" s="86">
        <f>P5/$X5</f>
        <v>1575.996650778377</v>
      </c>
      <c r="D5" s="86">
        <f>Q5/$X5</f>
        <v>99.589261604791844</v>
      </c>
      <c r="E5" s="86">
        <f>R5/$X5</f>
        <v>112.99142927473315</v>
      </c>
      <c r="F5" s="86">
        <f>U5/$X5</f>
        <v>759.2270682748898</v>
      </c>
      <c r="G5" s="86">
        <f>V5/$X5</f>
        <v>41.579870357523816</v>
      </c>
      <c r="H5" s="100">
        <f t="shared" ref="H5:H48" si="0">SUM(I5:M5)</f>
        <v>347135446</v>
      </c>
      <c r="I5" s="86">
        <f t="shared" ref="I5:K17" si="1">P5</f>
        <v>211279687</v>
      </c>
      <c r="J5" s="86">
        <f t="shared" si="1"/>
        <v>13351036</v>
      </c>
      <c r="K5" s="86">
        <f t="shared" si="1"/>
        <v>15147744</v>
      </c>
      <c r="L5" s="86">
        <f t="shared" ref="L5:M17" si="2">U5</f>
        <v>101782740</v>
      </c>
      <c r="M5" s="87">
        <f t="shared" si="2"/>
        <v>5574239</v>
      </c>
      <c r="N5" s="76"/>
      <c r="O5" s="26" t="s">
        <v>1</v>
      </c>
      <c r="P5" s="1">
        <v>211279687</v>
      </c>
      <c r="Q5" s="1">
        <v>13351036</v>
      </c>
      <c r="R5" s="1">
        <v>15147744</v>
      </c>
      <c r="S5" s="1">
        <v>15761490</v>
      </c>
      <c r="T5" s="1">
        <v>613746</v>
      </c>
      <c r="U5" s="1">
        <v>101782740</v>
      </c>
      <c r="V5" s="1">
        <v>5574239</v>
      </c>
      <c r="W5" s="1">
        <v>347135446</v>
      </c>
      <c r="X5" s="1">
        <v>134061</v>
      </c>
      <c r="Y5" s="77">
        <v>2589.3842802903155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3">SUM(C6:G6)</f>
        <v>2705.5273516960801</v>
      </c>
      <c r="C6" s="86">
        <f t="shared" ref="C6:E17" si="4">P6/$X6</f>
        <v>1601.7005332893507</v>
      </c>
      <c r="D6" s="86">
        <f t="shared" si="4"/>
        <v>107.17029523338282</v>
      </c>
      <c r="E6" s="86">
        <f t="shared" si="4"/>
        <v>123.54923305294409</v>
      </c>
      <c r="F6" s="86">
        <f t="shared" ref="F6:G17" si="5">U6/$X6</f>
        <v>816.65765022815992</v>
      </c>
      <c r="G6" s="86">
        <f t="shared" si="5"/>
        <v>56.449639892242566</v>
      </c>
      <c r="H6" s="100">
        <f t="shared" si="0"/>
        <v>98421674</v>
      </c>
      <c r="I6" s="86">
        <f t="shared" si="1"/>
        <v>58266662</v>
      </c>
      <c r="J6" s="86">
        <f t="shared" si="1"/>
        <v>3898641</v>
      </c>
      <c r="K6" s="86">
        <f t="shared" si="1"/>
        <v>4494474</v>
      </c>
      <c r="L6" s="86">
        <f t="shared" si="2"/>
        <v>29708372</v>
      </c>
      <c r="M6" s="87">
        <f t="shared" si="2"/>
        <v>2053525</v>
      </c>
      <c r="N6" s="76"/>
      <c r="O6" s="26" t="s">
        <v>2</v>
      </c>
      <c r="P6" s="1">
        <v>58266662</v>
      </c>
      <c r="Q6" s="1">
        <v>3898641</v>
      </c>
      <c r="R6" s="1">
        <v>4494474</v>
      </c>
      <c r="S6" s="1">
        <v>4677290</v>
      </c>
      <c r="T6" s="1">
        <v>182816</v>
      </c>
      <c r="U6" s="1">
        <v>29708372</v>
      </c>
      <c r="V6" s="1">
        <v>2053525</v>
      </c>
      <c r="W6" s="1">
        <v>98421674</v>
      </c>
      <c r="X6" s="1">
        <v>36378</v>
      </c>
      <c r="Y6" s="77">
        <v>2705.5273516960801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3"/>
        <v>2637.7778877650194</v>
      </c>
      <c r="C7" s="86">
        <f t="shared" si="4"/>
        <v>1612.6919297361505</v>
      </c>
      <c r="D7" s="86">
        <f t="shared" si="4"/>
        <v>80.21959252726684</v>
      </c>
      <c r="E7" s="86">
        <f t="shared" si="4"/>
        <v>101.87529246607393</v>
      </c>
      <c r="F7" s="86">
        <f t="shared" si="5"/>
        <v>792.95057773298299</v>
      </c>
      <c r="G7" s="86">
        <f t="shared" si="5"/>
        <v>50.040495302544905</v>
      </c>
      <c r="H7" s="100">
        <f t="shared" si="0"/>
        <v>146560215</v>
      </c>
      <c r="I7" s="86">
        <f t="shared" si="1"/>
        <v>89604389</v>
      </c>
      <c r="J7" s="86">
        <f t="shared" si="1"/>
        <v>4457161</v>
      </c>
      <c r="K7" s="86">
        <f t="shared" si="1"/>
        <v>5660395</v>
      </c>
      <c r="L7" s="86">
        <f t="shared" si="2"/>
        <v>44057920</v>
      </c>
      <c r="M7" s="87">
        <f t="shared" si="2"/>
        <v>2780350</v>
      </c>
      <c r="N7" s="76"/>
      <c r="O7" s="26" t="s">
        <v>3</v>
      </c>
      <c r="P7" s="1">
        <v>89604389</v>
      </c>
      <c r="Q7" s="1">
        <v>4457161</v>
      </c>
      <c r="R7" s="1">
        <v>5660395</v>
      </c>
      <c r="S7" s="1">
        <v>5928369</v>
      </c>
      <c r="T7" s="1">
        <v>267974</v>
      </c>
      <c r="U7" s="1">
        <v>44057920</v>
      </c>
      <c r="V7" s="1">
        <v>2780350</v>
      </c>
      <c r="W7" s="1">
        <v>146560215</v>
      </c>
      <c r="X7" s="1">
        <v>55562</v>
      </c>
      <c r="Y7" s="77">
        <v>2637.7778877650194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3"/>
        <v>2666.1658155926357</v>
      </c>
      <c r="C8" s="86">
        <f t="shared" si="4"/>
        <v>1569.7543512658228</v>
      </c>
      <c r="D8" s="86">
        <f t="shared" si="4"/>
        <v>61.99626006904488</v>
      </c>
      <c r="E8" s="86">
        <f t="shared" si="4"/>
        <v>105.59659090909091</v>
      </c>
      <c r="F8" s="86">
        <f t="shared" si="5"/>
        <v>870.04959004602995</v>
      </c>
      <c r="G8" s="86">
        <f t="shared" si="5"/>
        <v>58.769023302646723</v>
      </c>
      <c r="H8" s="100">
        <f t="shared" si="0"/>
        <v>74140739</v>
      </c>
      <c r="I8" s="86">
        <f t="shared" si="1"/>
        <v>43651729</v>
      </c>
      <c r="J8" s="86">
        <f t="shared" si="1"/>
        <v>1723992</v>
      </c>
      <c r="K8" s="86">
        <f t="shared" si="1"/>
        <v>2936430</v>
      </c>
      <c r="L8" s="86">
        <f t="shared" si="2"/>
        <v>24194339</v>
      </c>
      <c r="M8" s="87">
        <f t="shared" si="2"/>
        <v>1634249</v>
      </c>
      <c r="N8" s="76"/>
      <c r="O8" s="26" t="s">
        <v>4</v>
      </c>
      <c r="P8" s="1">
        <v>43651729</v>
      </c>
      <c r="Q8" s="1">
        <v>1723992</v>
      </c>
      <c r="R8" s="1">
        <v>2936430</v>
      </c>
      <c r="S8" s="1">
        <v>3080555</v>
      </c>
      <c r="T8" s="1">
        <v>144125</v>
      </c>
      <c r="U8" s="1">
        <v>24194339</v>
      </c>
      <c r="V8" s="1">
        <v>1634249</v>
      </c>
      <c r="W8" s="1">
        <v>74140739</v>
      </c>
      <c r="X8" s="1">
        <v>27808</v>
      </c>
      <c r="Y8" s="77">
        <v>2666.1658155926352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3"/>
        <v>2692.6788097333824</v>
      </c>
      <c r="C9" s="86">
        <f t="shared" si="4"/>
        <v>1669.7744683267554</v>
      </c>
      <c r="D9" s="86">
        <f t="shared" si="4"/>
        <v>98.321105085323268</v>
      </c>
      <c r="E9" s="86">
        <f t="shared" si="4"/>
        <v>104.20718930122945</v>
      </c>
      <c r="F9" s="86">
        <f t="shared" si="5"/>
        <v>771.94112552883382</v>
      </c>
      <c r="G9" s="86">
        <f t="shared" si="5"/>
        <v>48.434921491240523</v>
      </c>
      <c r="H9" s="100">
        <f t="shared" si="0"/>
        <v>189666910</v>
      </c>
      <c r="I9" s="86">
        <f t="shared" si="1"/>
        <v>117615574</v>
      </c>
      <c r="J9" s="86">
        <f t="shared" si="1"/>
        <v>6925542</v>
      </c>
      <c r="K9" s="86">
        <f t="shared" si="1"/>
        <v>7340146</v>
      </c>
      <c r="L9" s="86">
        <f t="shared" si="2"/>
        <v>54373989</v>
      </c>
      <c r="M9" s="87">
        <f t="shared" si="2"/>
        <v>3411659</v>
      </c>
      <c r="N9" s="76"/>
      <c r="O9" s="26" t="s">
        <v>5</v>
      </c>
      <c r="P9" s="1">
        <v>117615574</v>
      </c>
      <c r="Q9" s="1">
        <v>6925542</v>
      </c>
      <c r="R9" s="1">
        <v>7340146</v>
      </c>
      <c r="S9" s="1">
        <v>7653492</v>
      </c>
      <c r="T9" s="1">
        <v>313346</v>
      </c>
      <c r="U9" s="1">
        <v>54373989</v>
      </c>
      <c r="V9" s="1">
        <v>3411659</v>
      </c>
      <c r="W9" s="1">
        <v>189666910</v>
      </c>
      <c r="X9" s="1">
        <v>70438</v>
      </c>
      <c r="Y9" s="77">
        <v>2692.6788097333824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3"/>
        <v>2560.6795502584419</v>
      </c>
      <c r="C10" s="86">
        <f t="shared" si="4"/>
        <v>1502.8725377004921</v>
      </c>
      <c r="D10" s="86">
        <f t="shared" si="4"/>
        <v>86.442334677347731</v>
      </c>
      <c r="E10" s="86">
        <f t="shared" si="4"/>
        <v>131.6360858985062</v>
      </c>
      <c r="F10" s="86">
        <f t="shared" si="5"/>
        <v>804.55690154354431</v>
      </c>
      <c r="G10" s="86">
        <f t="shared" si="5"/>
        <v>35.171690438551309</v>
      </c>
      <c r="H10" s="100">
        <f t="shared" si="0"/>
        <v>144163698</v>
      </c>
      <c r="I10" s="86">
        <f t="shared" si="1"/>
        <v>84610221</v>
      </c>
      <c r="J10" s="86">
        <f t="shared" si="1"/>
        <v>4866617</v>
      </c>
      <c r="K10" s="86">
        <f t="shared" si="1"/>
        <v>7410980</v>
      </c>
      <c r="L10" s="86">
        <f t="shared" si="2"/>
        <v>45295749</v>
      </c>
      <c r="M10" s="87">
        <f t="shared" si="2"/>
        <v>1980131</v>
      </c>
      <c r="N10" s="76"/>
      <c r="O10" s="26" t="s">
        <v>6</v>
      </c>
      <c r="P10" s="1">
        <v>84610221</v>
      </c>
      <c r="Q10" s="1">
        <v>4866617</v>
      </c>
      <c r="R10" s="1">
        <v>7410980</v>
      </c>
      <c r="S10" s="1">
        <v>7661854</v>
      </c>
      <c r="T10" s="1">
        <v>250874</v>
      </c>
      <c r="U10" s="1">
        <v>45295749</v>
      </c>
      <c r="V10" s="1">
        <v>1980131</v>
      </c>
      <c r="W10" s="1">
        <v>144163698</v>
      </c>
      <c r="X10" s="1">
        <v>56299</v>
      </c>
      <c r="Y10" s="77">
        <v>2560.6795502584414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3"/>
        <v>2633.9104873923134</v>
      </c>
      <c r="C11" s="86">
        <f t="shared" si="4"/>
        <v>1604.6002124228</v>
      </c>
      <c r="D11" s="86">
        <f t="shared" si="4"/>
        <v>93.140612092364577</v>
      </c>
      <c r="E11" s="86">
        <f t="shared" si="4"/>
        <v>115.71739900082609</v>
      </c>
      <c r="F11" s="86">
        <f t="shared" si="5"/>
        <v>777.13545887258567</v>
      </c>
      <c r="G11" s="86">
        <f t="shared" si="5"/>
        <v>43.316805003737066</v>
      </c>
      <c r="H11" s="100">
        <f t="shared" si="0"/>
        <v>133913277</v>
      </c>
      <c r="I11" s="86">
        <f t="shared" si="1"/>
        <v>81581084</v>
      </c>
      <c r="J11" s="86">
        <f t="shared" si="1"/>
        <v>4735455</v>
      </c>
      <c r="K11" s="86">
        <f t="shared" si="1"/>
        <v>5883304</v>
      </c>
      <c r="L11" s="86">
        <f t="shared" si="2"/>
        <v>39511121</v>
      </c>
      <c r="M11" s="87">
        <f t="shared" si="2"/>
        <v>2202313</v>
      </c>
      <c r="N11" s="76"/>
      <c r="O11" s="26" t="s">
        <v>7</v>
      </c>
      <c r="P11" s="1">
        <v>81581084</v>
      </c>
      <c r="Q11" s="1">
        <v>4735455</v>
      </c>
      <c r="R11" s="1">
        <v>5883304</v>
      </c>
      <c r="S11" s="1">
        <v>6099537</v>
      </c>
      <c r="T11" s="1">
        <v>216233</v>
      </c>
      <c r="U11" s="1">
        <v>39511121</v>
      </c>
      <c r="V11" s="1">
        <v>2202313</v>
      </c>
      <c r="W11" s="1">
        <v>133913277</v>
      </c>
      <c r="X11" s="1">
        <v>50842</v>
      </c>
      <c r="Y11" s="77">
        <v>2633.9104873923134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3"/>
        <v>2692.6912382714418</v>
      </c>
      <c r="C12" s="86">
        <f t="shared" si="4"/>
        <v>1726.7403462402538</v>
      </c>
      <c r="D12" s="86">
        <f t="shared" si="4"/>
        <v>91.216492665521343</v>
      </c>
      <c r="E12" s="86">
        <f t="shared" si="4"/>
        <v>112.06515131492004</v>
      </c>
      <c r="F12" s="86">
        <f t="shared" si="5"/>
        <v>719.994238139289</v>
      </c>
      <c r="G12" s="86">
        <f t="shared" si="5"/>
        <v>42.675009911457643</v>
      </c>
      <c r="H12" s="100">
        <f t="shared" si="0"/>
        <v>101877973</v>
      </c>
      <c r="I12" s="86">
        <f t="shared" si="1"/>
        <v>65331221</v>
      </c>
      <c r="J12" s="86">
        <f t="shared" si="1"/>
        <v>3451176</v>
      </c>
      <c r="K12" s="86">
        <f t="shared" si="1"/>
        <v>4239985</v>
      </c>
      <c r="L12" s="86">
        <f t="shared" si="2"/>
        <v>27240982</v>
      </c>
      <c r="M12" s="87">
        <f t="shared" si="2"/>
        <v>1614609</v>
      </c>
      <c r="N12" s="76"/>
      <c r="O12" s="26" t="s">
        <v>8</v>
      </c>
      <c r="P12" s="1">
        <v>65331221</v>
      </c>
      <c r="Q12" s="1">
        <v>3451176</v>
      </c>
      <c r="R12" s="1">
        <v>4239985</v>
      </c>
      <c r="S12" s="1">
        <v>4404074</v>
      </c>
      <c r="T12" s="1">
        <v>164089</v>
      </c>
      <c r="U12" s="1">
        <v>27240982</v>
      </c>
      <c r="V12" s="1">
        <v>1614609</v>
      </c>
      <c r="W12" s="1">
        <v>101877973</v>
      </c>
      <c r="X12" s="1">
        <v>37835</v>
      </c>
      <c r="Y12" s="77">
        <v>2692.6912382714418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3"/>
        <v>2522.4744726284457</v>
      </c>
      <c r="C13" s="88">
        <f t="shared" si="4"/>
        <v>1400.8886372460204</v>
      </c>
      <c r="D13" s="88">
        <f t="shared" si="4"/>
        <v>100.42044130969329</v>
      </c>
      <c r="E13" s="88">
        <f t="shared" si="4"/>
        <v>106.55005176653293</v>
      </c>
      <c r="F13" s="88">
        <f t="shared" si="5"/>
        <v>874.47751391225574</v>
      </c>
      <c r="G13" s="88">
        <f t="shared" si="5"/>
        <v>40.137828393943316</v>
      </c>
      <c r="H13" s="100">
        <f t="shared" si="0"/>
        <v>77964641</v>
      </c>
      <c r="I13" s="88">
        <f t="shared" si="1"/>
        <v>43298666</v>
      </c>
      <c r="J13" s="88">
        <f t="shared" si="1"/>
        <v>3103795</v>
      </c>
      <c r="K13" s="88">
        <f t="shared" si="1"/>
        <v>3293249</v>
      </c>
      <c r="L13" s="88">
        <f t="shared" si="2"/>
        <v>27028351</v>
      </c>
      <c r="M13" s="87">
        <f t="shared" si="2"/>
        <v>1240580</v>
      </c>
      <c r="N13" s="79"/>
      <c r="O13" s="26" t="s">
        <v>35</v>
      </c>
      <c r="P13" s="1">
        <v>43298666</v>
      </c>
      <c r="Q13" s="1">
        <v>3103795</v>
      </c>
      <c r="R13" s="1">
        <v>3293249</v>
      </c>
      <c r="S13" s="1">
        <v>3438481</v>
      </c>
      <c r="T13" s="1">
        <v>145232</v>
      </c>
      <c r="U13" s="1">
        <v>27028351</v>
      </c>
      <c r="V13" s="1">
        <v>1240580</v>
      </c>
      <c r="W13" s="1">
        <v>77964641</v>
      </c>
      <c r="X13" s="1">
        <v>30908</v>
      </c>
      <c r="Y13" s="77">
        <v>2522.4744726284457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3"/>
        <v>2564.0682663929165</v>
      </c>
      <c r="C14" s="86">
        <f t="shared" si="4"/>
        <v>1566.8000449121007</v>
      </c>
      <c r="D14" s="86">
        <f t="shared" si="4"/>
        <v>87.784983318362634</v>
      </c>
      <c r="E14" s="86">
        <f t="shared" si="4"/>
        <v>107.23224368022585</v>
      </c>
      <c r="F14" s="86">
        <f t="shared" si="5"/>
        <v>770.64343000128315</v>
      </c>
      <c r="G14" s="86">
        <f t="shared" si="5"/>
        <v>31.607564480944436</v>
      </c>
      <c r="H14" s="100">
        <f t="shared" si="0"/>
        <v>159854272</v>
      </c>
      <c r="I14" s="86">
        <f t="shared" si="1"/>
        <v>97680582</v>
      </c>
      <c r="J14" s="86">
        <f t="shared" si="1"/>
        <v>5472867</v>
      </c>
      <c r="K14" s="86">
        <f t="shared" si="1"/>
        <v>6685287</v>
      </c>
      <c r="L14" s="86">
        <f t="shared" si="2"/>
        <v>48044994</v>
      </c>
      <c r="M14" s="87">
        <f t="shared" si="2"/>
        <v>1970542</v>
      </c>
      <c r="N14" s="76"/>
      <c r="O14" s="26" t="s">
        <v>36</v>
      </c>
      <c r="P14" s="1">
        <v>97680582</v>
      </c>
      <c r="Q14" s="1">
        <v>5472867</v>
      </c>
      <c r="R14" s="1">
        <v>6685287</v>
      </c>
      <c r="S14" s="1">
        <v>6957180</v>
      </c>
      <c r="T14" s="1">
        <v>271893</v>
      </c>
      <c r="U14" s="1">
        <v>48044994</v>
      </c>
      <c r="V14" s="1">
        <v>1970542</v>
      </c>
      <c r="W14" s="1">
        <v>159854272</v>
      </c>
      <c r="X14" s="1">
        <v>62344</v>
      </c>
      <c r="Y14" s="77">
        <v>2564.0682663929169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3"/>
        <v>2636.830531340805</v>
      </c>
      <c r="C15" s="86">
        <f t="shared" si="4"/>
        <v>1563.3390756883907</v>
      </c>
      <c r="D15" s="86">
        <f t="shared" si="4"/>
        <v>88.707589594575893</v>
      </c>
      <c r="E15" s="86">
        <f t="shared" si="4"/>
        <v>104.97419399474194</v>
      </c>
      <c r="F15" s="86">
        <f t="shared" si="5"/>
        <v>850.52774318527747</v>
      </c>
      <c r="G15" s="86">
        <f t="shared" si="5"/>
        <v>29.28192887781929</v>
      </c>
      <c r="H15" s="100">
        <f t="shared" si="0"/>
        <v>76225497</v>
      </c>
      <c r="I15" s="86">
        <f t="shared" si="1"/>
        <v>45193006</v>
      </c>
      <c r="J15" s="86">
        <f t="shared" si="1"/>
        <v>2564359</v>
      </c>
      <c r="K15" s="86">
        <f t="shared" si="1"/>
        <v>3034594</v>
      </c>
      <c r="L15" s="86">
        <f t="shared" si="2"/>
        <v>24587056</v>
      </c>
      <c r="M15" s="87">
        <f t="shared" si="2"/>
        <v>846482</v>
      </c>
      <c r="N15" s="76"/>
      <c r="O15" s="26" t="s">
        <v>37</v>
      </c>
      <c r="P15" s="1">
        <v>45193006</v>
      </c>
      <c r="Q15" s="1">
        <v>2564359</v>
      </c>
      <c r="R15" s="1">
        <v>3034594</v>
      </c>
      <c r="S15" s="1">
        <v>3165097</v>
      </c>
      <c r="T15" s="1">
        <v>130503</v>
      </c>
      <c r="U15" s="1">
        <v>24587056</v>
      </c>
      <c r="V15" s="1">
        <v>846482</v>
      </c>
      <c r="W15" s="1">
        <v>76225497</v>
      </c>
      <c r="X15" s="1">
        <v>28908</v>
      </c>
      <c r="Y15" s="77">
        <v>2636.8305313408055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3"/>
        <v>2499.8268975569431</v>
      </c>
      <c r="C16" s="86">
        <f t="shared" si="4"/>
        <v>1352.426501620728</v>
      </c>
      <c r="D16" s="86">
        <f t="shared" si="4"/>
        <v>99.348445624034639</v>
      </c>
      <c r="E16" s="86">
        <f t="shared" si="4"/>
        <v>111.15367546283203</v>
      </c>
      <c r="F16" s="86">
        <f t="shared" si="5"/>
        <v>879.87324602432182</v>
      </c>
      <c r="G16" s="86">
        <f t="shared" si="5"/>
        <v>57.025028825026652</v>
      </c>
      <c r="H16" s="100">
        <f t="shared" si="0"/>
        <v>229819086</v>
      </c>
      <c r="I16" s="86">
        <f t="shared" si="1"/>
        <v>124333978</v>
      </c>
      <c r="J16" s="86">
        <f t="shared" si="1"/>
        <v>9133500</v>
      </c>
      <c r="K16" s="86">
        <f t="shared" si="1"/>
        <v>10218802</v>
      </c>
      <c r="L16" s="86">
        <f t="shared" si="2"/>
        <v>80890267</v>
      </c>
      <c r="M16" s="87">
        <f t="shared" si="2"/>
        <v>5242539</v>
      </c>
      <c r="N16" s="76"/>
      <c r="O16" s="26" t="s">
        <v>38</v>
      </c>
      <c r="P16" s="1">
        <v>124333978</v>
      </c>
      <c r="Q16" s="1">
        <v>9133500</v>
      </c>
      <c r="R16" s="1">
        <v>10218802</v>
      </c>
      <c r="S16" s="1">
        <v>10670386</v>
      </c>
      <c r="T16" s="1">
        <v>451584</v>
      </c>
      <c r="U16" s="1">
        <v>80890267</v>
      </c>
      <c r="V16" s="1">
        <v>5242539</v>
      </c>
      <c r="W16" s="1">
        <v>229819086</v>
      </c>
      <c r="X16" s="1">
        <v>91934</v>
      </c>
      <c r="Y16" s="77">
        <v>2499.8268975569431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3"/>
        <v>2948.4276682642994</v>
      </c>
      <c r="C17" s="86">
        <f t="shared" si="4"/>
        <v>2057.8493127692509</v>
      </c>
      <c r="D17" s="86">
        <f t="shared" si="4"/>
        <v>81.130881557598698</v>
      </c>
      <c r="E17" s="86">
        <f t="shared" si="4"/>
        <v>112.61796684134947</v>
      </c>
      <c r="F17" s="86">
        <f t="shared" si="5"/>
        <v>668.19009343354287</v>
      </c>
      <c r="G17" s="86">
        <f t="shared" si="5"/>
        <v>28.63941366255758</v>
      </c>
      <c r="H17" s="100">
        <f t="shared" si="0"/>
        <v>158097640</v>
      </c>
      <c r="I17" s="86">
        <f t="shared" si="1"/>
        <v>110343938</v>
      </c>
      <c r="J17" s="86">
        <f t="shared" si="1"/>
        <v>4350319</v>
      </c>
      <c r="K17" s="86">
        <f t="shared" si="1"/>
        <v>6038688</v>
      </c>
      <c r="L17" s="86">
        <f t="shared" si="2"/>
        <v>35829021</v>
      </c>
      <c r="M17" s="87">
        <f t="shared" si="2"/>
        <v>1535674</v>
      </c>
      <c r="N17" s="76"/>
      <c r="O17" s="28" t="s">
        <v>39</v>
      </c>
      <c r="P17" s="10">
        <v>110343938</v>
      </c>
      <c r="Q17" s="10">
        <v>4350319</v>
      </c>
      <c r="R17" s="10">
        <v>6038688</v>
      </c>
      <c r="S17" s="10">
        <v>6276891</v>
      </c>
      <c r="T17" s="10">
        <v>238203</v>
      </c>
      <c r="U17" s="10">
        <v>35829021</v>
      </c>
      <c r="V17" s="10">
        <v>1535674</v>
      </c>
      <c r="W17" s="10">
        <v>158097640</v>
      </c>
      <c r="X17" s="10">
        <v>53621</v>
      </c>
      <c r="Y17" s="81">
        <v>2948.4276682642994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3"/>
        <v>2542.4656260661891</v>
      </c>
      <c r="C18" s="86">
        <f t="shared" ref="C18:E22" si="6">P19/$X19</f>
        <v>1316.0738655748892</v>
      </c>
      <c r="D18" s="86">
        <f t="shared" si="6"/>
        <v>73.757250085295126</v>
      </c>
      <c r="E18" s="86">
        <f t="shared" si="6"/>
        <v>159.95283179802115</v>
      </c>
      <c r="F18" s="86">
        <f t="shared" ref="F18:G22" si="7">U19/$X19</f>
        <v>966.73549982940972</v>
      </c>
      <c r="G18" s="86">
        <f t="shared" si="7"/>
        <v>25.946178778573866</v>
      </c>
      <c r="H18" s="107">
        <f t="shared" si="0"/>
        <v>29807867</v>
      </c>
      <c r="I18" s="103">
        <f>P19</f>
        <v>15429650</v>
      </c>
      <c r="J18" s="103">
        <f>Q19</f>
        <v>864730</v>
      </c>
      <c r="K18" s="103">
        <f>R19</f>
        <v>1875287</v>
      </c>
      <c r="L18" s="103">
        <f>U19</f>
        <v>11334007</v>
      </c>
      <c r="M18" s="104">
        <f>V19</f>
        <v>304193</v>
      </c>
      <c r="N18" s="76"/>
      <c r="O18" s="95" t="s">
        <v>129</v>
      </c>
      <c r="P18" s="96">
        <v>24953199</v>
      </c>
      <c r="Q18" s="96">
        <v>1758676</v>
      </c>
      <c r="R18" s="96">
        <v>2981447</v>
      </c>
      <c r="S18" s="96">
        <v>3064468</v>
      </c>
      <c r="T18" s="96">
        <v>83021</v>
      </c>
      <c r="U18" s="96">
        <v>12541924</v>
      </c>
      <c r="V18" s="96">
        <v>410734</v>
      </c>
      <c r="W18" s="96">
        <v>42645980</v>
      </c>
      <c r="X18" s="96">
        <v>19952</v>
      </c>
      <c r="Y18" s="97">
        <v>2137.4288291900561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3"/>
        <v>2449.3452167681835</v>
      </c>
      <c r="C19" s="86">
        <f t="shared" si="6"/>
        <v>1430.0498029380151</v>
      </c>
      <c r="D19" s="86">
        <f t="shared" si="6"/>
        <v>76.457362952346827</v>
      </c>
      <c r="E19" s="86">
        <f t="shared" si="6"/>
        <v>115.90397706915084</v>
      </c>
      <c r="F19" s="86">
        <f t="shared" si="7"/>
        <v>799.64887137226799</v>
      </c>
      <c r="G19" s="86">
        <f t="shared" si="7"/>
        <v>27.285202436402724</v>
      </c>
      <c r="H19" s="100">
        <f t="shared" si="0"/>
        <v>13672245</v>
      </c>
      <c r="I19" s="86">
        <f t="shared" ref="I19:I22" si="8">P20</f>
        <v>7982538</v>
      </c>
      <c r="J19" s="86">
        <f t="shared" ref="J19:J22" si="9">Q20</f>
        <v>426785</v>
      </c>
      <c r="K19" s="86">
        <f t="shared" ref="K19:K22" si="10">R20</f>
        <v>646976</v>
      </c>
      <c r="L19" s="86">
        <f t="shared" ref="L19:L22" si="11">U20</f>
        <v>4463640</v>
      </c>
      <c r="M19" s="87">
        <f t="shared" ref="M19:M22" si="12">V20</f>
        <v>152306</v>
      </c>
      <c r="N19" s="76"/>
      <c r="O19" s="28" t="s">
        <v>40</v>
      </c>
      <c r="P19" s="10">
        <v>15429650</v>
      </c>
      <c r="Q19" s="10">
        <v>864730</v>
      </c>
      <c r="R19" s="10">
        <v>1875287</v>
      </c>
      <c r="S19" s="10">
        <v>1925061</v>
      </c>
      <c r="T19" s="10">
        <v>49774</v>
      </c>
      <c r="U19" s="10">
        <v>11334007</v>
      </c>
      <c r="V19" s="10">
        <v>304193</v>
      </c>
      <c r="W19" s="10">
        <v>29807867</v>
      </c>
      <c r="X19" s="10">
        <v>11724</v>
      </c>
      <c r="Y19" s="81">
        <v>2542.4656260661891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3"/>
        <v>2467.15371809101</v>
      </c>
      <c r="C20" s="86">
        <f t="shared" si="6"/>
        <v>1421.3383277839437</v>
      </c>
      <c r="D20" s="86">
        <f t="shared" si="6"/>
        <v>80.420736219015907</v>
      </c>
      <c r="E20" s="86">
        <f t="shared" si="6"/>
        <v>100.3457269700333</v>
      </c>
      <c r="F20" s="86">
        <f t="shared" si="7"/>
        <v>847.40917499075101</v>
      </c>
      <c r="G20" s="86">
        <f t="shared" si="7"/>
        <v>17.639752127266</v>
      </c>
      <c r="H20" s="100">
        <f t="shared" si="0"/>
        <v>26674866</v>
      </c>
      <c r="I20" s="86">
        <f t="shared" si="8"/>
        <v>15367510</v>
      </c>
      <c r="J20" s="86">
        <f t="shared" si="9"/>
        <v>869509</v>
      </c>
      <c r="K20" s="86">
        <f t="shared" si="10"/>
        <v>1084938</v>
      </c>
      <c r="L20" s="86">
        <f t="shared" si="11"/>
        <v>9162188</v>
      </c>
      <c r="M20" s="87">
        <f t="shared" si="12"/>
        <v>190721</v>
      </c>
      <c r="N20" s="76"/>
      <c r="O20" s="26" t="s">
        <v>9</v>
      </c>
      <c r="P20" s="1">
        <v>7982538</v>
      </c>
      <c r="Q20" s="1">
        <v>426785</v>
      </c>
      <c r="R20" s="1">
        <v>646976</v>
      </c>
      <c r="S20" s="1">
        <v>670404</v>
      </c>
      <c r="T20" s="1">
        <v>23428</v>
      </c>
      <c r="U20" s="1">
        <v>4463640</v>
      </c>
      <c r="V20" s="1">
        <v>152306</v>
      </c>
      <c r="W20" s="1">
        <v>13672245</v>
      </c>
      <c r="X20" s="1">
        <v>5582</v>
      </c>
      <c r="Y20" s="77">
        <v>2449.3452167681835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3"/>
        <v>2737.563550295858</v>
      </c>
      <c r="C21" s="86">
        <f t="shared" si="6"/>
        <v>1769.0047928994084</v>
      </c>
      <c r="D21" s="86">
        <f t="shared" si="6"/>
        <v>81.010710059171601</v>
      </c>
      <c r="E21" s="86">
        <f t="shared" si="6"/>
        <v>128.76248520710058</v>
      </c>
      <c r="F21" s="86">
        <f t="shared" si="7"/>
        <v>748.9667455621302</v>
      </c>
      <c r="G21" s="86">
        <f t="shared" si="7"/>
        <v>9.8188165680473372</v>
      </c>
      <c r="H21" s="100">
        <f t="shared" si="0"/>
        <v>46264824</v>
      </c>
      <c r="I21" s="86">
        <f t="shared" si="8"/>
        <v>29896181</v>
      </c>
      <c r="J21" s="86">
        <f t="shared" si="9"/>
        <v>1369081</v>
      </c>
      <c r="K21" s="86">
        <f t="shared" si="10"/>
        <v>2176086</v>
      </c>
      <c r="L21" s="86">
        <f t="shared" si="11"/>
        <v>12657538</v>
      </c>
      <c r="M21" s="87">
        <f t="shared" si="12"/>
        <v>165938</v>
      </c>
      <c r="N21" s="76"/>
      <c r="O21" s="26" t="s">
        <v>10</v>
      </c>
      <c r="P21" s="1">
        <v>15367510</v>
      </c>
      <c r="Q21" s="1">
        <v>869509</v>
      </c>
      <c r="R21" s="1">
        <v>1084938</v>
      </c>
      <c r="S21" s="1">
        <v>1132641</v>
      </c>
      <c r="T21" s="1">
        <v>47703</v>
      </c>
      <c r="U21" s="1">
        <v>9162188</v>
      </c>
      <c r="V21" s="1">
        <v>190721</v>
      </c>
      <c r="W21" s="1">
        <v>26674866</v>
      </c>
      <c r="X21" s="1">
        <v>10812</v>
      </c>
      <c r="Y21" s="77">
        <v>2467.15371809101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3"/>
        <v>2522.6489870446048</v>
      </c>
      <c r="C22" s="86">
        <f t="shared" si="6"/>
        <v>1362.4695243891836</v>
      </c>
      <c r="D22" s="86">
        <f t="shared" si="6"/>
        <v>88.757586296843755</v>
      </c>
      <c r="E22" s="86">
        <f t="shared" si="6"/>
        <v>153.55995130858187</v>
      </c>
      <c r="F22" s="86">
        <f t="shared" si="7"/>
        <v>905.82079819146156</v>
      </c>
      <c r="G22" s="86">
        <f t="shared" si="7"/>
        <v>12.041126858534041</v>
      </c>
      <c r="H22" s="100">
        <f t="shared" si="0"/>
        <v>29012986</v>
      </c>
      <c r="I22" s="86">
        <f t="shared" si="8"/>
        <v>15669762</v>
      </c>
      <c r="J22" s="86">
        <f t="shared" si="9"/>
        <v>1020801</v>
      </c>
      <c r="K22" s="86">
        <f t="shared" si="10"/>
        <v>1766093</v>
      </c>
      <c r="L22" s="86">
        <f t="shared" si="11"/>
        <v>10417845</v>
      </c>
      <c r="M22" s="87">
        <f t="shared" si="12"/>
        <v>138485</v>
      </c>
      <c r="N22" s="76"/>
      <c r="O22" s="26" t="s">
        <v>11</v>
      </c>
      <c r="P22" s="1">
        <v>29896181</v>
      </c>
      <c r="Q22" s="1">
        <v>1369081</v>
      </c>
      <c r="R22" s="1">
        <v>2176086</v>
      </c>
      <c r="S22" s="1">
        <v>2254354</v>
      </c>
      <c r="T22" s="1">
        <v>78268</v>
      </c>
      <c r="U22" s="1">
        <v>12657538</v>
      </c>
      <c r="V22" s="1">
        <v>165938</v>
      </c>
      <c r="W22" s="1">
        <v>46264824</v>
      </c>
      <c r="X22" s="1">
        <v>16900</v>
      </c>
      <c r="Y22" s="77">
        <v>2737.563550295858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3"/>
        <v>2940.7295516684785</v>
      </c>
      <c r="C23" s="86">
        <f t="shared" ref="C23:E38" si="13">P25/$X25</f>
        <v>2064.194419738446</v>
      </c>
      <c r="D23" s="86">
        <f t="shared" si="13"/>
        <v>68.857100504002375</v>
      </c>
      <c r="E23" s="86">
        <f t="shared" si="13"/>
        <v>118.4344302796719</v>
      </c>
      <c r="F23" s="86">
        <f t="shared" ref="F23:G38" si="14">U25/$X25</f>
        <v>663.41697137398296</v>
      </c>
      <c r="G23" s="86">
        <f t="shared" si="14"/>
        <v>25.826629772375398</v>
      </c>
      <c r="H23" s="107">
        <f t="shared" si="0"/>
        <v>89271727</v>
      </c>
      <c r="I23" s="103">
        <f>P25</f>
        <v>62662750</v>
      </c>
      <c r="J23" s="103">
        <f>Q25</f>
        <v>2090295</v>
      </c>
      <c r="K23" s="103">
        <f>R25</f>
        <v>3595314</v>
      </c>
      <c r="L23" s="103">
        <f>U25</f>
        <v>20139349</v>
      </c>
      <c r="M23" s="104">
        <f>V25</f>
        <v>784019</v>
      </c>
      <c r="N23" s="76"/>
      <c r="O23" s="28" t="s">
        <v>41</v>
      </c>
      <c r="P23" s="10">
        <v>15669762</v>
      </c>
      <c r="Q23" s="10">
        <v>1020801</v>
      </c>
      <c r="R23" s="10">
        <v>1766093</v>
      </c>
      <c r="S23" s="10">
        <v>1813523</v>
      </c>
      <c r="T23" s="10">
        <v>47430</v>
      </c>
      <c r="U23" s="10">
        <v>10417845</v>
      </c>
      <c r="V23" s="10">
        <v>138485</v>
      </c>
      <c r="W23" s="10">
        <v>29012986</v>
      </c>
      <c r="X23" s="10">
        <v>11501</v>
      </c>
      <c r="Y23" s="81">
        <v>2522.6489870446048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3"/>
        <v>2979.9368029739776</v>
      </c>
      <c r="C24" s="86">
        <f t="shared" si="13"/>
        <v>2155.8727047425932</v>
      </c>
      <c r="D24" s="86">
        <f t="shared" si="13"/>
        <v>86.219668807029407</v>
      </c>
      <c r="E24" s="86">
        <f t="shared" si="13"/>
        <v>111.28216176636251</v>
      </c>
      <c r="F24" s="86">
        <f t="shared" si="14"/>
        <v>617.36805790244455</v>
      </c>
      <c r="G24" s="86">
        <f t="shared" si="14"/>
        <v>9.1942097555480462</v>
      </c>
      <c r="H24" s="100">
        <f t="shared" si="0"/>
        <v>105811596</v>
      </c>
      <c r="I24" s="86">
        <f t="shared" ref="I24:K24" si="15">P26</f>
        <v>76550728</v>
      </c>
      <c r="J24" s="86">
        <f t="shared" si="15"/>
        <v>3061488</v>
      </c>
      <c r="K24" s="86">
        <f t="shared" si="15"/>
        <v>3951407</v>
      </c>
      <c r="L24" s="86">
        <f t="shared" ref="L24:M24" si="16">U26</f>
        <v>21921505</v>
      </c>
      <c r="M24" s="87">
        <f t="shared" si="16"/>
        <v>326468</v>
      </c>
      <c r="N24" s="76"/>
      <c r="O24" s="28" t="s">
        <v>130</v>
      </c>
      <c r="P24" s="10">
        <v>38703344</v>
      </c>
      <c r="Q24" s="10">
        <v>2796546</v>
      </c>
      <c r="R24" s="10">
        <v>3229743</v>
      </c>
      <c r="S24" s="10">
        <v>3358293</v>
      </c>
      <c r="T24" s="10">
        <v>128550</v>
      </c>
      <c r="U24" s="10">
        <v>19214475</v>
      </c>
      <c r="V24" s="10">
        <v>875495</v>
      </c>
      <c r="W24" s="10">
        <v>64819603</v>
      </c>
      <c r="X24" s="10">
        <v>30230</v>
      </c>
      <c r="Y24" s="81">
        <v>2144.2144558385708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3"/>
        <v>2522.285051887834</v>
      </c>
      <c r="C25" s="86">
        <f t="shared" si="13"/>
        <v>1398.2408920291455</v>
      </c>
      <c r="D25" s="86">
        <f t="shared" si="13"/>
        <v>109.07816294987856</v>
      </c>
      <c r="E25" s="86">
        <f t="shared" si="13"/>
        <v>154.35018767939943</v>
      </c>
      <c r="F25" s="86">
        <f t="shared" si="14"/>
        <v>839.63678516228742</v>
      </c>
      <c r="G25" s="86">
        <f t="shared" si="14"/>
        <v>20.979024067122985</v>
      </c>
      <c r="H25" s="100">
        <f t="shared" si="0"/>
        <v>11423429</v>
      </c>
      <c r="I25" s="86">
        <f t="shared" ref="I25:K25" si="17">P27</f>
        <v>6332633</v>
      </c>
      <c r="J25" s="86">
        <f t="shared" si="17"/>
        <v>494015</v>
      </c>
      <c r="K25" s="86">
        <f t="shared" si="17"/>
        <v>699052</v>
      </c>
      <c r="L25" s="86">
        <f t="shared" ref="L25:M25" si="18">U27</f>
        <v>3802715</v>
      </c>
      <c r="M25" s="87">
        <f t="shared" si="18"/>
        <v>95014</v>
      </c>
      <c r="N25" s="76"/>
      <c r="O25" s="26" t="s">
        <v>12</v>
      </c>
      <c r="P25" s="1">
        <v>62662750</v>
      </c>
      <c r="Q25" s="1">
        <v>2090295</v>
      </c>
      <c r="R25" s="1">
        <v>3595314</v>
      </c>
      <c r="S25" s="1">
        <v>3735467</v>
      </c>
      <c r="T25" s="1">
        <v>140153</v>
      </c>
      <c r="U25" s="1">
        <v>20139349</v>
      </c>
      <c r="V25" s="1">
        <v>784019</v>
      </c>
      <c r="W25" s="1">
        <v>89271727</v>
      </c>
      <c r="X25" s="1">
        <v>30357</v>
      </c>
      <c r="Y25" s="77">
        <v>2940.7295516684785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3"/>
        <v>2363.9913043478264</v>
      </c>
      <c r="C26" s="86">
        <f t="shared" si="13"/>
        <v>1251.6048989589713</v>
      </c>
      <c r="D26" s="86">
        <f t="shared" si="13"/>
        <v>123.58469075321494</v>
      </c>
      <c r="E26" s="86">
        <f t="shared" si="13"/>
        <v>131.55235762400491</v>
      </c>
      <c r="F26" s="86">
        <f t="shared" si="14"/>
        <v>839.61249234537661</v>
      </c>
      <c r="G26" s="86">
        <f t="shared" si="14"/>
        <v>17.636864666258418</v>
      </c>
      <c r="H26" s="100">
        <f t="shared" si="0"/>
        <v>19301989</v>
      </c>
      <c r="I26" s="86">
        <f t="shared" ref="I26:K26" si="19">P28</f>
        <v>10219354</v>
      </c>
      <c r="J26" s="86">
        <f t="shared" si="19"/>
        <v>1009069</v>
      </c>
      <c r="K26" s="86">
        <f t="shared" si="19"/>
        <v>1074125</v>
      </c>
      <c r="L26" s="86">
        <f t="shared" ref="L26:M26" si="20">U28</f>
        <v>6855436</v>
      </c>
      <c r="M26" s="87">
        <f t="shared" si="20"/>
        <v>144005</v>
      </c>
      <c r="N26" s="76"/>
      <c r="O26" s="28" t="s">
        <v>13</v>
      </c>
      <c r="P26" s="10">
        <v>76550728</v>
      </c>
      <c r="Q26" s="10">
        <v>3061488</v>
      </c>
      <c r="R26" s="10">
        <v>3951407</v>
      </c>
      <c r="S26" s="10">
        <v>4119664</v>
      </c>
      <c r="T26" s="10">
        <v>168257</v>
      </c>
      <c r="U26" s="10">
        <v>21921505</v>
      </c>
      <c r="V26" s="10">
        <v>326468</v>
      </c>
      <c r="W26" s="10">
        <v>105811596</v>
      </c>
      <c r="X26" s="10">
        <v>35508</v>
      </c>
      <c r="Y26" s="81">
        <v>2979.9368029739776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3"/>
        <v>2173.3560145808019</v>
      </c>
      <c r="C27" s="86">
        <f t="shared" si="13"/>
        <v>1012.1482381530984</v>
      </c>
      <c r="D27" s="86">
        <f t="shared" si="13"/>
        <v>147.8153098420413</v>
      </c>
      <c r="E27" s="86">
        <f t="shared" si="13"/>
        <v>85.467193195625754</v>
      </c>
      <c r="F27" s="86">
        <f t="shared" si="14"/>
        <v>891.53280680437422</v>
      </c>
      <c r="G27" s="86">
        <f t="shared" si="14"/>
        <v>36.392466585662213</v>
      </c>
      <c r="H27" s="100">
        <f t="shared" si="0"/>
        <v>3577344</v>
      </c>
      <c r="I27" s="86">
        <f t="shared" ref="I27:K27" si="21">P29</f>
        <v>1665996</v>
      </c>
      <c r="J27" s="86">
        <f t="shared" si="21"/>
        <v>243304</v>
      </c>
      <c r="K27" s="86">
        <f t="shared" si="21"/>
        <v>140679</v>
      </c>
      <c r="L27" s="86">
        <f t="shared" ref="L27:M27" si="22">U29</f>
        <v>1467463</v>
      </c>
      <c r="M27" s="87">
        <f t="shared" si="22"/>
        <v>59902</v>
      </c>
      <c r="N27" s="76"/>
      <c r="O27" s="26" t="s">
        <v>14</v>
      </c>
      <c r="P27" s="1">
        <v>6332633</v>
      </c>
      <c r="Q27" s="1">
        <v>494015</v>
      </c>
      <c r="R27" s="1">
        <v>699052</v>
      </c>
      <c r="S27" s="1">
        <v>721087</v>
      </c>
      <c r="T27" s="1">
        <v>22035</v>
      </c>
      <c r="U27" s="1">
        <v>3802715</v>
      </c>
      <c r="V27" s="1">
        <v>95014</v>
      </c>
      <c r="W27" s="1">
        <v>11423429</v>
      </c>
      <c r="X27" s="1">
        <v>4529</v>
      </c>
      <c r="Y27" s="77">
        <v>2522.285051887834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3"/>
        <v>2434.1666666666665</v>
      </c>
      <c r="C28" s="86">
        <f t="shared" si="13"/>
        <v>1304.292942548848</v>
      </c>
      <c r="D28" s="86">
        <f t="shared" si="13"/>
        <v>89.414406532516765</v>
      </c>
      <c r="E28" s="86">
        <f t="shared" si="13"/>
        <v>143.30621172353455</v>
      </c>
      <c r="F28" s="86">
        <f t="shared" si="14"/>
        <v>867.9163021289005</v>
      </c>
      <c r="G28" s="86">
        <f t="shared" si="14"/>
        <v>29.236803732866726</v>
      </c>
      <c r="H28" s="100">
        <f t="shared" si="0"/>
        <v>16693515</v>
      </c>
      <c r="I28" s="86">
        <f t="shared" ref="I28:K28" si="23">P30</f>
        <v>8944841</v>
      </c>
      <c r="J28" s="86">
        <f t="shared" si="23"/>
        <v>613204</v>
      </c>
      <c r="K28" s="86">
        <f t="shared" si="23"/>
        <v>982794</v>
      </c>
      <c r="L28" s="86">
        <f t="shared" ref="L28:M28" si="24">U30</f>
        <v>5952170</v>
      </c>
      <c r="M28" s="87">
        <f t="shared" si="24"/>
        <v>200506</v>
      </c>
      <c r="N28" s="76"/>
      <c r="O28" s="26" t="s">
        <v>15</v>
      </c>
      <c r="P28" s="1">
        <v>10219354</v>
      </c>
      <c r="Q28" s="1">
        <v>1009069</v>
      </c>
      <c r="R28" s="1">
        <v>1074125</v>
      </c>
      <c r="S28" s="1">
        <v>1111957</v>
      </c>
      <c r="T28" s="1">
        <v>37832</v>
      </c>
      <c r="U28" s="1">
        <v>6855436</v>
      </c>
      <c r="V28" s="1">
        <v>144005</v>
      </c>
      <c r="W28" s="1">
        <v>19301989</v>
      </c>
      <c r="X28" s="1">
        <v>8165</v>
      </c>
      <c r="Y28" s="77">
        <v>2363.9913043478259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ht="12">
      <c r="A29" s="75" t="s">
        <v>18</v>
      </c>
      <c r="B29" s="86">
        <f t="shared" si="3"/>
        <v>2665.2987897125568</v>
      </c>
      <c r="C29" s="86">
        <f t="shared" si="13"/>
        <v>1673.0214826021181</v>
      </c>
      <c r="D29" s="86">
        <f t="shared" si="13"/>
        <v>114.2482602118003</v>
      </c>
      <c r="E29" s="86">
        <f t="shared" si="13"/>
        <v>118.33116490166414</v>
      </c>
      <c r="F29" s="86">
        <f t="shared" si="14"/>
        <v>743.04674735249625</v>
      </c>
      <c r="G29" s="86">
        <f t="shared" si="14"/>
        <v>16.651134644478063</v>
      </c>
      <c r="H29" s="100">
        <f t="shared" si="0"/>
        <v>17617625</v>
      </c>
      <c r="I29" s="86">
        <f t="shared" ref="I29:K29" si="25">P31</f>
        <v>11058672</v>
      </c>
      <c r="J29" s="86">
        <f t="shared" si="25"/>
        <v>755181</v>
      </c>
      <c r="K29" s="86">
        <f t="shared" si="25"/>
        <v>782169</v>
      </c>
      <c r="L29" s="86">
        <f t="shared" ref="L29:M29" si="26">U31</f>
        <v>4911539</v>
      </c>
      <c r="M29" s="87">
        <f t="shared" si="26"/>
        <v>110064</v>
      </c>
      <c r="N29" s="76"/>
      <c r="O29" s="26" t="s">
        <v>16</v>
      </c>
      <c r="P29" s="1">
        <v>1665996</v>
      </c>
      <c r="Q29" s="1">
        <v>243304</v>
      </c>
      <c r="R29" s="1">
        <v>140679</v>
      </c>
      <c r="S29" s="1">
        <v>148115</v>
      </c>
      <c r="T29" s="1">
        <v>7436</v>
      </c>
      <c r="U29" s="1">
        <v>1467463</v>
      </c>
      <c r="V29" s="1">
        <v>59902</v>
      </c>
      <c r="W29" s="1">
        <v>3577344</v>
      </c>
      <c r="X29" s="1">
        <v>1646</v>
      </c>
      <c r="Y29" s="77">
        <v>2173.3560145808019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</row>
    <row r="30" spans="1:72" ht="12">
      <c r="A30" s="80" t="s">
        <v>42</v>
      </c>
      <c r="B30" s="86">
        <f t="shared" si="3"/>
        <v>2480.6127803989739</v>
      </c>
      <c r="C30" s="86">
        <f t="shared" si="13"/>
        <v>1374.3877990232597</v>
      </c>
      <c r="D30" s="86">
        <f t="shared" si="13"/>
        <v>72.620726761029715</v>
      </c>
      <c r="E30" s="86">
        <f t="shared" si="13"/>
        <v>120.87285820710206</v>
      </c>
      <c r="F30" s="86">
        <f t="shared" si="14"/>
        <v>817.57578015064973</v>
      </c>
      <c r="G30" s="86">
        <f t="shared" si="14"/>
        <v>95.155616256932376</v>
      </c>
      <c r="H30" s="100">
        <f t="shared" si="0"/>
        <v>29968283</v>
      </c>
      <c r="I30" s="86">
        <f t="shared" ref="I30:K30" si="27">P32</f>
        <v>16603979</v>
      </c>
      <c r="J30" s="86">
        <f t="shared" si="27"/>
        <v>877331</v>
      </c>
      <c r="K30" s="86">
        <f t="shared" si="27"/>
        <v>1460265</v>
      </c>
      <c r="L30" s="86">
        <f t="shared" ref="L30:M30" si="28">U32</f>
        <v>9877133</v>
      </c>
      <c r="M30" s="87">
        <f t="shared" si="28"/>
        <v>1149575</v>
      </c>
      <c r="N30" s="76"/>
      <c r="O30" s="26" t="s">
        <v>17</v>
      </c>
      <c r="P30" s="1">
        <v>8944841</v>
      </c>
      <c r="Q30" s="1">
        <v>613204</v>
      </c>
      <c r="R30" s="1">
        <v>982794</v>
      </c>
      <c r="S30" s="1">
        <v>1015651</v>
      </c>
      <c r="T30" s="1">
        <v>32857</v>
      </c>
      <c r="U30" s="1">
        <v>5952170</v>
      </c>
      <c r="V30" s="1">
        <v>200506</v>
      </c>
      <c r="W30" s="1">
        <v>16693515</v>
      </c>
      <c r="X30" s="1">
        <v>6858</v>
      </c>
      <c r="Y30" s="77">
        <v>2434.1666666666665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s="27" customFormat="1" ht="12">
      <c r="A31" s="75" t="s">
        <v>19</v>
      </c>
      <c r="B31" s="86">
        <f t="shared" si="3"/>
        <v>2550.6498275286522</v>
      </c>
      <c r="C31" s="86">
        <f t="shared" si="13"/>
        <v>1541.5772782908646</v>
      </c>
      <c r="D31" s="86">
        <f t="shared" si="13"/>
        <v>87.624179370201404</v>
      </c>
      <c r="E31" s="86">
        <f t="shared" si="13"/>
        <v>106.42144208300878</v>
      </c>
      <c r="F31" s="86">
        <f t="shared" si="14"/>
        <v>783.30082341159448</v>
      </c>
      <c r="G31" s="86">
        <f t="shared" si="14"/>
        <v>31.726104372983198</v>
      </c>
      <c r="H31" s="100">
        <f t="shared" si="0"/>
        <v>45845380</v>
      </c>
      <c r="I31" s="86">
        <f t="shared" ref="I31:K31" si="29">P33</f>
        <v>27708310</v>
      </c>
      <c r="J31" s="86">
        <f t="shared" si="29"/>
        <v>1574957</v>
      </c>
      <c r="K31" s="86">
        <f t="shared" si="29"/>
        <v>1912819</v>
      </c>
      <c r="L31" s="86">
        <f t="shared" ref="L31:M31" si="30">U33</f>
        <v>14079049</v>
      </c>
      <c r="M31" s="87">
        <f t="shared" si="30"/>
        <v>570245</v>
      </c>
      <c r="N31" s="76"/>
      <c r="O31" s="26" t="s">
        <v>18</v>
      </c>
      <c r="P31" s="1">
        <v>11058672</v>
      </c>
      <c r="Q31" s="1">
        <v>755181</v>
      </c>
      <c r="R31" s="1">
        <v>782169</v>
      </c>
      <c r="S31" s="1">
        <v>809856</v>
      </c>
      <c r="T31" s="1">
        <v>27687</v>
      </c>
      <c r="U31" s="1">
        <v>4911539</v>
      </c>
      <c r="V31" s="1">
        <v>110064</v>
      </c>
      <c r="W31" s="1">
        <v>17617625</v>
      </c>
      <c r="X31" s="1">
        <v>6610</v>
      </c>
      <c r="Y31" s="77">
        <v>2665.2987897125568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2" ht="12">
      <c r="A32" s="75" t="s">
        <v>20</v>
      </c>
      <c r="B32" s="88">
        <f t="shared" si="3"/>
        <v>2887.5250000000005</v>
      </c>
      <c r="C32" s="88">
        <f t="shared" si="13"/>
        <v>1835.5098837209302</v>
      </c>
      <c r="D32" s="88">
        <f t="shared" si="13"/>
        <v>91.606511627906983</v>
      </c>
      <c r="E32" s="88">
        <f t="shared" si="13"/>
        <v>178.88081395348837</v>
      </c>
      <c r="F32" s="88">
        <f t="shared" si="14"/>
        <v>761.78627906976749</v>
      </c>
      <c r="G32" s="88">
        <f t="shared" si="14"/>
        <v>19.741511627906977</v>
      </c>
      <c r="H32" s="100">
        <f t="shared" si="0"/>
        <v>24832715</v>
      </c>
      <c r="I32" s="88">
        <f t="shared" ref="I32:K32" si="31">P34</f>
        <v>15785385</v>
      </c>
      <c r="J32" s="88">
        <f t="shared" si="31"/>
        <v>787816</v>
      </c>
      <c r="K32" s="88">
        <f t="shared" si="31"/>
        <v>1538375</v>
      </c>
      <c r="L32" s="88">
        <f t="shared" ref="L32:M32" si="32">U34</f>
        <v>6551362</v>
      </c>
      <c r="M32" s="87">
        <f t="shared" si="32"/>
        <v>169777</v>
      </c>
      <c r="N32" s="79"/>
      <c r="O32" s="28" t="s">
        <v>42</v>
      </c>
      <c r="P32" s="10">
        <v>16603979</v>
      </c>
      <c r="Q32" s="10">
        <v>877331</v>
      </c>
      <c r="R32" s="10">
        <v>1460265</v>
      </c>
      <c r="S32" s="10">
        <v>1519572</v>
      </c>
      <c r="T32" s="10">
        <v>59307</v>
      </c>
      <c r="U32" s="10">
        <v>9877133</v>
      </c>
      <c r="V32" s="10">
        <v>1149575</v>
      </c>
      <c r="W32" s="10">
        <v>29968283</v>
      </c>
      <c r="X32" s="10">
        <v>12081</v>
      </c>
      <c r="Y32" s="81">
        <v>2480.6127803989734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3"/>
        <v>2722.9269336594311</v>
      </c>
      <c r="C33" s="86">
        <f t="shared" si="13"/>
        <v>1752.5512075817792</v>
      </c>
      <c r="D33" s="86">
        <f t="shared" si="13"/>
        <v>91.749159278508102</v>
      </c>
      <c r="E33" s="86">
        <f t="shared" si="13"/>
        <v>150.53583002140019</v>
      </c>
      <c r="F33" s="86">
        <f t="shared" si="14"/>
        <v>720.99575053500462</v>
      </c>
      <c r="G33" s="86">
        <f t="shared" si="14"/>
        <v>7.0949862427392238</v>
      </c>
      <c r="H33" s="100">
        <f t="shared" si="0"/>
        <v>89066940</v>
      </c>
      <c r="I33" s="86">
        <f t="shared" ref="I33:K33" si="33">P35</f>
        <v>57325950</v>
      </c>
      <c r="J33" s="86">
        <f t="shared" si="33"/>
        <v>3001115</v>
      </c>
      <c r="K33" s="86">
        <f t="shared" si="33"/>
        <v>4924027</v>
      </c>
      <c r="L33" s="86">
        <f t="shared" ref="L33:M33" si="34">U35</f>
        <v>23583771</v>
      </c>
      <c r="M33" s="87">
        <f t="shared" si="34"/>
        <v>232077</v>
      </c>
      <c r="N33" s="76"/>
      <c r="O33" s="26" t="s">
        <v>19</v>
      </c>
      <c r="P33" s="1">
        <v>27708310</v>
      </c>
      <c r="Q33" s="1">
        <v>1574957</v>
      </c>
      <c r="R33" s="1">
        <v>1912819</v>
      </c>
      <c r="S33" s="1">
        <v>1992689</v>
      </c>
      <c r="T33" s="1">
        <v>79870</v>
      </c>
      <c r="U33" s="1">
        <v>14079049</v>
      </c>
      <c r="V33" s="1">
        <v>570245</v>
      </c>
      <c r="W33" s="1">
        <v>45845380</v>
      </c>
      <c r="X33" s="1">
        <v>17974</v>
      </c>
      <c r="Y33" s="77">
        <v>2550.6498275286526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3"/>
        <v>2467.6563243719702</v>
      </c>
      <c r="C34" s="86">
        <f t="shared" si="13"/>
        <v>1354.0293521375056</v>
      </c>
      <c r="D34" s="86">
        <f t="shared" si="13"/>
        <v>94.157161745262229</v>
      </c>
      <c r="E34" s="86">
        <f t="shared" si="13"/>
        <v>119.01701189951521</v>
      </c>
      <c r="F34" s="86">
        <f t="shared" si="14"/>
        <v>870.20079330101362</v>
      </c>
      <c r="G34" s="86">
        <f t="shared" si="14"/>
        <v>30.252005288673423</v>
      </c>
      <c r="H34" s="100">
        <f t="shared" si="0"/>
        <v>27995561</v>
      </c>
      <c r="I34" s="86">
        <f t="shared" ref="I34:K34" si="35">P36</f>
        <v>15361463</v>
      </c>
      <c r="J34" s="86">
        <f t="shared" si="35"/>
        <v>1068213</v>
      </c>
      <c r="K34" s="86">
        <f t="shared" si="35"/>
        <v>1350248</v>
      </c>
      <c r="L34" s="86">
        <f t="shared" ref="L34:M34" si="36">U36</f>
        <v>9872428</v>
      </c>
      <c r="M34" s="87">
        <f t="shared" si="36"/>
        <v>343209</v>
      </c>
      <c r="N34" s="76"/>
      <c r="O34" s="26" t="s">
        <v>20</v>
      </c>
      <c r="P34" s="1">
        <v>15785385</v>
      </c>
      <c r="Q34" s="1">
        <v>787816</v>
      </c>
      <c r="R34" s="1">
        <v>1538375</v>
      </c>
      <c r="S34" s="1">
        <v>1575438</v>
      </c>
      <c r="T34" s="1">
        <v>37063</v>
      </c>
      <c r="U34" s="1">
        <v>6551362</v>
      </c>
      <c r="V34" s="1">
        <v>169777</v>
      </c>
      <c r="W34" s="1">
        <v>24832715</v>
      </c>
      <c r="X34" s="1">
        <v>8600</v>
      </c>
      <c r="Y34" s="77">
        <v>2887.5250000000001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3"/>
        <v>2345.4424949060449</v>
      </c>
      <c r="C35" s="86">
        <f t="shared" si="13"/>
        <v>1162.8841408195608</v>
      </c>
      <c r="D35" s="86">
        <f t="shared" si="13"/>
        <v>77.102614896988911</v>
      </c>
      <c r="E35" s="86">
        <f t="shared" si="13"/>
        <v>112.33144668326919</v>
      </c>
      <c r="F35" s="86">
        <f t="shared" si="14"/>
        <v>970.69940004527962</v>
      </c>
      <c r="G35" s="86">
        <f t="shared" si="14"/>
        <v>22.424892460946342</v>
      </c>
      <c r="H35" s="100">
        <f t="shared" si="0"/>
        <v>41439278</v>
      </c>
      <c r="I35" s="86">
        <f t="shared" ref="I35:K35" si="37">P37</f>
        <v>20545837</v>
      </c>
      <c r="J35" s="86">
        <f t="shared" si="37"/>
        <v>1362249</v>
      </c>
      <c r="K35" s="86">
        <f t="shared" si="37"/>
        <v>1984672</v>
      </c>
      <c r="L35" s="86">
        <f t="shared" ref="L35:M35" si="38">U37</f>
        <v>17150317</v>
      </c>
      <c r="M35" s="87">
        <f t="shared" si="38"/>
        <v>396203</v>
      </c>
      <c r="N35" s="76"/>
      <c r="O35" s="26" t="s">
        <v>21</v>
      </c>
      <c r="P35" s="1">
        <v>57325950</v>
      </c>
      <c r="Q35" s="1">
        <v>3001115</v>
      </c>
      <c r="R35" s="1">
        <v>4924027</v>
      </c>
      <c r="S35" s="1">
        <v>5064232</v>
      </c>
      <c r="T35" s="1">
        <v>140205</v>
      </c>
      <c r="U35" s="1">
        <v>23583771</v>
      </c>
      <c r="V35" s="1">
        <v>232077</v>
      </c>
      <c r="W35" s="1">
        <v>89066940</v>
      </c>
      <c r="X35" s="1">
        <v>32710</v>
      </c>
      <c r="Y35" s="77">
        <v>2722.9269336594311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3"/>
        <v>2315.5705326726543</v>
      </c>
      <c r="C36" s="86">
        <f t="shared" si="13"/>
        <v>1303.2798079900899</v>
      </c>
      <c r="D36" s="86">
        <f t="shared" si="13"/>
        <v>103.0806751316197</v>
      </c>
      <c r="E36" s="86">
        <f t="shared" si="13"/>
        <v>127.47816661505109</v>
      </c>
      <c r="F36" s="86">
        <f t="shared" si="14"/>
        <v>769.62387736141216</v>
      </c>
      <c r="G36" s="86">
        <f t="shared" si="14"/>
        <v>12.108005574481263</v>
      </c>
      <c r="H36" s="100">
        <f t="shared" si="0"/>
        <v>29907909</v>
      </c>
      <c r="I36" s="86">
        <f t="shared" ref="I36:K36" si="39">P38</f>
        <v>16833162</v>
      </c>
      <c r="J36" s="86">
        <f t="shared" si="39"/>
        <v>1331390</v>
      </c>
      <c r="K36" s="86">
        <f t="shared" si="39"/>
        <v>1646508</v>
      </c>
      <c r="L36" s="86">
        <f t="shared" ref="L36:M36" si="40">U38</f>
        <v>9940462</v>
      </c>
      <c r="M36" s="87">
        <f t="shared" si="40"/>
        <v>156387</v>
      </c>
      <c r="N36" s="76"/>
      <c r="O36" s="26" t="s">
        <v>22</v>
      </c>
      <c r="P36" s="1">
        <v>15361463</v>
      </c>
      <c r="Q36" s="1">
        <v>1068213</v>
      </c>
      <c r="R36" s="1">
        <v>1350248</v>
      </c>
      <c r="S36" s="1">
        <v>1397990</v>
      </c>
      <c r="T36" s="1">
        <v>47742</v>
      </c>
      <c r="U36" s="1">
        <v>9872428</v>
      </c>
      <c r="V36" s="1">
        <v>343209</v>
      </c>
      <c r="W36" s="1">
        <v>27995561</v>
      </c>
      <c r="X36" s="1">
        <v>11345</v>
      </c>
      <c r="Y36" s="77">
        <v>2467.6563243719702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3"/>
        <v>2442.3703722308737</v>
      </c>
      <c r="C37" s="86">
        <f t="shared" si="13"/>
        <v>1329.79534836992</v>
      </c>
      <c r="D37" s="86">
        <f t="shared" si="13"/>
        <v>80.338674837996678</v>
      </c>
      <c r="E37" s="86">
        <f t="shared" si="13"/>
        <v>103.20334555683931</v>
      </c>
      <c r="F37" s="86">
        <f t="shared" si="14"/>
        <v>909.22213291806906</v>
      </c>
      <c r="G37" s="86">
        <f t="shared" si="14"/>
        <v>19.810870548048424</v>
      </c>
      <c r="H37" s="100">
        <f t="shared" si="0"/>
        <v>48620267</v>
      </c>
      <c r="I37" s="86">
        <f t="shared" ref="I37:K37" si="41">P39</f>
        <v>26472236</v>
      </c>
      <c r="J37" s="86">
        <f t="shared" si="41"/>
        <v>1599302</v>
      </c>
      <c r="K37" s="86">
        <f t="shared" si="41"/>
        <v>2054469</v>
      </c>
      <c r="L37" s="86">
        <f t="shared" ref="L37:M37" si="42">U39</f>
        <v>18099885</v>
      </c>
      <c r="M37" s="87">
        <f t="shared" si="42"/>
        <v>394375</v>
      </c>
      <c r="N37" s="76"/>
      <c r="O37" s="28" t="s">
        <v>73</v>
      </c>
      <c r="P37" s="10">
        <v>20545837</v>
      </c>
      <c r="Q37" s="10">
        <v>1362249</v>
      </c>
      <c r="R37" s="10">
        <v>1984672</v>
      </c>
      <c r="S37" s="10">
        <v>2062810</v>
      </c>
      <c r="T37" s="10">
        <v>78138</v>
      </c>
      <c r="U37" s="10">
        <v>17150317</v>
      </c>
      <c r="V37" s="10">
        <v>396203</v>
      </c>
      <c r="W37" s="10">
        <v>41439278</v>
      </c>
      <c r="X37" s="10">
        <v>17668</v>
      </c>
      <c r="Y37" s="81">
        <v>2345.4424949060449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3"/>
        <v>2249.6790313280799</v>
      </c>
      <c r="C38" s="86">
        <f t="shared" si="13"/>
        <v>1132.4699211993081</v>
      </c>
      <c r="D38" s="86">
        <f t="shared" si="13"/>
        <v>98.449932731116661</v>
      </c>
      <c r="E38" s="86">
        <f t="shared" si="13"/>
        <v>96.513934268691145</v>
      </c>
      <c r="F38" s="86">
        <f t="shared" si="14"/>
        <v>894.42360176821069</v>
      </c>
      <c r="G38" s="86">
        <f t="shared" si="14"/>
        <v>27.821641360753411</v>
      </c>
      <c r="H38" s="100">
        <f t="shared" si="0"/>
        <v>11705080</v>
      </c>
      <c r="I38" s="86">
        <f t="shared" ref="I38:K38" si="43">P40</f>
        <v>5892241</v>
      </c>
      <c r="J38" s="86">
        <f t="shared" si="43"/>
        <v>512235</v>
      </c>
      <c r="K38" s="86">
        <f t="shared" si="43"/>
        <v>502162</v>
      </c>
      <c r="L38" s="86">
        <f t="shared" ref="L38:M38" si="44">U40</f>
        <v>4653686</v>
      </c>
      <c r="M38" s="87">
        <f t="shared" si="44"/>
        <v>144756</v>
      </c>
      <c r="N38" s="76"/>
      <c r="O38" s="28" t="s">
        <v>43</v>
      </c>
      <c r="P38" s="10">
        <v>16833162</v>
      </c>
      <c r="Q38" s="10">
        <v>1331390</v>
      </c>
      <c r="R38" s="10">
        <v>1646508</v>
      </c>
      <c r="S38" s="10">
        <v>1698092</v>
      </c>
      <c r="T38" s="10">
        <v>51584</v>
      </c>
      <c r="U38" s="10">
        <v>9940462</v>
      </c>
      <c r="V38" s="10">
        <v>156387</v>
      </c>
      <c r="W38" s="10">
        <v>29907909</v>
      </c>
      <c r="X38" s="10">
        <v>12916</v>
      </c>
      <c r="Y38" s="81">
        <v>2315.5705326726543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3"/>
        <v>2422.4708329645041</v>
      </c>
      <c r="C39" s="86">
        <f t="shared" ref="C39:E49" si="45">P41/$X41</f>
        <v>1417.7663981588032</v>
      </c>
      <c r="D39" s="86">
        <f t="shared" si="45"/>
        <v>85.156767283349566</v>
      </c>
      <c r="E39" s="86">
        <f t="shared" si="45"/>
        <v>154.41506594671151</v>
      </c>
      <c r="F39" s="86">
        <f t="shared" ref="F39:G49" si="46">U41/$X41</f>
        <v>730.95228821811099</v>
      </c>
      <c r="G39" s="86">
        <f t="shared" si="46"/>
        <v>34.180313357528547</v>
      </c>
      <c r="H39" s="100">
        <f t="shared" si="0"/>
        <v>27366653</v>
      </c>
      <c r="I39" s="86">
        <f t="shared" ref="I39:K39" si="47">P41</f>
        <v>16016507</v>
      </c>
      <c r="J39" s="86">
        <f t="shared" si="47"/>
        <v>962016</v>
      </c>
      <c r="K39" s="86">
        <f t="shared" si="47"/>
        <v>1744427</v>
      </c>
      <c r="L39" s="86">
        <f t="shared" ref="L39:M39" si="48">U41</f>
        <v>8257568</v>
      </c>
      <c r="M39" s="87">
        <f t="shared" si="48"/>
        <v>386135</v>
      </c>
      <c r="N39" s="76"/>
      <c r="O39" s="26" t="s">
        <v>44</v>
      </c>
      <c r="P39" s="1">
        <v>26472236</v>
      </c>
      <c r="Q39" s="1">
        <v>1599302</v>
      </c>
      <c r="R39" s="1">
        <v>2054469</v>
      </c>
      <c r="S39" s="1">
        <v>2144080</v>
      </c>
      <c r="T39" s="1">
        <v>89611</v>
      </c>
      <c r="U39" s="1">
        <v>18099885</v>
      </c>
      <c r="V39" s="1">
        <v>394375</v>
      </c>
      <c r="W39" s="1">
        <v>48620267</v>
      </c>
      <c r="X39" s="1">
        <v>19907</v>
      </c>
      <c r="Y39" s="77">
        <v>2442.3703722308737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3"/>
        <v>2586.8802499770241</v>
      </c>
      <c r="C40" s="86">
        <f t="shared" si="45"/>
        <v>1294.3306681371198</v>
      </c>
      <c r="D40" s="86">
        <f t="shared" si="45"/>
        <v>77.826762246117084</v>
      </c>
      <c r="E40" s="86">
        <f t="shared" si="45"/>
        <v>339.93373770793124</v>
      </c>
      <c r="F40" s="86">
        <f t="shared" si="46"/>
        <v>833.69157246576606</v>
      </c>
      <c r="G40" s="86">
        <f t="shared" si="46"/>
        <v>41.097509420090063</v>
      </c>
      <c r="H40" s="100">
        <f t="shared" si="0"/>
        <v>28147844</v>
      </c>
      <c r="I40" s="86">
        <f t="shared" ref="I40:K40" si="49">P42</f>
        <v>14083612</v>
      </c>
      <c r="J40" s="86">
        <f t="shared" si="49"/>
        <v>846833</v>
      </c>
      <c r="K40" s="86">
        <f t="shared" si="49"/>
        <v>3698819</v>
      </c>
      <c r="L40" s="86">
        <f t="shared" ref="L40:M40" si="50">U42</f>
        <v>9071398</v>
      </c>
      <c r="M40" s="87">
        <f t="shared" si="50"/>
        <v>447182</v>
      </c>
      <c r="N40" s="76"/>
      <c r="O40" s="28" t="s">
        <v>23</v>
      </c>
      <c r="P40" s="10">
        <v>5892241</v>
      </c>
      <c r="Q40" s="10">
        <v>512235</v>
      </c>
      <c r="R40" s="10">
        <v>502162</v>
      </c>
      <c r="S40" s="10">
        <v>526176</v>
      </c>
      <c r="T40" s="10">
        <v>24014</v>
      </c>
      <c r="U40" s="10">
        <v>4653686</v>
      </c>
      <c r="V40" s="10">
        <v>144756</v>
      </c>
      <c r="W40" s="10">
        <v>11705080</v>
      </c>
      <c r="X40" s="10">
        <v>5203</v>
      </c>
      <c r="Y40" s="81">
        <v>2249.6790313280799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3"/>
        <v>2287.7506096209263</v>
      </c>
      <c r="C41" s="86">
        <f t="shared" si="45"/>
        <v>1163.5794724007981</v>
      </c>
      <c r="D41" s="86">
        <f t="shared" si="45"/>
        <v>92.397251163821764</v>
      </c>
      <c r="E41" s="86">
        <f t="shared" si="45"/>
        <v>122.62203502549323</v>
      </c>
      <c r="F41" s="86">
        <f t="shared" si="46"/>
        <v>865.02660164043448</v>
      </c>
      <c r="G41" s="86">
        <f t="shared" si="46"/>
        <v>44.125249390379075</v>
      </c>
      <c r="H41" s="100">
        <f t="shared" si="0"/>
        <v>10320043</v>
      </c>
      <c r="I41" s="86">
        <f t="shared" ref="I41:K41" si="51">P43</f>
        <v>5248907</v>
      </c>
      <c r="J41" s="86">
        <f t="shared" si="51"/>
        <v>416804</v>
      </c>
      <c r="K41" s="86">
        <f t="shared" si="51"/>
        <v>553148</v>
      </c>
      <c r="L41" s="86">
        <f t="shared" ref="L41:M41" si="52">U43</f>
        <v>3902135</v>
      </c>
      <c r="M41" s="87">
        <f t="shared" si="52"/>
        <v>199049</v>
      </c>
      <c r="N41" s="76"/>
      <c r="O41" s="26" t="s">
        <v>24</v>
      </c>
      <c r="P41" s="1">
        <v>16016507</v>
      </c>
      <c r="Q41" s="1">
        <v>962016</v>
      </c>
      <c r="R41" s="1">
        <v>1744427</v>
      </c>
      <c r="S41" s="1">
        <v>1791010</v>
      </c>
      <c r="T41" s="1">
        <v>46583</v>
      </c>
      <c r="U41" s="1">
        <v>8257568</v>
      </c>
      <c r="V41" s="1">
        <v>386135</v>
      </c>
      <c r="W41" s="1">
        <v>27366653</v>
      </c>
      <c r="X41" s="1">
        <v>11297</v>
      </c>
      <c r="Y41" s="77">
        <v>2422.4708329645036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3"/>
        <v>2309.7902379991929</v>
      </c>
      <c r="C42" s="86">
        <f t="shared" si="45"/>
        <v>1138.824929407019</v>
      </c>
      <c r="D42" s="86">
        <f t="shared" si="45"/>
        <v>107.85760387252924</v>
      </c>
      <c r="E42" s="86">
        <f t="shared" si="45"/>
        <v>118.33481242436466</v>
      </c>
      <c r="F42" s="86">
        <f t="shared" si="46"/>
        <v>910.21177894312223</v>
      </c>
      <c r="G42" s="86">
        <f t="shared" si="46"/>
        <v>34.561113352158131</v>
      </c>
      <c r="H42" s="100">
        <f t="shared" si="0"/>
        <v>5725970</v>
      </c>
      <c r="I42" s="86">
        <f t="shared" ref="I42:K42" si="53">P44</f>
        <v>2823147</v>
      </c>
      <c r="J42" s="86">
        <f t="shared" si="53"/>
        <v>267379</v>
      </c>
      <c r="K42" s="86">
        <f t="shared" si="53"/>
        <v>293352</v>
      </c>
      <c r="L42" s="86">
        <f t="shared" ref="L42:M42" si="54">U44</f>
        <v>2256415</v>
      </c>
      <c r="M42" s="87">
        <f t="shared" si="54"/>
        <v>85677</v>
      </c>
      <c r="N42" s="76"/>
      <c r="O42" s="26" t="s">
        <v>25</v>
      </c>
      <c r="P42" s="1">
        <v>14083612</v>
      </c>
      <c r="Q42" s="1">
        <v>846833</v>
      </c>
      <c r="R42" s="1">
        <v>3698819</v>
      </c>
      <c r="S42" s="1">
        <v>3746509</v>
      </c>
      <c r="T42" s="1">
        <v>47690</v>
      </c>
      <c r="U42" s="1">
        <v>9071398</v>
      </c>
      <c r="V42" s="1">
        <v>447182</v>
      </c>
      <c r="W42" s="1">
        <v>28147844</v>
      </c>
      <c r="X42" s="1">
        <v>10881</v>
      </c>
      <c r="Y42" s="77">
        <v>2586.8802499770241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3"/>
        <v>2228.300547516621</v>
      </c>
      <c r="C43" s="86">
        <f t="shared" si="45"/>
        <v>1157.4857254595229</v>
      </c>
      <c r="D43" s="86">
        <f t="shared" si="45"/>
        <v>98.042823621431367</v>
      </c>
      <c r="E43" s="86">
        <f t="shared" si="45"/>
        <v>96.511341415721546</v>
      </c>
      <c r="F43" s="86">
        <f t="shared" si="46"/>
        <v>812.3541259288229</v>
      </c>
      <c r="G43" s="86">
        <f t="shared" si="46"/>
        <v>63.90653109112241</v>
      </c>
      <c r="H43" s="100">
        <f t="shared" si="0"/>
        <v>11395529</v>
      </c>
      <c r="I43" s="86">
        <f t="shared" ref="I43:K43" si="55">P45</f>
        <v>5919382</v>
      </c>
      <c r="J43" s="86">
        <f t="shared" si="55"/>
        <v>501391</v>
      </c>
      <c r="K43" s="86">
        <f t="shared" si="55"/>
        <v>493559</v>
      </c>
      <c r="L43" s="86">
        <f t="shared" ref="L43:M43" si="56">U45</f>
        <v>4154379</v>
      </c>
      <c r="M43" s="87">
        <f t="shared" si="56"/>
        <v>326818</v>
      </c>
      <c r="N43" s="76"/>
      <c r="O43" s="26" t="s">
        <v>26</v>
      </c>
      <c r="P43" s="1">
        <v>5248907</v>
      </c>
      <c r="Q43" s="1">
        <v>416804</v>
      </c>
      <c r="R43" s="1">
        <v>553148</v>
      </c>
      <c r="S43" s="1">
        <v>573151</v>
      </c>
      <c r="T43" s="1">
        <v>20003</v>
      </c>
      <c r="U43" s="1">
        <v>3902135</v>
      </c>
      <c r="V43" s="1">
        <v>199049</v>
      </c>
      <c r="W43" s="1">
        <v>10320043</v>
      </c>
      <c r="X43" s="1">
        <v>4511</v>
      </c>
      <c r="Y43" s="77">
        <v>2287.7506096209268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3"/>
        <v>2734.4232594936711</v>
      </c>
      <c r="C44" s="86">
        <f t="shared" si="45"/>
        <v>1482.1772151898733</v>
      </c>
      <c r="D44" s="86">
        <f t="shared" si="45"/>
        <v>53.016613924050631</v>
      </c>
      <c r="E44" s="86">
        <f t="shared" si="45"/>
        <v>107.39398734177215</v>
      </c>
      <c r="F44" s="86">
        <f t="shared" si="46"/>
        <v>1052.5292721518988</v>
      </c>
      <c r="G44" s="86">
        <f t="shared" si="46"/>
        <v>39.306170886075947</v>
      </c>
      <c r="H44" s="100">
        <f t="shared" si="0"/>
        <v>3456311</v>
      </c>
      <c r="I44" s="86">
        <f t="shared" ref="I44:K44" si="57">P46</f>
        <v>1873472</v>
      </c>
      <c r="J44" s="86">
        <f t="shared" si="57"/>
        <v>67013</v>
      </c>
      <c r="K44" s="86">
        <f t="shared" si="57"/>
        <v>135746</v>
      </c>
      <c r="L44" s="86">
        <f t="shared" ref="L44:M44" si="58">U46</f>
        <v>1330397</v>
      </c>
      <c r="M44" s="87">
        <f t="shared" si="58"/>
        <v>49683</v>
      </c>
      <c r="N44" s="76"/>
      <c r="O44" s="26" t="s">
        <v>27</v>
      </c>
      <c r="P44" s="1">
        <v>2823147</v>
      </c>
      <c r="Q44" s="1">
        <v>267379</v>
      </c>
      <c r="R44" s="1">
        <v>293352</v>
      </c>
      <c r="S44" s="1">
        <v>304591</v>
      </c>
      <c r="T44" s="1">
        <v>11239</v>
      </c>
      <c r="U44" s="1">
        <v>2256415</v>
      </c>
      <c r="V44" s="1">
        <v>85677</v>
      </c>
      <c r="W44" s="1">
        <v>5725970</v>
      </c>
      <c r="X44" s="1">
        <v>2479</v>
      </c>
      <c r="Y44" s="77">
        <v>2309.7902379991933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3"/>
        <v>2255.1327668613912</v>
      </c>
      <c r="C45" s="86">
        <f t="shared" si="45"/>
        <v>1228.8961763143918</v>
      </c>
      <c r="D45" s="86">
        <f t="shared" si="45"/>
        <v>61.612586298459902</v>
      </c>
      <c r="E45" s="86">
        <f t="shared" si="45"/>
        <v>90.114710568242174</v>
      </c>
      <c r="F45" s="86">
        <f t="shared" si="46"/>
        <v>805.8263409453001</v>
      </c>
      <c r="G45" s="86">
        <f t="shared" si="46"/>
        <v>68.682952734997343</v>
      </c>
      <c r="H45" s="100">
        <f t="shared" si="0"/>
        <v>8492830</v>
      </c>
      <c r="I45" s="86">
        <f t="shared" ref="I45:K45" si="59">P47</f>
        <v>4628023</v>
      </c>
      <c r="J45" s="86">
        <f t="shared" si="59"/>
        <v>232033</v>
      </c>
      <c r="K45" s="86">
        <f t="shared" si="59"/>
        <v>339372</v>
      </c>
      <c r="L45" s="86">
        <f t="shared" ref="L45:M45" si="60">U47</f>
        <v>3034742</v>
      </c>
      <c r="M45" s="87">
        <f t="shared" si="60"/>
        <v>258660</v>
      </c>
      <c r="N45" s="76"/>
      <c r="O45" s="26" t="s">
        <v>28</v>
      </c>
      <c r="P45" s="1">
        <v>5919382</v>
      </c>
      <c r="Q45" s="1">
        <v>501391</v>
      </c>
      <c r="R45" s="1">
        <v>493559</v>
      </c>
      <c r="S45" s="1">
        <v>513653</v>
      </c>
      <c r="T45" s="1">
        <v>20094</v>
      </c>
      <c r="U45" s="1">
        <v>4154379</v>
      </c>
      <c r="V45" s="1">
        <v>326818</v>
      </c>
      <c r="W45" s="1">
        <v>11395529</v>
      </c>
      <c r="X45" s="1">
        <v>5114</v>
      </c>
      <c r="Y45" s="77">
        <v>2228.300547516621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3"/>
        <v>2239.0255892255896</v>
      </c>
      <c r="C46" s="86">
        <f t="shared" si="45"/>
        <v>1116.7398428731763</v>
      </c>
      <c r="D46" s="86">
        <f t="shared" si="45"/>
        <v>45.603367003367005</v>
      </c>
      <c r="E46" s="86">
        <f t="shared" si="45"/>
        <v>88.914029180695849</v>
      </c>
      <c r="F46" s="86">
        <f t="shared" si="46"/>
        <v>945.24175084175079</v>
      </c>
      <c r="G46" s="86">
        <f t="shared" si="46"/>
        <v>42.526599326599325</v>
      </c>
      <c r="H46" s="100">
        <f t="shared" si="0"/>
        <v>9974859</v>
      </c>
      <c r="I46" s="86">
        <f t="shared" ref="I46:K46" si="61">P48</f>
        <v>4975076</v>
      </c>
      <c r="J46" s="86">
        <f t="shared" si="61"/>
        <v>203163</v>
      </c>
      <c r="K46" s="86">
        <f t="shared" si="61"/>
        <v>396112</v>
      </c>
      <c r="L46" s="86">
        <f t="shared" ref="L46:M46" si="62">U48</f>
        <v>4211052</v>
      </c>
      <c r="M46" s="87">
        <f t="shared" si="62"/>
        <v>189456</v>
      </c>
      <c r="N46" s="76"/>
      <c r="O46" s="26" t="s">
        <v>29</v>
      </c>
      <c r="P46" s="1">
        <v>1873472</v>
      </c>
      <c r="Q46" s="1">
        <v>67013</v>
      </c>
      <c r="R46" s="1">
        <v>135746</v>
      </c>
      <c r="S46" s="1">
        <v>142427</v>
      </c>
      <c r="T46" s="1">
        <v>6681</v>
      </c>
      <c r="U46" s="1">
        <v>1330397</v>
      </c>
      <c r="V46" s="1">
        <v>49683</v>
      </c>
      <c r="W46" s="1">
        <v>3456311</v>
      </c>
      <c r="X46" s="1">
        <v>1264</v>
      </c>
      <c r="Y46" s="77">
        <v>2734.4232594936707</v>
      </c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3"/>
        <v>2384.7710700757575</v>
      </c>
      <c r="C47" s="86">
        <f t="shared" si="45"/>
        <v>1298.1169507575758</v>
      </c>
      <c r="D47" s="86">
        <f t="shared" si="45"/>
        <v>81.262961647727266</v>
      </c>
      <c r="E47" s="86">
        <f t="shared" si="45"/>
        <v>173.90542140151516</v>
      </c>
      <c r="F47" s="86">
        <f t="shared" si="46"/>
        <v>780.92075047348487</v>
      </c>
      <c r="G47" s="86">
        <f t="shared" si="46"/>
        <v>50.564985795454547</v>
      </c>
      <c r="H47" s="100">
        <f t="shared" si="0"/>
        <v>40293092</v>
      </c>
      <c r="I47" s="86">
        <f t="shared" ref="I47:K47" si="63">P49</f>
        <v>21932984</v>
      </c>
      <c r="J47" s="86">
        <f t="shared" si="63"/>
        <v>1373019</v>
      </c>
      <c r="K47" s="86">
        <f t="shared" si="63"/>
        <v>2938306</v>
      </c>
      <c r="L47" s="86">
        <f t="shared" ref="L47:M47" si="64">U49</f>
        <v>13194437</v>
      </c>
      <c r="M47" s="87">
        <f t="shared" si="64"/>
        <v>854346</v>
      </c>
      <c r="N47" s="76"/>
      <c r="O47" s="26" t="s">
        <v>30</v>
      </c>
      <c r="P47" s="1">
        <v>4628023</v>
      </c>
      <c r="Q47" s="1">
        <v>232033</v>
      </c>
      <c r="R47" s="1">
        <v>339372</v>
      </c>
      <c r="S47" s="1">
        <v>354479</v>
      </c>
      <c r="T47" s="1">
        <v>15107</v>
      </c>
      <c r="U47" s="1">
        <v>3034742</v>
      </c>
      <c r="V47" s="1">
        <v>258660</v>
      </c>
      <c r="W47" s="1">
        <v>8492830</v>
      </c>
      <c r="X47" s="1">
        <v>3766</v>
      </c>
      <c r="Y47" s="77">
        <v>2255.1327668613912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3"/>
        <v>2367.1092142188959</v>
      </c>
      <c r="C48" s="86">
        <f t="shared" si="45"/>
        <v>1308.442352666043</v>
      </c>
      <c r="D48" s="86">
        <f t="shared" si="45"/>
        <v>81.313376987839106</v>
      </c>
      <c r="E48" s="86">
        <f t="shared" si="45"/>
        <v>128.29583723105705</v>
      </c>
      <c r="F48" s="86">
        <f t="shared" si="46"/>
        <v>849.24789522918616</v>
      </c>
      <c r="G48" s="86">
        <f t="shared" si="46"/>
        <v>-0.19024789522918614</v>
      </c>
      <c r="H48" s="100">
        <f t="shared" si="0"/>
        <v>20243518</v>
      </c>
      <c r="I48" s="86">
        <f t="shared" ref="I48:K48" si="65">P50</f>
        <v>11189799</v>
      </c>
      <c r="J48" s="86">
        <f t="shared" si="65"/>
        <v>695392</v>
      </c>
      <c r="K48" s="86">
        <f t="shared" si="65"/>
        <v>1097186</v>
      </c>
      <c r="L48" s="86">
        <f t="shared" ref="L48:M48" si="66">U50</f>
        <v>7262768</v>
      </c>
      <c r="M48" s="87">
        <f t="shared" si="66"/>
        <v>-1627</v>
      </c>
      <c r="N48" s="76"/>
      <c r="O48" s="26" t="s">
        <v>31</v>
      </c>
      <c r="P48" s="1">
        <v>4975076</v>
      </c>
      <c r="Q48" s="1">
        <v>203163</v>
      </c>
      <c r="R48" s="1">
        <v>396112</v>
      </c>
      <c r="S48" s="1">
        <v>415907</v>
      </c>
      <c r="T48" s="1">
        <v>19795</v>
      </c>
      <c r="U48" s="1">
        <v>4211052</v>
      </c>
      <c r="V48" s="1">
        <v>189456</v>
      </c>
      <c r="W48" s="1">
        <v>9974859</v>
      </c>
      <c r="X48" s="1">
        <v>4455</v>
      </c>
      <c r="Y48" s="77">
        <v>2239.0255892255891</v>
      </c>
      <c r="Z48" s="27"/>
      <c r="AA48" s="27"/>
      <c r="AB48" s="27"/>
      <c r="AC48" s="27"/>
      <c r="AD48" s="27"/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3"/>
        <v>2804.3798891276679</v>
      </c>
      <c r="C49" s="89">
        <f t="shared" si="45"/>
        <v>1769.6984414908907</v>
      </c>
      <c r="D49" s="89">
        <f t="shared" si="45"/>
        <v>97.429131226302744</v>
      </c>
      <c r="E49" s="89">
        <f t="shared" si="45"/>
        <v>132.08699672858179</v>
      </c>
      <c r="F49" s="89">
        <f t="shared" si="46"/>
        <v>748.49997946808651</v>
      </c>
      <c r="G49" s="89">
        <f t="shared" si="46"/>
        <v>56.665340213805656</v>
      </c>
      <c r="H49" s="90">
        <f>SUM(H4:H48)</f>
        <v>5121989539</v>
      </c>
      <c r="I49" s="91">
        <f t="shared" ref="I49:M49" si="67">SUM(I4:I48)</f>
        <v>3232221476</v>
      </c>
      <c r="J49" s="91">
        <f t="shared" si="67"/>
        <v>177947001</v>
      </c>
      <c r="K49" s="91">
        <f t="shared" si="67"/>
        <v>241246993</v>
      </c>
      <c r="L49" s="91">
        <f t="shared" si="67"/>
        <v>1367079075</v>
      </c>
      <c r="M49" s="92">
        <f t="shared" si="67"/>
        <v>103494994</v>
      </c>
      <c r="N49" s="79"/>
      <c r="O49" s="28" t="s">
        <v>45</v>
      </c>
      <c r="P49" s="10">
        <v>21932984</v>
      </c>
      <c r="Q49" s="10">
        <v>1373019</v>
      </c>
      <c r="R49" s="10">
        <v>2938306</v>
      </c>
      <c r="S49" s="10">
        <v>3008838</v>
      </c>
      <c r="T49" s="10">
        <v>70532</v>
      </c>
      <c r="U49" s="10">
        <v>13194437</v>
      </c>
      <c r="V49" s="10">
        <v>854346</v>
      </c>
      <c r="W49" s="10">
        <v>40293092</v>
      </c>
      <c r="X49" s="10">
        <v>16896</v>
      </c>
      <c r="Y49" s="81">
        <v>2384.7710700757575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2804.3798891276679</v>
      </c>
      <c r="C50" s="86">
        <f t="shared" ref="C50:G50" si="68">C49</f>
        <v>1769.6984414908907</v>
      </c>
      <c r="D50" s="86">
        <f t="shared" si="68"/>
        <v>97.429131226302744</v>
      </c>
      <c r="E50" s="86">
        <f t="shared" si="68"/>
        <v>132.08699672858179</v>
      </c>
      <c r="F50" s="86">
        <f t="shared" si="68"/>
        <v>748.49997946808651</v>
      </c>
      <c r="G50" s="86">
        <f t="shared" si="68"/>
        <v>56.665340213805656</v>
      </c>
      <c r="H50" s="86">
        <f>AVERAGE(H4:H48)</f>
        <v>113821989.75555556</v>
      </c>
      <c r="I50" s="86">
        <f t="shared" ref="I50:M50" si="69">AVERAGE(I4:I48)</f>
        <v>71827143.911111116</v>
      </c>
      <c r="J50" s="86">
        <f t="shared" si="69"/>
        <v>3954377.8</v>
      </c>
      <c r="K50" s="86">
        <f t="shared" si="69"/>
        <v>5361044.2888888884</v>
      </c>
      <c r="L50" s="86">
        <f t="shared" si="69"/>
        <v>30379535</v>
      </c>
      <c r="M50" s="86">
        <f t="shared" si="69"/>
        <v>2299888.7555555557</v>
      </c>
      <c r="O50" s="28" t="s">
        <v>32</v>
      </c>
      <c r="P50" s="10">
        <v>11189799</v>
      </c>
      <c r="Q50" s="10">
        <v>695392</v>
      </c>
      <c r="R50" s="10">
        <v>1097186</v>
      </c>
      <c r="S50" s="10">
        <v>1136737</v>
      </c>
      <c r="T50" s="10">
        <v>39551</v>
      </c>
      <c r="U50" s="10">
        <v>7262768</v>
      </c>
      <c r="V50" s="10">
        <v>-1627</v>
      </c>
      <c r="W50" s="10">
        <v>20243518</v>
      </c>
      <c r="X50" s="10">
        <v>8552</v>
      </c>
      <c r="Y50" s="81">
        <v>2367.1092142188963</v>
      </c>
      <c r="AE50" s="1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43"/>
      <c r="AQ50" s="43"/>
      <c r="AR50" s="43"/>
      <c r="AS50" s="43"/>
      <c r="AT50" s="43"/>
      <c r="AU50" s="1"/>
      <c r="AV50" s="78"/>
      <c r="AW50" s="78"/>
      <c r="AX50" s="78"/>
      <c r="AY50" s="78"/>
      <c r="AZ50" s="78"/>
      <c r="BA50" s="78"/>
      <c r="BB50" s="78"/>
      <c r="BC50" s="78"/>
      <c r="BD50" s="45"/>
    </row>
    <row r="51" spans="1:56" ht="12">
      <c r="O51" s="7" t="s">
        <v>33</v>
      </c>
      <c r="P51" s="11">
        <v>3232221476</v>
      </c>
      <c r="Q51" s="11">
        <v>177947001</v>
      </c>
      <c r="R51" s="11">
        <v>241246993</v>
      </c>
      <c r="S51" s="11">
        <v>250081992</v>
      </c>
      <c r="T51" s="11">
        <v>8834999</v>
      </c>
      <c r="U51" s="11">
        <v>1367079075</v>
      </c>
      <c r="V51" s="11">
        <v>103494994</v>
      </c>
      <c r="W51" s="11">
        <v>5121989539</v>
      </c>
      <c r="X51" s="11">
        <v>1826425</v>
      </c>
      <c r="Y51" s="84">
        <v>2804.3798891276674</v>
      </c>
      <c r="AE51" s="1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43"/>
      <c r="AQ51" s="43"/>
      <c r="AR51" s="43"/>
      <c r="AS51" s="43"/>
      <c r="AT51" s="43"/>
      <c r="AU51" s="1"/>
      <c r="AV51" s="78"/>
      <c r="AW51" s="78"/>
      <c r="AX51" s="78"/>
      <c r="AY51" s="78"/>
      <c r="AZ51" s="78"/>
      <c r="BA51" s="78"/>
      <c r="BB51" s="78"/>
      <c r="BC51" s="78"/>
      <c r="BD51" s="45"/>
    </row>
    <row r="52" spans="1:56" ht="12">
      <c r="A52" s="8" t="s">
        <v>145</v>
      </c>
      <c r="P52" s="14"/>
      <c r="Q52" s="85"/>
      <c r="R52" s="85"/>
      <c r="S52" s="85"/>
      <c r="T52" s="85"/>
      <c r="U52" s="85"/>
      <c r="V52" s="85"/>
      <c r="W52" s="85"/>
      <c r="X52" s="85"/>
      <c r="Y52" s="85"/>
      <c r="AE52" s="43"/>
      <c r="AF52" s="57"/>
      <c r="AG52" s="43"/>
      <c r="AH52" s="43"/>
      <c r="AI52" s="43"/>
      <c r="AJ52" s="78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5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56" ht="12">
      <c r="AJ54" s="78"/>
    </row>
    <row r="55" spans="1:56" ht="12"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J55" s="78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ht="12"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6" ht="12"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12"/>
    <row r="95" s="5" customFormat="1" ht="12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5" customFormat="1" ht="9" customHeight="1"/>
    <row r="159" spans="1:72" s="5" customFormat="1" ht="9" customHeight="1"/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12" customFormat="1" ht="9" customHeight="1"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</row>
    <row r="173" spans="1:72" s="12" customFormat="1" ht="9" customHeight="1"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s="5" customFormat="1" ht="9" customHeight="1"/>
    <row r="332" spans="1:14" s="5" customFormat="1" ht="9" customHeight="1"/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89" orientation="landscape" r:id="rId1"/>
  <headerFooter alignWithMargins="0"/>
  <rowBreaks count="2" manualBreakCount="2">
    <brk id="56" max="16383" man="1"/>
    <brk id="161" max="16383" man="1"/>
  </rowBreaks>
  <colBreaks count="2" manualBreakCount="2">
    <brk id="27" max="1048575" man="1"/>
    <brk id="4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131</v>
      </c>
      <c r="D1" s="39" t="s">
        <v>65</v>
      </c>
      <c r="E1" s="38"/>
      <c r="F1" s="39"/>
      <c r="G1" s="38" t="s">
        <v>132</v>
      </c>
      <c r="H1" s="39"/>
      <c r="I1" s="38" t="s">
        <v>131</v>
      </c>
      <c r="J1" s="38" t="s">
        <v>94</v>
      </c>
      <c r="K1" s="39"/>
      <c r="L1" s="39"/>
      <c r="M1" s="38" t="s">
        <v>133</v>
      </c>
      <c r="N1" s="98"/>
      <c r="O1" s="13" t="s">
        <v>91</v>
      </c>
      <c r="P1" s="13"/>
      <c r="Q1" s="20" t="s">
        <v>134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94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94"/>
      <c r="AX1" s="4"/>
      <c r="AY1" s="4"/>
      <c r="AZ1" s="1"/>
      <c r="BA1" s="1"/>
      <c r="BB1" s="1"/>
      <c r="BC1" s="3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59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</row>
    <row r="4" spans="1:85" ht="12">
      <c r="A4" s="75" t="s">
        <v>0</v>
      </c>
      <c r="B4" s="86">
        <f>SUM(C4:G4)</f>
        <v>3043.9881896500974</v>
      </c>
      <c r="C4" s="86">
        <f>(P4+P18+P19+P25)/($X4+$X18+$X19+$X25)</f>
        <v>2013.2516205519528</v>
      </c>
      <c r="D4" s="86">
        <f>(Q4+Q18+Q19+Q25)/($X4+$X18+$X19+$X25)</f>
        <v>123.1322014453886</v>
      </c>
      <c r="E4" s="86">
        <f>(R4+R18+R19+R25)/($X4+$X18+$X19+$X25)</f>
        <v>173.77048329753401</v>
      </c>
      <c r="F4" s="86">
        <f>(U4+U18+U19+U25)/($X4+$X18+$X19+$X25)</f>
        <v>660.02093472478339</v>
      </c>
      <c r="G4" s="86">
        <f>(V4+V18+V19+V25)/($X4+$X18+$X19+$X25)</f>
        <v>73.812949630438865</v>
      </c>
      <c r="H4" s="100">
        <f>SUM(I4:M4)</f>
        <v>2223514657</v>
      </c>
      <c r="I4" s="86">
        <f>P4+P18+P19+P25</f>
        <v>1470601792</v>
      </c>
      <c r="J4" s="86">
        <f>Q4+Q18+Q19+Q25</f>
        <v>89943271</v>
      </c>
      <c r="K4" s="86">
        <f>R4+R18+R19+R25</f>
        <v>126932561</v>
      </c>
      <c r="L4" s="86">
        <f>U4+U18+U19+U25</f>
        <v>482119552</v>
      </c>
      <c r="M4" s="87">
        <f>V4+V18+V19+V25</f>
        <v>53917481</v>
      </c>
      <c r="N4" s="76"/>
      <c r="O4" s="26" t="s">
        <v>0</v>
      </c>
      <c r="P4" s="1">
        <v>1379605109</v>
      </c>
      <c r="Q4" s="1">
        <v>83428476</v>
      </c>
      <c r="R4" s="1">
        <v>119001852</v>
      </c>
      <c r="S4" s="1">
        <v>123222909</v>
      </c>
      <c r="T4" s="1">
        <v>4221057</v>
      </c>
      <c r="U4" s="1">
        <v>442346854</v>
      </c>
      <c r="V4" s="1">
        <v>52873374</v>
      </c>
      <c r="W4" s="1">
        <v>2077255665</v>
      </c>
      <c r="X4" s="1">
        <v>672102</v>
      </c>
      <c r="Y4" s="77">
        <v>3090.685141541016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</row>
    <row r="5" spans="1:85" ht="12">
      <c r="A5" s="75" t="s">
        <v>1</v>
      </c>
      <c r="B5" s="86">
        <f>SUM(C5:G5)</f>
        <v>2525.5268370370368</v>
      </c>
      <c r="C5" s="86">
        <f>P5/$X5</f>
        <v>1540.3726222222222</v>
      </c>
      <c r="D5" s="86">
        <f>Q5/$X5</f>
        <v>108.96521481481481</v>
      </c>
      <c r="E5" s="86">
        <f>R5/$X5</f>
        <v>120.13108888888888</v>
      </c>
      <c r="F5" s="86">
        <f>U5/$X5</f>
        <v>726.53489629629632</v>
      </c>
      <c r="G5" s="86">
        <f>V5/$X5</f>
        <v>29.523014814814815</v>
      </c>
      <c r="H5" s="100">
        <f t="shared" ref="H5:H48" si="0">SUM(I5:M5)</f>
        <v>340946123</v>
      </c>
      <c r="I5" s="86">
        <f t="shared" ref="I5:K17" si="1">P5</f>
        <v>207950304</v>
      </c>
      <c r="J5" s="86">
        <f t="shared" si="1"/>
        <v>14710304</v>
      </c>
      <c r="K5" s="86">
        <f t="shared" si="1"/>
        <v>16217697</v>
      </c>
      <c r="L5" s="86">
        <f t="shared" ref="L5:M17" si="2">U5</f>
        <v>98082211</v>
      </c>
      <c r="M5" s="87">
        <f t="shared" si="2"/>
        <v>3985607</v>
      </c>
      <c r="N5" s="76"/>
      <c r="O5" s="26" t="s">
        <v>1</v>
      </c>
      <c r="P5" s="1">
        <v>207950304</v>
      </c>
      <c r="Q5" s="1">
        <v>14710304</v>
      </c>
      <c r="R5" s="1">
        <v>16217697</v>
      </c>
      <c r="S5" s="1">
        <v>16947126</v>
      </c>
      <c r="T5" s="1">
        <v>729429</v>
      </c>
      <c r="U5" s="1">
        <v>98082211</v>
      </c>
      <c r="V5" s="1">
        <v>3985607</v>
      </c>
      <c r="W5" s="1">
        <v>340946123</v>
      </c>
      <c r="X5" s="1">
        <v>135000</v>
      </c>
      <c r="Y5" s="77">
        <v>2525.5268370370372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</row>
    <row r="6" spans="1:85" ht="12">
      <c r="A6" s="75" t="s">
        <v>2</v>
      </c>
      <c r="B6" s="86">
        <f t="shared" ref="B6:B49" si="3">SUM(C6:G6)</f>
        <v>2656.8857407004566</v>
      </c>
      <c r="C6" s="86">
        <f t="shared" ref="C6:E17" si="4">P6/$X6</f>
        <v>1583.4668261909942</v>
      </c>
      <c r="D6" s="86">
        <f t="shared" si="4"/>
        <v>118.63106373721993</v>
      </c>
      <c r="E6" s="86">
        <f t="shared" si="4"/>
        <v>131.89656297585381</v>
      </c>
      <c r="F6" s="86">
        <f t="shared" ref="F6:G17" si="5">U6/$X6</f>
        <v>775.75636284533391</v>
      </c>
      <c r="G6" s="86">
        <f t="shared" si="5"/>
        <v>47.134924951055034</v>
      </c>
      <c r="H6" s="100">
        <f t="shared" si="0"/>
        <v>97709630</v>
      </c>
      <c r="I6" s="86">
        <f t="shared" si="1"/>
        <v>58233576</v>
      </c>
      <c r="J6" s="86">
        <f t="shared" si="1"/>
        <v>4362776</v>
      </c>
      <c r="K6" s="86">
        <f t="shared" si="1"/>
        <v>4850628</v>
      </c>
      <c r="L6" s="86">
        <f t="shared" si="2"/>
        <v>28529216</v>
      </c>
      <c r="M6" s="87">
        <f t="shared" si="2"/>
        <v>1733434</v>
      </c>
      <c r="N6" s="76"/>
      <c r="O6" s="26" t="s">
        <v>2</v>
      </c>
      <c r="P6" s="1">
        <v>58233576</v>
      </c>
      <c r="Q6" s="1">
        <v>4362776</v>
      </c>
      <c r="R6" s="1">
        <v>4850628</v>
      </c>
      <c r="S6" s="1">
        <v>5068957</v>
      </c>
      <c r="T6" s="1">
        <v>218329</v>
      </c>
      <c r="U6" s="1">
        <v>28529216</v>
      </c>
      <c r="V6" s="1">
        <v>1733434</v>
      </c>
      <c r="W6" s="1">
        <v>97709630</v>
      </c>
      <c r="X6" s="1">
        <v>36776</v>
      </c>
      <c r="Y6" s="77">
        <v>2656.8857407004566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</row>
    <row r="7" spans="1:85" ht="12">
      <c r="A7" s="75" t="s">
        <v>3</v>
      </c>
      <c r="B7" s="86">
        <f t="shared" si="3"/>
        <v>2577.982117207699</v>
      </c>
      <c r="C7" s="86">
        <f t="shared" si="4"/>
        <v>1578.9577168916978</v>
      </c>
      <c r="D7" s="86">
        <f t="shared" si="4"/>
        <v>90.904014650962367</v>
      </c>
      <c r="E7" s="86">
        <f t="shared" si="4"/>
        <v>109.42879201378913</v>
      </c>
      <c r="F7" s="86">
        <f t="shared" si="5"/>
        <v>759.41564923872454</v>
      </c>
      <c r="G7" s="86">
        <f t="shared" si="5"/>
        <v>39.275944412525135</v>
      </c>
      <c r="H7" s="100">
        <f t="shared" si="0"/>
        <v>143583292</v>
      </c>
      <c r="I7" s="86">
        <f t="shared" si="1"/>
        <v>87941629</v>
      </c>
      <c r="J7" s="86">
        <f t="shared" si="1"/>
        <v>5062990</v>
      </c>
      <c r="K7" s="86">
        <f t="shared" si="1"/>
        <v>6094746</v>
      </c>
      <c r="L7" s="86">
        <f t="shared" si="2"/>
        <v>42296414</v>
      </c>
      <c r="M7" s="87">
        <f t="shared" si="2"/>
        <v>2187513</v>
      </c>
      <c r="N7" s="76"/>
      <c r="O7" s="26" t="s">
        <v>3</v>
      </c>
      <c r="P7" s="1">
        <v>87941629</v>
      </c>
      <c r="Q7" s="1">
        <v>5062990</v>
      </c>
      <c r="R7" s="1">
        <v>6094746</v>
      </c>
      <c r="S7" s="1">
        <v>6411872</v>
      </c>
      <c r="T7" s="1">
        <v>317126</v>
      </c>
      <c r="U7" s="1">
        <v>42296414</v>
      </c>
      <c r="V7" s="1">
        <v>2187513</v>
      </c>
      <c r="W7" s="1">
        <v>143583292</v>
      </c>
      <c r="X7" s="1">
        <v>55696</v>
      </c>
      <c r="Y7" s="77">
        <v>2577.982117207699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</row>
    <row r="8" spans="1:85" ht="12">
      <c r="A8" s="75" t="s">
        <v>4</v>
      </c>
      <c r="B8" s="86">
        <f t="shared" si="3"/>
        <v>2609.43473796034</v>
      </c>
      <c r="C8" s="86">
        <f t="shared" si="4"/>
        <v>1548.8115793201134</v>
      </c>
      <c r="D8" s="86">
        <f t="shared" si="4"/>
        <v>72.277478753541075</v>
      </c>
      <c r="E8" s="86">
        <f t="shared" si="4"/>
        <v>113.79366147308782</v>
      </c>
      <c r="F8" s="86">
        <f t="shared" si="5"/>
        <v>823.21434135977336</v>
      </c>
      <c r="G8" s="86">
        <f t="shared" si="5"/>
        <v>51.337677053824365</v>
      </c>
      <c r="H8" s="100">
        <f t="shared" si="0"/>
        <v>73690437</v>
      </c>
      <c r="I8" s="86">
        <f t="shared" si="1"/>
        <v>43738439</v>
      </c>
      <c r="J8" s="86">
        <f t="shared" si="1"/>
        <v>2041116</v>
      </c>
      <c r="K8" s="86">
        <f t="shared" si="1"/>
        <v>3213533</v>
      </c>
      <c r="L8" s="86">
        <f t="shared" si="2"/>
        <v>23247573</v>
      </c>
      <c r="M8" s="87">
        <f t="shared" si="2"/>
        <v>1449776</v>
      </c>
      <c r="N8" s="76"/>
      <c r="O8" s="26" t="s">
        <v>4</v>
      </c>
      <c r="P8" s="1">
        <v>43738439</v>
      </c>
      <c r="Q8" s="1">
        <v>2041116</v>
      </c>
      <c r="R8" s="1">
        <v>3213533</v>
      </c>
      <c r="S8" s="1">
        <v>3386773</v>
      </c>
      <c r="T8" s="1">
        <v>173240</v>
      </c>
      <c r="U8" s="1">
        <v>23247573</v>
      </c>
      <c r="V8" s="1">
        <v>1449776</v>
      </c>
      <c r="W8" s="1">
        <v>73690437</v>
      </c>
      <c r="X8" s="1">
        <v>28240</v>
      </c>
      <c r="Y8" s="77">
        <v>2609.43473796034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</row>
    <row r="9" spans="1:85" ht="12">
      <c r="A9" s="75" t="s">
        <v>5</v>
      </c>
      <c r="B9" s="86">
        <f t="shared" si="3"/>
        <v>2667.9724431657924</v>
      </c>
      <c r="C9" s="86">
        <f t="shared" si="4"/>
        <v>1648.5027641450895</v>
      </c>
      <c r="D9" s="86">
        <f t="shared" si="4"/>
        <v>112.54199808202178</v>
      </c>
      <c r="E9" s="86">
        <f t="shared" si="4"/>
        <v>133.29928921983415</v>
      </c>
      <c r="F9" s="86">
        <f t="shared" si="5"/>
        <v>736.12431601511821</v>
      </c>
      <c r="G9" s="86">
        <f t="shared" si="5"/>
        <v>37.504075703728773</v>
      </c>
      <c r="H9" s="100">
        <f t="shared" si="0"/>
        <v>189180590</v>
      </c>
      <c r="I9" s="86">
        <f t="shared" si="1"/>
        <v>116892034</v>
      </c>
      <c r="J9" s="86">
        <f t="shared" si="1"/>
        <v>7980128</v>
      </c>
      <c r="K9" s="86">
        <f t="shared" si="1"/>
        <v>9451986</v>
      </c>
      <c r="L9" s="86">
        <f t="shared" si="2"/>
        <v>52197103</v>
      </c>
      <c r="M9" s="87">
        <f t="shared" si="2"/>
        <v>2659339</v>
      </c>
      <c r="N9" s="76"/>
      <c r="O9" s="26" t="s">
        <v>5</v>
      </c>
      <c r="P9" s="1">
        <v>116892034</v>
      </c>
      <c r="Q9" s="1">
        <v>7980128</v>
      </c>
      <c r="R9" s="1">
        <v>9451986</v>
      </c>
      <c r="S9" s="1">
        <v>9823519</v>
      </c>
      <c r="T9" s="1">
        <v>371533</v>
      </c>
      <c r="U9" s="1">
        <v>52197103</v>
      </c>
      <c r="V9" s="1">
        <v>2659339</v>
      </c>
      <c r="W9" s="1">
        <v>189180590</v>
      </c>
      <c r="X9" s="1">
        <v>70908</v>
      </c>
      <c r="Y9" s="77">
        <v>2667.9724431657924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</row>
    <row r="10" spans="1:85" ht="12">
      <c r="A10" s="75" t="s">
        <v>6</v>
      </c>
      <c r="B10" s="86">
        <f t="shared" si="3"/>
        <v>2511.8905270203622</v>
      </c>
      <c r="C10" s="86">
        <f t="shared" si="4"/>
        <v>1477.9489008666244</v>
      </c>
      <c r="D10" s="86">
        <f t="shared" si="4"/>
        <v>102.84148876206581</v>
      </c>
      <c r="E10" s="86">
        <f t="shared" si="4"/>
        <v>139.60591488762066</v>
      </c>
      <c r="F10" s="86">
        <f t="shared" si="5"/>
        <v>769.64709716057212</v>
      </c>
      <c r="G10" s="86">
        <f t="shared" si="5"/>
        <v>21.847125343479181</v>
      </c>
      <c r="H10" s="100">
        <f t="shared" si="0"/>
        <v>142605049</v>
      </c>
      <c r="I10" s="86">
        <f t="shared" si="1"/>
        <v>83906115</v>
      </c>
      <c r="J10" s="86">
        <f t="shared" si="1"/>
        <v>5838517</v>
      </c>
      <c r="K10" s="86">
        <f t="shared" si="1"/>
        <v>7925707</v>
      </c>
      <c r="L10" s="86">
        <f t="shared" si="2"/>
        <v>43694405</v>
      </c>
      <c r="M10" s="87">
        <f t="shared" si="2"/>
        <v>1240305</v>
      </c>
      <c r="N10" s="76"/>
      <c r="O10" s="26" t="s">
        <v>6</v>
      </c>
      <c r="P10" s="1">
        <v>83906115</v>
      </c>
      <c r="Q10" s="1">
        <v>5838517</v>
      </c>
      <c r="R10" s="1">
        <v>7925707</v>
      </c>
      <c r="S10" s="1">
        <v>8224567</v>
      </c>
      <c r="T10" s="1">
        <v>298860</v>
      </c>
      <c r="U10" s="1">
        <v>43694405</v>
      </c>
      <c r="V10" s="1">
        <v>1240305</v>
      </c>
      <c r="W10" s="1">
        <v>142605049</v>
      </c>
      <c r="X10" s="1">
        <v>56772</v>
      </c>
      <c r="Y10" s="77">
        <v>2511.8905270203622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</row>
    <row r="11" spans="1:85" ht="12">
      <c r="A11" s="75" t="s">
        <v>7</v>
      </c>
      <c r="B11" s="86">
        <f t="shared" si="3"/>
        <v>2585.2926672007188</v>
      </c>
      <c r="C11" s="86">
        <f t="shared" si="4"/>
        <v>1583.9165510638713</v>
      </c>
      <c r="D11" s="86">
        <f t="shared" si="4"/>
        <v>107.55006740782713</v>
      </c>
      <c r="E11" s="86">
        <f t="shared" si="4"/>
        <v>119.39205955334988</v>
      </c>
      <c r="F11" s="86">
        <f t="shared" si="5"/>
        <v>744.59965612238921</v>
      </c>
      <c r="G11" s="86">
        <f t="shared" si="5"/>
        <v>29.83433305328149</v>
      </c>
      <c r="H11" s="100">
        <f t="shared" si="0"/>
        <v>132317864</v>
      </c>
      <c r="I11" s="86">
        <f t="shared" si="1"/>
        <v>81066433</v>
      </c>
      <c r="J11" s="86">
        <f t="shared" si="1"/>
        <v>5504520</v>
      </c>
      <c r="K11" s="86">
        <f t="shared" si="1"/>
        <v>6110605</v>
      </c>
      <c r="L11" s="86">
        <f t="shared" si="2"/>
        <v>38109355</v>
      </c>
      <c r="M11" s="87">
        <f t="shared" si="2"/>
        <v>1526951</v>
      </c>
      <c r="N11" s="76"/>
      <c r="O11" s="26" t="s">
        <v>7</v>
      </c>
      <c r="P11" s="1">
        <v>81066433</v>
      </c>
      <c r="Q11" s="1">
        <v>5504520</v>
      </c>
      <c r="R11" s="1">
        <v>6110605</v>
      </c>
      <c r="S11" s="1">
        <v>6367701</v>
      </c>
      <c r="T11" s="1">
        <v>257096</v>
      </c>
      <c r="U11" s="1">
        <v>38109355</v>
      </c>
      <c r="V11" s="1">
        <v>1526951</v>
      </c>
      <c r="W11" s="1">
        <v>132317864</v>
      </c>
      <c r="X11" s="1">
        <v>51181</v>
      </c>
      <c r="Y11" s="77">
        <v>2585.2926672007188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</row>
    <row r="12" spans="1:85" ht="12">
      <c r="A12" s="75" t="s">
        <v>8</v>
      </c>
      <c r="B12" s="86">
        <f t="shared" si="3"/>
        <v>2642.6209926383281</v>
      </c>
      <c r="C12" s="86">
        <f t="shared" si="4"/>
        <v>1686.4447610754901</v>
      </c>
      <c r="D12" s="86">
        <f t="shared" si="4"/>
        <v>116.58157207314177</v>
      </c>
      <c r="E12" s="86">
        <f t="shared" si="4"/>
        <v>119.52378690730626</v>
      </c>
      <c r="F12" s="86">
        <f t="shared" si="5"/>
        <v>684.78397846908888</v>
      </c>
      <c r="G12" s="86">
        <f t="shared" si="5"/>
        <v>35.286894113301145</v>
      </c>
      <c r="H12" s="100">
        <f t="shared" si="0"/>
        <v>100152693</v>
      </c>
      <c r="I12" s="86">
        <f t="shared" si="1"/>
        <v>63914570</v>
      </c>
      <c r="J12" s="86">
        <f t="shared" si="1"/>
        <v>4418325</v>
      </c>
      <c r="K12" s="86">
        <f t="shared" si="1"/>
        <v>4529832</v>
      </c>
      <c r="L12" s="86">
        <f t="shared" si="2"/>
        <v>25952628</v>
      </c>
      <c r="M12" s="87">
        <f t="shared" si="2"/>
        <v>1337338</v>
      </c>
      <c r="N12" s="76"/>
      <c r="O12" s="26" t="s">
        <v>8</v>
      </c>
      <c r="P12" s="1">
        <v>63914570</v>
      </c>
      <c r="Q12" s="1">
        <v>4418325</v>
      </c>
      <c r="R12" s="1">
        <v>4529832</v>
      </c>
      <c r="S12" s="1">
        <v>4723947</v>
      </c>
      <c r="T12" s="1">
        <v>194115</v>
      </c>
      <c r="U12" s="1">
        <v>25952628</v>
      </c>
      <c r="V12" s="1">
        <v>1337338</v>
      </c>
      <c r="W12" s="1">
        <v>100152693</v>
      </c>
      <c r="X12" s="1">
        <v>37899</v>
      </c>
      <c r="Y12" s="77">
        <v>2642.6209926383281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</row>
    <row r="13" spans="1:85" s="27" customFormat="1" ht="12">
      <c r="A13" s="75" t="s">
        <v>35</v>
      </c>
      <c r="B13" s="88">
        <f t="shared" si="3"/>
        <v>2462.2537859506233</v>
      </c>
      <c r="C13" s="88">
        <f t="shared" si="4"/>
        <v>1375.5656337490454</v>
      </c>
      <c r="D13" s="88">
        <f t="shared" si="4"/>
        <v>110.22741155510307</v>
      </c>
      <c r="E13" s="88">
        <f t="shared" si="4"/>
        <v>112.27325655383049</v>
      </c>
      <c r="F13" s="88">
        <f t="shared" si="5"/>
        <v>835.61154237719518</v>
      </c>
      <c r="G13" s="88">
        <f t="shared" si="5"/>
        <v>28.575941715449225</v>
      </c>
      <c r="H13" s="100">
        <f t="shared" si="0"/>
        <v>77393561</v>
      </c>
      <c r="I13" s="88">
        <f t="shared" si="1"/>
        <v>43236779</v>
      </c>
      <c r="J13" s="88">
        <f t="shared" si="1"/>
        <v>3464668</v>
      </c>
      <c r="K13" s="88">
        <f t="shared" si="1"/>
        <v>3528973</v>
      </c>
      <c r="L13" s="88">
        <f t="shared" si="2"/>
        <v>26264942</v>
      </c>
      <c r="M13" s="87">
        <f t="shared" si="2"/>
        <v>898199</v>
      </c>
      <c r="N13" s="79"/>
      <c r="O13" s="26" t="s">
        <v>35</v>
      </c>
      <c r="P13" s="1">
        <v>43236779</v>
      </c>
      <c r="Q13" s="1">
        <v>3464668</v>
      </c>
      <c r="R13" s="1">
        <v>3528973</v>
      </c>
      <c r="S13" s="1">
        <v>3703409</v>
      </c>
      <c r="T13" s="1">
        <v>174436</v>
      </c>
      <c r="U13" s="1">
        <v>26264942</v>
      </c>
      <c r="V13" s="1">
        <v>898199</v>
      </c>
      <c r="W13" s="1">
        <v>77393561</v>
      </c>
      <c r="X13" s="1">
        <v>31432</v>
      </c>
      <c r="Y13" s="77">
        <v>2462.2537859506238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3"/>
        <v>2518.391337689518</v>
      </c>
      <c r="C14" s="86">
        <f t="shared" si="4"/>
        <v>1544.9988497116292</v>
      </c>
      <c r="D14" s="86">
        <f t="shared" si="4"/>
        <v>101.27380058472993</v>
      </c>
      <c r="E14" s="86">
        <f t="shared" si="4"/>
        <v>114.37539341459907</v>
      </c>
      <c r="F14" s="86">
        <f t="shared" si="5"/>
        <v>739.80103206428839</v>
      </c>
      <c r="G14" s="86">
        <f t="shared" si="5"/>
        <v>17.942261914271565</v>
      </c>
      <c r="H14" s="100">
        <f t="shared" si="0"/>
        <v>157633669</v>
      </c>
      <c r="I14" s="86">
        <f t="shared" si="1"/>
        <v>96706113</v>
      </c>
      <c r="J14" s="86">
        <f t="shared" si="1"/>
        <v>6339031</v>
      </c>
      <c r="K14" s="86">
        <f t="shared" si="1"/>
        <v>7159099</v>
      </c>
      <c r="L14" s="86">
        <f t="shared" si="2"/>
        <v>46306366</v>
      </c>
      <c r="M14" s="87">
        <f t="shared" si="2"/>
        <v>1123060</v>
      </c>
      <c r="N14" s="76"/>
      <c r="O14" s="26" t="s">
        <v>36</v>
      </c>
      <c r="P14" s="1">
        <v>96706113</v>
      </c>
      <c r="Q14" s="1">
        <v>6339031</v>
      </c>
      <c r="R14" s="1">
        <v>7159099</v>
      </c>
      <c r="S14" s="1">
        <v>7481832</v>
      </c>
      <c r="T14" s="1">
        <v>322733</v>
      </c>
      <c r="U14" s="1">
        <v>46306366</v>
      </c>
      <c r="V14" s="1">
        <v>1123060</v>
      </c>
      <c r="W14" s="1">
        <v>157633669</v>
      </c>
      <c r="X14" s="1">
        <v>62593</v>
      </c>
      <c r="Y14" s="77">
        <v>2518.391337689518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</row>
    <row r="15" spans="1:85" ht="12">
      <c r="A15" s="75" t="s">
        <v>37</v>
      </c>
      <c r="B15" s="86">
        <f t="shared" si="3"/>
        <v>2643.5957665786132</v>
      </c>
      <c r="C15" s="86">
        <f t="shared" si="4"/>
        <v>1539.2545541871077</v>
      </c>
      <c r="D15" s="86">
        <f t="shared" si="4"/>
        <v>95.22487906960788</v>
      </c>
      <c r="E15" s="86">
        <f t="shared" si="4"/>
        <v>174.20532436790285</v>
      </c>
      <c r="F15" s="86">
        <f t="shared" si="5"/>
        <v>817.10686472949328</v>
      </c>
      <c r="G15" s="86">
        <f t="shared" si="5"/>
        <v>17.804144224501698</v>
      </c>
      <c r="H15" s="100">
        <f t="shared" si="0"/>
        <v>77058173</v>
      </c>
      <c r="I15" s="86">
        <f t="shared" si="1"/>
        <v>44867731</v>
      </c>
      <c r="J15" s="86">
        <f t="shared" si="1"/>
        <v>2775710</v>
      </c>
      <c r="K15" s="86">
        <f t="shared" si="1"/>
        <v>5077911</v>
      </c>
      <c r="L15" s="86">
        <f t="shared" si="2"/>
        <v>23817848</v>
      </c>
      <c r="M15" s="87">
        <f t="shared" si="2"/>
        <v>518973</v>
      </c>
      <c r="N15" s="76"/>
      <c r="O15" s="26" t="s">
        <v>37</v>
      </c>
      <c r="P15" s="1">
        <v>44867731</v>
      </c>
      <c r="Q15" s="1">
        <v>2775710</v>
      </c>
      <c r="R15" s="1">
        <v>5077911</v>
      </c>
      <c r="S15" s="1">
        <v>5232933</v>
      </c>
      <c r="T15" s="1">
        <v>155022</v>
      </c>
      <c r="U15" s="1">
        <v>23817848</v>
      </c>
      <c r="V15" s="1">
        <v>518973</v>
      </c>
      <c r="W15" s="1">
        <v>77058173</v>
      </c>
      <c r="X15" s="1">
        <v>29149</v>
      </c>
      <c r="Y15" s="77">
        <v>2643.5957665786132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</row>
    <row r="16" spans="1:85" ht="12">
      <c r="A16" s="75" t="s">
        <v>38</v>
      </c>
      <c r="B16" s="86">
        <f t="shared" si="3"/>
        <v>2446.0180998865408</v>
      </c>
      <c r="C16" s="86">
        <f t="shared" si="4"/>
        <v>1317.9613597927771</v>
      </c>
      <c r="D16" s="86">
        <f t="shared" si="4"/>
        <v>117.97962023419605</v>
      </c>
      <c r="E16" s="86">
        <f t="shared" si="4"/>
        <v>120.81324256630917</v>
      </c>
      <c r="F16" s="86">
        <f t="shared" si="5"/>
        <v>846.91634020508207</v>
      </c>
      <c r="G16" s="86">
        <f t="shared" si="5"/>
        <v>42.347537088176736</v>
      </c>
      <c r="H16" s="100">
        <f t="shared" si="0"/>
        <v>228521687</v>
      </c>
      <c r="I16" s="86">
        <f t="shared" si="1"/>
        <v>123131858</v>
      </c>
      <c r="J16" s="86">
        <f t="shared" si="1"/>
        <v>11022364</v>
      </c>
      <c r="K16" s="86">
        <f t="shared" si="1"/>
        <v>11287098</v>
      </c>
      <c r="L16" s="86">
        <f t="shared" si="2"/>
        <v>79124006</v>
      </c>
      <c r="M16" s="87">
        <f t="shared" si="2"/>
        <v>3956361</v>
      </c>
      <c r="N16" s="76"/>
      <c r="O16" s="26" t="s">
        <v>38</v>
      </c>
      <c r="P16" s="1">
        <v>123131858</v>
      </c>
      <c r="Q16" s="1">
        <v>11022364</v>
      </c>
      <c r="R16" s="1">
        <v>11287098</v>
      </c>
      <c r="S16" s="1">
        <v>11828827</v>
      </c>
      <c r="T16" s="1">
        <v>541729</v>
      </c>
      <c r="U16" s="1">
        <v>79124006</v>
      </c>
      <c r="V16" s="1">
        <v>3956361</v>
      </c>
      <c r="W16" s="1">
        <v>228521687</v>
      </c>
      <c r="X16" s="1">
        <v>93426</v>
      </c>
      <c r="Y16" s="77">
        <v>2446.0180998865412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</row>
    <row r="17" spans="1:72" ht="12">
      <c r="A17" s="80" t="s">
        <v>39</v>
      </c>
      <c r="B17" s="86">
        <f t="shared" si="3"/>
        <v>2923.3233000358787</v>
      </c>
      <c r="C17" s="86">
        <f t="shared" si="4"/>
        <v>2054.2590781199842</v>
      </c>
      <c r="D17" s="86">
        <f t="shared" si="4"/>
        <v>93.61381875861548</v>
      </c>
      <c r="E17" s="86">
        <f t="shared" si="4"/>
        <v>124.59416130067791</v>
      </c>
      <c r="F17" s="86">
        <f t="shared" si="5"/>
        <v>634.58874180939256</v>
      </c>
      <c r="G17" s="86">
        <f t="shared" si="5"/>
        <v>16.267500047208113</v>
      </c>
      <c r="H17" s="100">
        <f t="shared" si="0"/>
        <v>154810432</v>
      </c>
      <c r="I17" s="86">
        <f t="shared" si="1"/>
        <v>108787398</v>
      </c>
      <c r="J17" s="86">
        <f t="shared" si="1"/>
        <v>4957507</v>
      </c>
      <c r="K17" s="86">
        <f t="shared" si="1"/>
        <v>6598133</v>
      </c>
      <c r="L17" s="86">
        <f t="shared" si="2"/>
        <v>33605916</v>
      </c>
      <c r="M17" s="87">
        <f t="shared" si="2"/>
        <v>861478</v>
      </c>
      <c r="N17" s="76"/>
      <c r="O17" s="28" t="s">
        <v>39</v>
      </c>
      <c r="P17" s="10">
        <v>108787398</v>
      </c>
      <c r="Q17" s="10">
        <v>4957507</v>
      </c>
      <c r="R17" s="10">
        <v>6598133</v>
      </c>
      <c r="S17" s="10">
        <v>6877501</v>
      </c>
      <c r="T17" s="10">
        <v>279368</v>
      </c>
      <c r="U17" s="10">
        <v>33605916</v>
      </c>
      <c r="V17" s="10">
        <v>861478</v>
      </c>
      <c r="W17" s="10">
        <v>154810432</v>
      </c>
      <c r="X17" s="10">
        <v>52957</v>
      </c>
      <c r="Y17" s="81">
        <v>2923.3233000358782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</row>
    <row r="18" spans="1:72" ht="12">
      <c r="A18" s="80" t="s">
        <v>40</v>
      </c>
      <c r="B18" s="86">
        <f t="shared" si="3"/>
        <v>2480.8892250798453</v>
      </c>
      <c r="C18" s="86">
        <f t="shared" ref="C18:E22" si="6">P20/$X20</f>
        <v>1282.2942511346446</v>
      </c>
      <c r="D18" s="86">
        <f t="shared" si="6"/>
        <v>95.472600437048243</v>
      </c>
      <c r="E18" s="86">
        <f t="shared" si="6"/>
        <v>165.79576399394855</v>
      </c>
      <c r="F18" s="86">
        <f t="shared" ref="F18:G22" si="7">U20/$X20</f>
        <v>922.59035131954954</v>
      </c>
      <c r="G18" s="86">
        <f t="shared" si="7"/>
        <v>14.736258194654564</v>
      </c>
      <c r="H18" s="107">
        <f t="shared" si="0"/>
        <v>29517620</v>
      </c>
      <c r="I18" s="103">
        <f>P20</f>
        <v>15256737</v>
      </c>
      <c r="J18" s="103">
        <f>Q20</f>
        <v>1135933</v>
      </c>
      <c r="K18" s="103">
        <f>R20</f>
        <v>1972638</v>
      </c>
      <c r="L18" s="103">
        <f>U20</f>
        <v>10976980</v>
      </c>
      <c r="M18" s="104">
        <f>V20</f>
        <v>175332</v>
      </c>
      <c r="N18" s="76"/>
      <c r="O18" s="95" t="s">
        <v>129</v>
      </c>
      <c r="P18" s="99">
        <v>31796088</v>
      </c>
      <c r="Q18" s="1">
        <v>2121277</v>
      </c>
      <c r="R18" s="1">
        <v>3137649</v>
      </c>
      <c r="S18" s="1">
        <v>3234644</v>
      </c>
      <c r="T18" s="1">
        <v>96995</v>
      </c>
      <c r="U18" s="1">
        <v>13248097</v>
      </c>
      <c r="V18" s="1">
        <v>223535</v>
      </c>
      <c r="W18" s="1">
        <v>50526646</v>
      </c>
      <c r="X18" s="1">
        <v>19848</v>
      </c>
      <c r="Y18" s="97">
        <v>2545.6794639258364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</row>
    <row r="19" spans="1:72" ht="12">
      <c r="A19" s="75" t="s">
        <v>9</v>
      </c>
      <c r="B19" s="86">
        <f t="shared" si="3"/>
        <v>2392.4942816297353</v>
      </c>
      <c r="C19" s="86">
        <f t="shared" si="6"/>
        <v>1416.9203002144388</v>
      </c>
      <c r="D19" s="86">
        <f t="shared" si="6"/>
        <v>84.26090064331666</v>
      </c>
      <c r="E19" s="86">
        <f t="shared" si="6"/>
        <v>121.69335239456755</v>
      </c>
      <c r="F19" s="86">
        <f t="shared" si="7"/>
        <v>754.25464617583987</v>
      </c>
      <c r="G19" s="86">
        <f t="shared" si="7"/>
        <v>15.365082201572552</v>
      </c>
      <c r="H19" s="100">
        <f t="shared" si="0"/>
        <v>13388398</v>
      </c>
      <c r="I19" s="86">
        <f t="shared" ref="I19:K19" si="8">P21</f>
        <v>7929086</v>
      </c>
      <c r="J19" s="86">
        <f t="shared" si="8"/>
        <v>471524</v>
      </c>
      <c r="K19" s="86">
        <f t="shared" si="8"/>
        <v>680996</v>
      </c>
      <c r="L19" s="86">
        <f t="shared" ref="L19:M19" si="9">U21</f>
        <v>4220809</v>
      </c>
      <c r="M19" s="87">
        <f t="shared" si="9"/>
        <v>85983</v>
      </c>
      <c r="N19" s="76"/>
      <c r="O19" s="26" t="s">
        <v>135</v>
      </c>
      <c r="P19" s="9">
        <v>9063660</v>
      </c>
      <c r="Q19" s="1">
        <v>931900</v>
      </c>
      <c r="R19" s="1">
        <v>1132166</v>
      </c>
      <c r="S19" s="1">
        <v>1169753</v>
      </c>
      <c r="T19" s="1">
        <v>37587</v>
      </c>
      <c r="U19" s="1">
        <v>6299943</v>
      </c>
      <c r="V19" s="1">
        <v>287188</v>
      </c>
      <c r="W19" s="1">
        <v>17714857</v>
      </c>
      <c r="X19" s="1">
        <v>8100</v>
      </c>
      <c r="Y19" s="77">
        <v>2187.0193827160492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</row>
    <row r="20" spans="1:72" ht="12">
      <c r="A20" s="75" t="s">
        <v>10</v>
      </c>
      <c r="B20" s="86">
        <f t="shared" si="3"/>
        <v>2436.4334155927245</v>
      </c>
      <c r="C20" s="86">
        <f t="shared" si="6"/>
        <v>1405.7184900831735</v>
      </c>
      <c r="D20" s="86">
        <f t="shared" si="6"/>
        <v>93.98290832647838</v>
      </c>
      <c r="E20" s="86">
        <f t="shared" si="6"/>
        <v>112.2231971483411</v>
      </c>
      <c r="F20" s="86">
        <f t="shared" si="7"/>
        <v>819.75166803765649</v>
      </c>
      <c r="G20" s="86">
        <f t="shared" si="7"/>
        <v>4.7571519970752218</v>
      </c>
      <c r="H20" s="100">
        <f t="shared" si="0"/>
        <v>26657018</v>
      </c>
      <c r="I20" s="86">
        <f t="shared" ref="I20:K20" si="10">P22</f>
        <v>15379966</v>
      </c>
      <c r="J20" s="86">
        <f t="shared" si="10"/>
        <v>1028267</v>
      </c>
      <c r="K20" s="86">
        <f t="shared" si="10"/>
        <v>1227834</v>
      </c>
      <c r="L20" s="86">
        <f t="shared" ref="L20:M20" si="11">U22</f>
        <v>8968903</v>
      </c>
      <c r="M20" s="87">
        <f t="shared" si="11"/>
        <v>52048</v>
      </c>
      <c r="N20" s="76"/>
      <c r="O20" s="28" t="s">
        <v>40</v>
      </c>
      <c r="P20" s="10">
        <v>15256737</v>
      </c>
      <c r="Q20" s="10">
        <v>1135933</v>
      </c>
      <c r="R20" s="10">
        <v>1972638</v>
      </c>
      <c r="S20" s="10">
        <v>2032249</v>
      </c>
      <c r="T20" s="10">
        <v>59611</v>
      </c>
      <c r="U20" s="10">
        <v>10976980</v>
      </c>
      <c r="V20" s="10">
        <v>175332</v>
      </c>
      <c r="W20" s="10">
        <v>29517620</v>
      </c>
      <c r="X20" s="10">
        <v>11898</v>
      </c>
      <c r="Y20" s="81">
        <v>2480.8892250798453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</row>
    <row r="21" spans="1:72" ht="12">
      <c r="A21" s="75" t="s">
        <v>11</v>
      </c>
      <c r="B21" s="86">
        <f t="shared" si="3"/>
        <v>2689.8535169988277</v>
      </c>
      <c r="C21" s="86">
        <f t="shared" si="6"/>
        <v>1749.2052168815944</v>
      </c>
      <c r="D21" s="86">
        <f t="shared" si="6"/>
        <v>94.449882766705741</v>
      </c>
      <c r="E21" s="86">
        <f t="shared" si="6"/>
        <v>133.13751465416178</v>
      </c>
      <c r="F21" s="86">
        <f t="shared" si="7"/>
        <v>712.95287221570925</v>
      </c>
      <c r="G21" s="86">
        <f t="shared" si="7"/>
        <v>0.10803048065650644</v>
      </c>
      <c r="H21" s="100">
        <f t="shared" si="0"/>
        <v>45888901</v>
      </c>
      <c r="I21" s="86">
        <f t="shared" ref="I21:K21" si="12">P23</f>
        <v>29841441</v>
      </c>
      <c r="J21" s="86">
        <f t="shared" si="12"/>
        <v>1611315</v>
      </c>
      <c r="K21" s="86">
        <f t="shared" si="12"/>
        <v>2271326</v>
      </c>
      <c r="L21" s="86">
        <f t="shared" ref="L21:M21" si="13">U23</f>
        <v>12162976</v>
      </c>
      <c r="M21" s="87">
        <f t="shared" si="13"/>
        <v>1843</v>
      </c>
      <c r="N21" s="76"/>
      <c r="O21" s="26" t="s">
        <v>9</v>
      </c>
      <c r="P21" s="1">
        <v>7929086</v>
      </c>
      <c r="Q21" s="1">
        <v>471524</v>
      </c>
      <c r="R21" s="1">
        <v>680996</v>
      </c>
      <c r="S21" s="1">
        <v>708736</v>
      </c>
      <c r="T21" s="1">
        <v>27740</v>
      </c>
      <c r="U21" s="1">
        <v>4220809</v>
      </c>
      <c r="V21" s="1">
        <v>85983</v>
      </c>
      <c r="W21" s="1">
        <v>13388398</v>
      </c>
      <c r="X21" s="1">
        <v>5596</v>
      </c>
      <c r="Y21" s="77">
        <v>2392.4942816297357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</row>
    <row r="22" spans="1:72" ht="12">
      <c r="A22" s="80" t="s">
        <v>41</v>
      </c>
      <c r="B22" s="86">
        <f t="shared" si="3"/>
        <v>2447.7881705639616</v>
      </c>
      <c r="C22" s="86">
        <f t="shared" si="6"/>
        <v>1340.1956671251719</v>
      </c>
      <c r="D22" s="86">
        <f t="shared" si="6"/>
        <v>108.20065337001375</v>
      </c>
      <c r="E22" s="86">
        <f t="shared" si="6"/>
        <v>130.18414718019258</v>
      </c>
      <c r="F22" s="86">
        <f t="shared" si="7"/>
        <v>868.90371389270979</v>
      </c>
      <c r="G22" s="86">
        <f t="shared" si="7"/>
        <v>0.30398899587345257</v>
      </c>
      <c r="H22" s="100">
        <f t="shared" si="0"/>
        <v>28472672</v>
      </c>
      <c r="I22" s="86">
        <f t="shared" ref="I22:K22" si="14">P24</f>
        <v>15589156</v>
      </c>
      <c r="J22" s="86">
        <f t="shared" si="14"/>
        <v>1258590</v>
      </c>
      <c r="K22" s="86">
        <f t="shared" si="14"/>
        <v>1514302</v>
      </c>
      <c r="L22" s="86">
        <f t="shared" ref="L22:M22" si="15">U24</f>
        <v>10107088</v>
      </c>
      <c r="M22" s="87">
        <f t="shared" si="15"/>
        <v>3536</v>
      </c>
      <c r="N22" s="76"/>
      <c r="O22" s="26" t="s">
        <v>10</v>
      </c>
      <c r="P22" s="1">
        <v>15379966</v>
      </c>
      <c r="Q22" s="1">
        <v>1028267</v>
      </c>
      <c r="R22" s="1">
        <v>1227834</v>
      </c>
      <c r="S22" s="1">
        <v>1284587</v>
      </c>
      <c r="T22" s="1">
        <v>56753</v>
      </c>
      <c r="U22" s="1">
        <v>8968903</v>
      </c>
      <c r="V22" s="1">
        <v>52048</v>
      </c>
      <c r="W22" s="1">
        <v>26657018</v>
      </c>
      <c r="X22" s="1">
        <v>10941</v>
      </c>
      <c r="Y22" s="77">
        <v>2436.4334155927245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</row>
    <row r="23" spans="1:72" ht="12">
      <c r="A23" s="75" t="s">
        <v>12</v>
      </c>
      <c r="B23" s="86">
        <f t="shared" si="3"/>
        <v>2880.0721873329771</v>
      </c>
      <c r="C23" s="86">
        <f t="shared" ref="C23:E38" si="16">P26/$X26</f>
        <v>2021.8742650988777</v>
      </c>
      <c r="D23" s="86">
        <f t="shared" si="16"/>
        <v>79.15058792089792</v>
      </c>
      <c r="E23" s="86">
        <f t="shared" si="16"/>
        <v>130.69000534473543</v>
      </c>
      <c r="F23" s="86">
        <f t="shared" ref="F23:G38" si="17">U26/$X26</f>
        <v>632.50126937466598</v>
      </c>
      <c r="G23" s="86">
        <f t="shared" si="17"/>
        <v>15.856059593800106</v>
      </c>
      <c r="H23" s="107">
        <f t="shared" si="0"/>
        <v>86217841</v>
      </c>
      <c r="I23" s="103">
        <f t="shared" ref="I23:K23" si="18">P26</f>
        <v>60526828</v>
      </c>
      <c r="J23" s="103">
        <f t="shared" si="18"/>
        <v>2369452</v>
      </c>
      <c r="K23" s="103">
        <f t="shared" si="18"/>
        <v>3912336</v>
      </c>
      <c r="L23" s="103">
        <f t="shared" ref="L23:M23" si="19">U26</f>
        <v>18934558</v>
      </c>
      <c r="M23" s="104">
        <f t="shared" si="19"/>
        <v>474667</v>
      </c>
      <c r="N23" s="76"/>
      <c r="O23" s="26" t="s">
        <v>11</v>
      </c>
      <c r="P23" s="1">
        <v>29841441</v>
      </c>
      <c r="Q23" s="1">
        <v>1611315</v>
      </c>
      <c r="R23" s="1">
        <v>2271326</v>
      </c>
      <c r="S23" s="1">
        <v>2364361</v>
      </c>
      <c r="T23" s="1">
        <v>93035</v>
      </c>
      <c r="U23" s="1">
        <v>12162976</v>
      </c>
      <c r="V23" s="1">
        <v>1843</v>
      </c>
      <c r="W23" s="1">
        <v>45888901</v>
      </c>
      <c r="X23" s="1">
        <v>17060</v>
      </c>
      <c r="Y23" s="77">
        <v>2689.8535169988277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</row>
    <row r="24" spans="1:72" ht="12">
      <c r="A24" s="80" t="s">
        <v>13</v>
      </c>
      <c r="B24" s="86">
        <f t="shared" si="3"/>
        <v>2941.8636112965492</v>
      </c>
      <c r="C24" s="86">
        <f t="shared" si="16"/>
        <v>2131.088294197893</v>
      </c>
      <c r="D24" s="86">
        <f t="shared" si="16"/>
        <v>99.453603459785796</v>
      </c>
      <c r="E24" s="86">
        <f t="shared" si="16"/>
        <v>124.52033204655618</v>
      </c>
      <c r="F24" s="86">
        <f t="shared" si="17"/>
        <v>588.29820334949056</v>
      </c>
      <c r="G24" s="86">
        <f t="shared" si="17"/>
        <v>-1.4968217571764433</v>
      </c>
      <c r="H24" s="100">
        <f t="shared" si="0"/>
        <v>101356027</v>
      </c>
      <c r="I24" s="86">
        <f t="shared" ref="I24:K24" si="20">P27</f>
        <v>73422385</v>
      </c>
      <c r="J24" s="86">
        <f t="shared" si="20"/>
        <v>3426475</v>
      </c>
      <c r="K24" s="86">
        <f t="shared" si="20"/>
        <v>4290099</v>
      </c>
      <c r="L24" s="86">
        <f t="shared" ref="L24:M24" si="21">U27</f>
        <v>20268638</v>
      </c>
      <c r="M24" s="87">
        <f t="shared" si="21"/>
        <v>-51570</v>
      </c>
      <c r="N24" s="76"/>
      <c r="O24" s="28" t="s">
        <v>41</v>
      </c>
      <c r="P24" s="10">
        <v>15589156</v>
      </c>
      <c r="Q24" s="10">
        <v>1258590</v>
      </c>
      <c r="R24" s="10">
        <v>1514302</v>
      </c>
      <c r="S24" s="10">
        <v>1570993</v>
      </c>
      <c r="T24" s="10">
        <v>56691</v>
      </c>
      <c r="U24" s="10">
        <v>10107088</v>
      </c>
      <c r="V24" s="10">
        <v>3536</v>
      </c>
      <c r="W24" s="10">
        <v>28472672</v>
      </c>
      <c r="X24" s="10">
        <v>11632</v>
      </c>
      <c r="Y24" s="81">
        <v>2447.7881705639616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</row>
    <row r="25" spans="1:72" ht="12">
      <c r="A25" s="75" t="s">
        <v>14</v>
      </c>
      <c r="B25" s="86">
        <f t="shared" si="3"/>
        <v>2497.7188386815105</v>
      </c>
      <c r="C25" s="86">
        <f t="shared" si="16"/>
        <v>1397.8015717092337</v>
      </c>
      <c r="D25" s="86">
        <f t="shared" si="16"/>
        <v>126.93669504475005</v>
      </c>
      <c r="E25" s="86">
        <f t="shared" si="16"/>
        <v>166.52412137087973</v>
      </c>
      <c r="F25" s="86">
        <f t="shared" si="17"/>
        <v>797.49421523684782</v>
      </c>
      <c r="G25" s="86">
        <f t="shared" si="17"/>
        <v>8.96223531979917</v>
      </c>
      <c r="H25" s="100">
        <f t="shared" si="0"/>
        <v>11442050</v>
      </c>
      <c r="I25" s="86">
        <f t="shared" ref="I25:K25" si="22">P28</f>
        <v>6403329</v>
      </c>
      <c r="J25" s="86">
        <f t="shared" si="22"/>
        <v>581497</v>
      </c>
      <c r="K25" s="86">
        <f t="shared" si="22"/>
        <v>762847</v>
      </c>
      <c r="L25" s="86">
        <f t="shared" ref="L25:M25" si="23">U28</f>
        <v>3653321</v>
      </c>
      <c r="M25" s="87">
        <f t="shared" si="23"/>
        <v>41056</v>
      </c>
      <c r="N25" s="76"/>
      <c r="O25" s="28" t="s">
        <v>130</v>
      </c>
      <c r="P25" s="10">
        <v>50136935</v>
      </c>
      <c r="Q25" s="10">
        <v>3461618</v>
      </c>
      <c r="R25" s="10">
        <v>3660894</v>
      </c>
      <c r="S25" s="10">
        <v>3813337</v>
      </c>
      <c r="T25" s="10">
        <v>152443</v>
      </c>
      <c r="U25" s="10">
        <v>20224658</v>
      </c>
      <c r="V25" s="10">
        <v>533384</v>
      </c>
      <c r="W25" s="10">
        <v>78017489</v>
      </c>
      <c r="X25" s="10">
        <v>30411</v>
      </c>
      <c r="Y25" s="81">
        <v>2565.4364867975405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</row>
    <row r="26" spans="1:72" ht="12">
      <c r="A26" s="75" t="s">
        <v>15</v>
      </c>
      <c r="B26" s="86">
        <f t="shared" si="3"/>
        <v>2326.1024777483758</v>
      </c>
      <c r="C26" s="86">
        <f t="shared" si="16"/>
        <v>1226.2317777243204</v>
      </c>
      <c r="D26" s="86">
        <f t="shared" si="16"/>
        <v>144.85746932884291</v>
      </c>
      <c r="E26" s="86">
        <f t="shared" si="16"/>
        <v>145.29023334135195</v>
      </c>
      <c r="F26" s="86">
        <f t="shared" si="17"/>
        <v>800.65491941303821</v>
      </c>
      <c r="G26" s="86">
        <f t="shared" si="17"/>
        <v>9.0680779408227092</v>
      </c>
      <c r="H26" s="100">
        <f t="shared" si="0"/>
        <v>19339216</v>
      </c>
      <c r="I26" s="86">
        <f t="shared" ref="I26:K26" si="24">P29</f>
        <v>10194891</v>
      </c>
      <c r="J26" s="86">
        <f t="shared" si="24"/>
        <v>1204345</v>
      </c>
      <c r="K26" s="86">
        <f t="shared" si="24"/>
        <v>1207943</v>
      </c>
      <c r="L26" s="86">
        <f t="shared" ref="L26:M26" si="25">U29</f>
        <v>6656645</v>
      </c>
      <c r="M26" s="87">
        <f t="shared" si="25"/>
        <v>75392</v>
      </c>
      <c r="N26" s="76"/>
      <c r="O26" s="26" t="s">
        <v>12</v>
      </c>
      <c r="P26" s="1">
        <v>60526828</v>
      </c>
      <c r="Q26" s="1">
        <v>2369452</v>
      </c>
      <c r="R26" s="1">
        <v>3912336</v>
      </c>
      <c r="S26" s="1">
        <v>4074176</v>
      </c>
      <c r="T26" s="1">
        <v>161840</v>
      </c>
      <c r="U26" s="1">
        <v>18934558</v>
      </c>
      <c r="V26" s="1">
        <v>474667</v>
      </c>
      <c r="W26" s="1">
        <v>86217841</v>
      </c>
      <c r="X26" s="1">
        <v>29936</v>
      </c>
      <c r="Y26" s="77">
        <v>2880.0721873329771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</row>
    <row r="27" spans="1:72" ht="12">
      <c r="A27" s="75" t="s">
        <v>16</v>
      </c>
      <c r="B27" s="86">
        <f t="shared" si="3"/>
        <v>2132.864345738295</v>
      </c>
      <c r="C27" s="86">
        <f t="shared" si="16"/>
        <v>990.58823529411768</v>
      </c>
      <c r="D27" s="86">
        <f t="shared" si="16"/>
        <v>170.57563025210084</v>
      </c>
      <c r="E27" s="86">
        <f t="shared" si="16"/>
        <v>92.740096038415359</v>
      </c>
      <c r="F27" s="86">
        <f t="shared" si="17"/>
        <v>854.87695078031209</v>
      </c>
      <c r="G27" s="86">
        <f t="shared" si="17"/>
        <v>24.08343337334934</v>
      </c>
      <c r="H27" s="100">
        <f t="shared" si="0"/>
        <v>3553352</v>
      </c>
      <c r="I27" s="86">
        <f t="shared" ref="I27:K27" si="26">P30</f>
        <v>1650320</v>
      </c>
      <c r="J27" s="86">
        <f t="shared" si="26"/>
        <v>284179</v>
      </c>
      <c r="K27" s="86">
        <f t="shared" si="26"/>
        <v>154505</v>
      </c>
      <c r="L27" s="86">
        <f t="shared" ref="L27:M27" si="27">U30</f>
        <v>1424225</v>
      </c>
      <c r="M27" s="87">
        <f t="shared" si="27"/>
        <v>40123</v>
      </c>
      <c r="N27" s="76"/>
      <c r="O27" s="28" t="s">
        <v>13</v>
      </c>
      <c r="P27" s="10">
        <v>73422385</v>
      </c>
      <c r="Q27" s="10">
        <v>3426475</v>
      </c>
      <c r="R27" s="10">
        <v>4290099</v>
      </c>
      <c r="S27" s="10">
        <v>4482024</v>
      </c>
      <c r="T27" s="10">
        <v>191925</v>
      </c>
      <c r="U27" s="10">
        <v>20268638</v>
      </c>
      <c r="V27" s="10">
        <v>-51570</v>
      </c>
      <c r="W27" s="10">
        <v>101356027</v>
      </c>
      <c r="X27" s="10">
        <v>34453</v>
      </c>
      <c r="Y27" s="81">
        <v>2941.8636112965487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</row>
    <row r="28" spans="1:72" ht="12">
      <c r="A28" s="75" t="s">
        <v>17</v>
      </c>
      <c r="B28" s="86">
        <f t="shared" si="3"/>
        <v>2406.3486728216967</v>
      </c>
      <c r="C28" s="86">
        <f t="shared" si="16"/>
        <v>1300.8522792844778</v>
      </c>
      <c r="D28" s="86">
        <f t="shared" si="16"/>
        <v>97.010386612810152</v>
      </c>
      <c r="E28" s="86">
        <f t="shared" si="16"/>
        <v>144.81260819388345</v>
      </c>
      <c r="F28" s="86">
        <f t="shared" si="17"/>
        <v>847.08669936526258</v>
      </c>
      <c r="G28" s="86">
        <f t="shared" si="17"/>
        <v>16.58669936526255</v>
      </c>
      <c r="H28" s="100">
        <f t="shared" si="0"/>
        <v>16680809</v>
      </c>
      <c r="I28" s="86">
        <f t="shared" ref="I28:K28" si="28">P31</f>
        <v>9017508</v>
      </c>
      <c r="J28" s="86">
        <f t="shared" si="28"/>
        <v>672476</v>
      </c>
      <c r="K28" s="86">
        <f t="shared" si="28"/>
        <v>1003841</v>
      </c>
      <c r="L28" s="86">
        <f t="shared" ref="L28:M28" si="29">U31</f>
        <v>5872005</v>
      </c>
      <c r="M28" s="87">
        <f t="shared" si="29"/>
        <v>114979</v>
      </c>
      <c r="N28" s="76"/>
      <c r="O28" s="26" t="s">
        <v>14</v>
      </c>
      <c r="P28" s="1">
        <v>6403329</v>
      </c>
      <c r="Q28" s="1">
        <v>581497</v>
      </c>
      <c r="R28" s="1">
        <v>762847</v>
      </c>
      <c r="S28" s="1">
        <v>789033</v>
      </c>
      <c r="T28" s="1">
        <v>26186</v>
      </c>
      <c r="U28" s="1">
        <v>3653321</v>
      </c>
      <c r="V28" s="1">
        <v>41056</v>
      </c>
      <c r="W28" s="1">
        <v>11442050</v>
      </c>
      <c r="X28" s="1">
        <v>4581</v>
      </c>
      <c r="Y28" s="77">
        <v>2497.7188386815105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</row>
    <row r="29" spans="1:72" ht="12">
      <c r="A29" s="75" t="s">
        <v>18</v>
      </c>
      <c r="B29" s="86">
        <f t="shared" si="3"/>
        <v>2635.6329909550823</v>
      </c>
      <c r="C29" s="86">
        <f t="shared" si="16"/>
        <v>1640.6280852368543</v>
      </c>
      <c r="D29" s="86">
        <f t="shared" si="16"/>
        <v>137.8494557718841</v>
      </c>
      <c r="E29" s="86">
        <f t="shared" si="16"/>
        <v>126.82738003985897</v>
      </c>
      <c r="F29" s="86">
        <f t="shared" si="17"/>
        <v>722.62532577035108</v>
      </c>
      <c r="G29" s="86">
        <f t="shared" si="17"/>
        <v>7.7027441361336813</v>
      </c>
      <c r="H29" s="100">
        <f t="shared" si="0"/>
        <v>17192234</v>
      </c>
      <c r="I29" s="86">
        <f t="shared" ref="I29:K29" si="30">P32</f>
        <v>10701817</v>
      </c>
      <c r="J29" s="86">
        <f t="shared" si="30"/>
        <v>899192</v>
      </c>
      <c r="K29" s="86">
        <f t="shared" si="30"/>
        <v>827295</v>
      </c>
      <c r="L29" s="86">
        <f t="shared" ref="L29:M29" si="31">U32</f>
        <v>4713685</v>
      </c>
      <c r="M29" s="87">
        <f t="shared" si="31"/>
        <v>50245</v>
      </c>
      <c r="N29" s="76"/>
      <c r="O29" s="26" t="s">
        <v>15</v>
      </c>
      <c r="P29" s="1">
        <v>10194891</v>
      </c>
      <c r="Q29" s="1">
        <v>1204345</v>
      </c>
      <c r="R29" s="1">
        <v>1207943</v>
      </c>
      <c r="S29" s="1">
        <v>1253295</v>
      </c>
      <c r="T29" s="1">
        <v>45352</v>
      </c>
      <c r="U29" s="1">
        <v>6656645</v>
      </c>
      <c r="V29" s="1">
        <v>75392</v>
      </c>
      <c r="W29" s="1">
        <v>19339216</v>
      </c>
      <c r="X29" s="1">
        <v>8314</v>
      </c>
      <c r="Y29" s="77">
        <v>2326.1024777483763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</row>
    <row r="30" spans="1:72" ht="12">
      <c r="A30" s="80" t="s">
        <v>42</v>
      </c>
      <c r="B30" s="86">
        <f t="shared" si="3"/>
        <v>2444.8262481463171</v>
      </c>
      <c r="C30" s="86">
        <f t="shared" si="16"/>
        <v>1345.9972812654473</v>
      </c>
      <c r="D30" s="86">
        <f t="shared" si="16"/>
        <v>85.63008732904926</v>
      </c>
      <c r="E30" s="86">
        <f t="shared" si="16"/>
        <v>128.99101993738671</v>
      </c>
      <c r="F30" s="86">
        <f t="shared" si="17"/>
        <v>791.72886801779532</v>
      </c>
      <c r="G30" s="86">
        <f t="shared" si="17"/>
        <v>92.47899159663865</v>
      </c>
      <c r="H30" s="100">
        <f t="shared" si="0"/>
        <v>29675301</v>
      </c>
      <c r="I30" s="86">
        <f t="shared" ref="I30:K30" si="32">P33</f>
        <v>16337715</v>
      </c>
      <c r="J30" s="86">
        <f t="shared" si="32"/>
        <v>1039378</v>
      </c>
      <c r="K30" s="86">
        <f t="shared" si="32"/>
        <v>1565693</v>
      </c>
      <c r="L30" s="86">
        <f t="shared" ref="L30:M30" si="33">U33</f>
        <v>9610005</v>
      </c>
      <c r="M30" s="87">
        <f t="shared" si="33"/>
        <v>1122510</v>
      </c>
      <c r="N30" s="76"/>
      <c r="O30" s="26" t="s">
        <v>16</v>
      </c>
      <c r="P30" s="1">
        <v>1650320</v>
      </c>
      <c r="Q30" s="1">
        <v>284179</v>
      </c>
      <c r="R30" s="1">
        <v>154505</v>
      </c>
      <c r="S30" s="1">
        <v>163358</v>
      </c>
      <c r="T30" s="1">
        <v>8853</v>
      </c>
      <c r="U30" s="1">
        <v>1424225</v>
      </c>
      <c r="V30" s="1">
        <v>40123</v>
      </c>
      <c r="W30" s="1">
        <v>3553352</v>
      </c>
      <c r="X30" s="1">
        <v>1666</v>
      </c>
      <c r="Y30" s="77">
        <v>2132.8643457382955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</row>
    <row r="31" spans="1:72" ht="12">
      <c r="A31" s="75" t="s">
        <v>19</v>
      </c>
      <c r="B31" s="86">
        <f t="shared" si="3"/>
        <v>2514.4923145219468</v>
      </c>
      <c r="C31" s="86">
        <f t="shared" si="16"/>
        <v>1515.7416902502637</v>
      </c>
      <c r="D31" s="86">
        <f t="shared" si="16"/>
        <v>102.40658121080961</v>
      </c>
      <c r="E31" s="86">
        <f t="shared" si="16"/>
        <v>119.88824149603241</v>
      </c>
      <c r="F31" s="86">
        <f t="shared" si="17"/>
        <v>752.45968592197994</v>
      </c>
      <c r="G31" s="86">
        <f t="shared" si="17"/>
        <v>23.996115642861106</v>
      </c>
      <c r="H31" s="100">
        <f t="shared" si="0"/>
        <v>45313666</v>
      </c>
      <c r="I31" s="86">
        <f t="shared" ref="I31:K31" si="34">P34</f>
        <v>27315181</v>
      </c>
      <c r="J31" s="86">
        <f t="shared" si="34"/>
        <v>1845469</v>
      </c>
      <c r="K31" s="86">
        <f t="shared" si="34"/>
        <v>2160506</v>
      </c>
      <c r="L31" s="86">
        <f t="shared" ref="L31:M31" si="35">U34</f>
        <v>13560076</v>
      </c>
      <c r="M31" s="87">
        <f t="shared" si="35"/>
        <v>432434</v>
      </c>
      <c r="N31" s="76"/>
      <c r="O31" s="26" t="s">
        <v>17</v>
      </c>
      <c r="P31" s="1">
        <v>9017508</v>
      </c>
      <c r="Q31" s="1">
        <v>672476</v>
      </c>
      <c r="R31" s="1">
        <v>1003841</v>
      </c>
      <c r="S31" s="1">
        <v>1043027</v>
      </c>
      <c r="T31" s="1">
        <v>39186</v>
      </c>
      <c r="U31" s="1">
        <v>5872005</v>
      </c>
      <c r="V31" s="1">
        <v>114979</v>
      </c>
      <c r="W31" s="1">
        <v>16680809</v>
      </c>
      <c r="X31" s="1">
        <v>6932</v>
      </c>
      <c r="Y31" s="77">
        <v>2406.3486728216963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</row>
    <row r="32" spans="1:72" s="27" customFormat="1" ht="12">
      <c r="A32" s="75" t="s">
        <v>20</v>
      </c>
      <c r="B32" s="88">
        <f t="shared" si="3"/>
        <v>2802.6579869219991</v>
      </c>
      <c r="C32" s="88">
        <f t="shared" si="16"/>
        <v>1788.7328351237738</v>
      </c>
      <c r="D32" s="88">
        <f t="shared" si="16"/>
        <v>114.16604390471743</v>
      </c>
      <c r="E32" s="88">
        <f t="shared" si="16"/>
        <v>178.0866417561887</v>
      </c>
      <c r="F32" s="88">
        <f t="shared" si="17"/>
        <v>714.75478748248486</v>
      </c>
      <c r="G32" s="88">
        <f t="shared" si="17"/>
        <v>6.91767865483419</v>
      </c>
      <c r="H32" s="100">
        <f t="shared" si="0"/>
        <v>24001963</v>
      </c>
      <c r="I32" s="88">
        <f t="shared" ref="I32:K32" si="36">P35</f>
        <v>15318708</v>
      </c>
      <c r="J32" s="88">
        <f t="shared" si="36"/>
        <v>977718</v>
      </c>
      <c r="K32" s="88">
        <f t="shared" si="36"/>
        <v>1525134</v>
      </c>
      <c r="L32" s="88">
        <f t="shared" ref="L32:M32" si="37">U35</f>
        <v>6121160</v>
      </c>
      <c r="M32" s="87">
        <f t="shared" si="37"/>
        <v>59243</v>
      </c>
      <c r="N32" s="79"/>
      <c r="O32" s="26" t="s">
        <v>18</v>
      </c>
      <c r="P32" s="1">
        <v>10701817</v>
      </c>
      <c r="Q32" s="1">
        <v>899192</v>
      </c>
      <c r="R32" s="1">
        <v>827295</v>
      </c>
      <c r="S32" s="1">
        <v>859585</v>
      </c>
      <c r="T32" s="1">
        <v>32290</v>
      </c>
      <c r="U32" s="1">
        <v>4713685</v>
      </c>
      <c r="V32" s="1">
        <v>50245</v>
      </c>
      <c r="W32" s="1">
        <v>17192234</v>
      </c>
      <c r="X32" s="1">
        <v>6523</v>
      </c>
      <c r="Y32" s="77">
        <v>2635.6329909550818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55" ht="12">
      <c r="A33" s="75" t="s">
        <v>21</v>
      </c>
      <c r="B33" s="86">
        <f t="shared" si="3"/>
        <v>2678.6741102795172</v>
      </c>
      <c r="C33" s="86">
        <f t="shared" si="16"/>
        <v>1728.8470749961814</v>
      </c>
      <c r="D33" s="86">
        <f t="shared" si="16"/>
        <v>105.14910646097449</v>
      </c>
      <c r="E33" s="86">
        <f t="shared" si="16"/>
        <v>158.17488926225752</v>
      </c>
      <c r="F33" s="86">
        <f t="shared" si="17"/>
        <v>689.55662135329158</v>
      </c>
      <c r="G33" s="86">
        <f t="shared" si="17"/>
        <v>-3.0535817931877194</v>
      </c>
      <c r="H33" s="100">
        <f t="shared" si="0"/>
        <v>87686397</v>
      </c>
      <c r="I33" s="86">
        <f t="shared" ref="I33:K33" si="38">P36</f>
        <v>56593809</v>
      </c>
      <c r="J33" s="86">
        <f t="shared" si="38"/>
        <v>3442056</v>
      </c>
      <c r="K33" s="86">
        <f t="shared" si="38"/>
        <v>5177855</v>
      </c>
      <c r="L33" s="86">
        <f t="shared" ref="L33:M33" si="39">U36</f>
        <v>22572636</v>
      </c>
      <c r="M33" s="87">
        <f t="shared" si="39"/>
        <v>-99959</v>
      </c>
      <c r="N33" s="76"/>
      <c r="O33" s="28" t="s">
        <v>42</v>
      </c>
      <c r="P33" s="10">
        <v>16337715</v>
      </c>
      <c r="Q33" s="10">
        <v>1039378</v>
      </c>
      <c r="R33" s="10">
        <v>1565693</v>
      </c>
      <c r="S33" s="10">
        <v>1636005</v>
      </c>
      <c r="T33" s="10">
        <v>70312</v>
      </c>
      <c r="U33" s="10">
        <v>9610005</v>
      </c>
      <c r="V33" s="10">
        <v>1122510</v>
      </c>
      <c r="W33" s="10">
        <v>29675301</v>
      </c>
      <c r="X33" s="10">
        <v>12138</v>
      </c>
      <c r="Y33" s="81">
        <v>2444.8262481463175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</row>
    <row r="34" spans="1:55" ht="12">
      <c r="A34" s="75" t="s">
        <v>22</v>
      </c>
      <c r="B34" s="86">
        <f t="shared" si="3"/>
        <v>2461.2902633190447</v>
      </c>
      <c r="C34" s="86">
        <f t="shared" si="16"/>
        <v>1340.444493045228</v>
      </c>
      <c r="D34" s="86">
        <f t="shared" si="16"/>
        <v>101.67640626366897</v>
      </c>
      <c r="E34" s="86">
        <f t="shared" si="16"/>
        <v>167.32709299273904</v>
      </c>
      <c r="F34" s="86">
        <f t="shared" si="17"/>
        <v>836.40941299973758</v>
      </c>
      <c r="G34" s="86">
        <f t="shared" si="17"/>
        <v>15.432858017671245</v>
      </c>
      <c r="H34" s="100">
        <f t="shared" si="0"/>
        <v>28135009</v>
      </c>
      <c r="I34" s="86">
        <f t="shared" ref="I34:K34" si="40">P37</f>
        <v>15322621</v>
      </c>
      <c r="J34" s="86">
        <f t="shared" si="40"/>
        <v>1162263</v>
      </c>
      <c r="K34" s="86">
        <f t="shared" si="40"/>
        <v>1912716</v>
      </c>
      <c r="L34" s="86">
        <f t="shared" ref="L34:M34" si="41">U37</f>
        <v>9560996</v>
      </c>
      <c r="M34" s="87">
        <f t="shared" si="41"/>
        <v>176413</v>
      </c>
      <c r="N34" s="76"/>
      <c r="O34" s="26" t="s">
        <v>19</v>
      </c>
      <c r="P34" s="1">
        <v>27315181</v>
      </c>
      <c r="Q34" s="1">
        <v>1845469</v>
      </c>
      <c r="R34" s="1">
        <v>2160506</v>
      </c>
      <c r="S34" s="1">
        <v>2255063</v>
      </c>
      <c r="T34" s="1">
        <v>94557</v>
      </c>
      <c r="U34" s="1">
        <v>13560076</v>
      </c>
      <c r="V34" s="1">
        <v>432434</v>
      </c>
      <c r="W34" s="1">
        <v>45313666</v>
      </c>
      <c r="X34" s="1">
        <v>18021</v>
      </c>
      <c r="Y34" s="77">
        <v>2514.4923145219468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</row>
    <row r="35" spans="1:55" ht="12">
      <c r="A35" s="80" t="s">
        <v>73</v>
      </c>
      <c r="B35" s="86">
        <f t="shared" si="3"/>
        <v>2301.7868515950072</v>
      </c>
      <c r="C35" s="86">
        <f t="shared" si="16"/>
        <v>1147.9657697642165</v>
      </c>
      <c r="D35" s="86">
        <f t="shared" si="16"/>
        <v>87.412538141470179</v>
      </c>
      <c r="E35" s="86">
        <f t="shared" si="16"/>
        <v>118.58163661581138</v>
      </c>
      <c r="F35" s="86">
        <f t="shared" si="17"/>
        <v>936.02257975034672</v>
      </c>
      <c r="G35" s="86">
        <f t="shared" si="17"/>
        <v>11.804327323162275</v>
      </c>
      <c r="H35" s="100">
        <f t="shared" si="0"/>
        <v>41489708</v>
      </c>
      <c r="I35" s="86">
        <f t="shared" ref="I35:K35" si="42">P38</f>
        <v>20692083</v>
      </c>
      <c r="J35" s="86">
        <f t="shared" si="42"/>
        <v>1575611</v>
      </c>
      <c r="K35" s="86">
        <f t="shared" si="42"/>
        <v>2137434</v>
      </c>
      <c r="L35" s="86">
        <f t="shared" ref="L35:M35" si="43">U38</f>
        <v>16871807</v>
      </c>
      <c r="M35" s="87">
        <f t="shared" si="43"/>
        <v>212773</v>
      </c>
      <c r="N35" s="76"/>
      <c r="O35" s="26" t="s">
        <v>20</v>
      </c>
      <c r="P35" s="1">
        <v>15318708</v>
      </c>
      <c r="Q35" s="1">
        <v>977718</v>
      </c>
      <c r="R35" s="1">
        <v>1525134</v>
      </c>
      <c r="S35" s="1">
        <v>1568700</v>
      </c>
      <c r="T35" s="1">
        <v>43566</v>
      </c>
      <c r="U35" s="1">
        <v>6121160</v>
      </c>
      <c r="V35" s="1">
        <v>59243</v>
      </c>
      <c r="W35" s="1">
        <v>24001963</v>
      </c>
      <c r="X35" s="1">
        <v>8564</v>
      </c>
      <c r="Y35" s="77">
        <v>2802.6579869219991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</row>
    <row r="36" spans="1:55" ht="12">
      <c r="A36" s="80" t="s">
        <v>43</v>
      </c>
      <c r="B36" s="86">
        <f t="shared" si="3"/>
        <v>2273.2317794332234</v>
      </c>
      <c r="C36" s="86">
        <f t="shared" si="16"/>
        <v>1274.8112280162813</v>
      </c>
      <c r="D36" s="86">
        <f t="shared" si="16"/>
        <v>125.57998617617694</v>
      </c>
      <c r="E36" s="86">
        <f t="shared" si="16"/>
        <v>124.07434144842946</v>
      </c>
      <c r="F36" s="86">
        <f t="shared" si="17"/>
        <v>745.90592120420854</v>
      </c>
      <c r="G36" s="86">
        <f t="shared" si="17"/>
        <v>2.860302588126872</v>
      </c>
      <c r="H36" s="100">
        <f t="shared" si="0"/>
        <v>29599751</v>
      </c>
      <c r="I36" s="86">
        <f t="shared" ref="I36:K36" si="44">P39</f>
        <v>16599317</v>
      </c>
      <c r="J36" s="86">
        <f t="shared" si="44"/>
        <v>1635177</v>
      </c>
      <c r="K36" s="86">
        <f t="shared" si="44"/>
        <v>1615572</v>
      </c>
      <c r="L36" s="86">
        <f t="shared" ref="L36:M36" si="45">U39</f>
        <v>9712441</v>
      </c>
      <c r="M36" s="87">
        <f t="shared" si="45"/>
        <v>37244</v>
      </c>
      <c r="N36" s="76"/>
      <c r="O36" s="26" t="s">
        <v>21</v>
      </c>
      <c r="P36" s="1">
        <v>56593809</v>
      </c>
      <c r="Q36" s="1">
        <v>3442056</v>
      </c>
      <c r="R36" s="1">
        <v>5177855</v>
      </c>
      <c r="S36" s="1">
        <v>5343780</v>
      </c>
      <c r="T36" s="1">
        <v>165925</v>
      </c>
      <c r="U36" s="1">
        <v>22572636</v>
      </c>
      <c r="V36" s="1">
        <v>-99959</v>
      </c>
      <c r="W36" s="1">
        <v>87686397</v>
      </c>
      <c r="X36" s="1">
        <v>32735</v>
      </c>
      <c r="Y36" s="77">
        <v>2678.6741102795172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</row>
    <row r="37" spans="1:55" ht="12">
      <c r="A37" s="75" t="s">
        <v>44</v>
      </c>
      <c r="B37" s="86">
        <f t="shared" si="3"/>
        <v>2375.0649581952207</v>
      </c>
      <c r="C37" s="86">
        <f t="shared" si="16"/>
        <v>1306.8902686389947</v>
      </c>
      <c r="D37" s="86">
        <f t="shared" si="16"/>
        <v>88.147034086973733</v>
      </c>
      <c r="E37" s="86">
        <f t="shared" si="16"/>
        <v>112.10735665165983</v>
      </c>
      <c r="F37" s="86">
        <f t="shared" si="17"/>
        <v>859.17414535200123</v>
      </c>
      <c r="G37" s="86">
        <f t="shared" si="17"/>
        <v>8.7461534655914512</v>
      </c>
      <c r="H37" s="100">
        <f t="shared" si="0"/>
        <v>48007188</v>
      </c>
      <c r="I37" s="86">
        <f t="shared" ref="I37:K37" si="46">P40</f>
        <v>26416173</v>
      </c>
      <c r="J37" s="86">
        <f t="shared" si="46"/>
        <v>1781716</v>
      </c>
      <c r="K37" s="86">
        <f t="shared" si="46"/>
        <v>2266026</v>
      </c>
      <c r="L37" s="86">
        <f t="shared" ref="L37:M37" si="47">U40</f>
        <v>17366487</v>
      </c>
      <c r="M37" s="87">
        <f t="shared" si="47"/>
        <v>176786</v>
      </c>
      <c r="N37" s="76"/>
      <c r="O37" s="26" t="s">
        <v>22</v>
      </c>
      <c r="P37" s="1">
        <v>15322621</v>
      </c>
      <c r="Q37" s="1">
        <v>1162263</v>
      </c>
      <c r="R37" s="1">
        <v>1912716</v>
      </c>
      <c r="S37" s="1">
        <v>1969453</v>
      </c>
      <c r="T37" s="1">
        <v>56737</v>
      </c>
      <c r="U37" s="1">
        <v>9560996</v>
      </c>
      <c r="V37" s="1">
        <v>176413</v>
      </c>
      <c r="W37" s="1">
        <v>28135009</v>
      </c>
      <c r="X37" s="1">
        <v>11431</v>
      </c>
      <c r="Y37" s="77">
        <v>2461.2902633190447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</row>
    <row r="38" spans="1:55" ht="12">
      <c r="A38" s="80" t="s">
        <v>23</v>
      </c>
      <c r="B38" s="86">
        <f t="shared" si="3"/>
        <v>2213.6089099526066</v>
      </c>
      <c r="C38" s="86">
        <f t="shared" si="16"/>
        <v>1108.3736492890996</v>
      </c>
      <c r="D38" s="86">
        <f t="shared" si="16"/>
        <v>118.4254028436019</v>
      </c>
      <c r="E38" s="86">
        <f t="shared" si="16"/>
        <v>101.38862559241706</v>
      </c>
      <c r="F38" s="86">
        <f t="shared" si="17"/>
        <v>866.73270142180093</v>
      </c>
      <c r="G38" s="86">
        <f t="shared" si="17"/>
        <v>18.688530805687204</v>
      </c>
      <c r="H38" s="100">
        <f t="shared" si="0"/>
        <v>11676787</v>
      </c>
      <c r="I38" s="86">
        <f t="shared" ref="I38:K38" si="48">P41</f>
        <v>5846671</v>
      </c>
      <c r="J38" s="86">
        <f t="shared" si="48"/>
        <v>624694</v>
      </c>
      <c r="K38" s="86">
        <f t="shared" si="48"/>
        <v>534825</v>
      </c>
      <c r="L38" s="86">
        <f t="shared" ref="L38:M38" si="49">U41</f>
        <v>4572015</v>
      </c>
      <c r="M38" s="87">
        <f t="shared" si="49"/>
        <v>98582</v>
      </c>
      <c r="N38" s="76"/>
      <c r="O38" s="28" t="s">
        <v>73</v>
      </c>
      <c r="P38" s="10">
        <v>20692083</v>
      </c>
      <c r="Q38" s="10">
        <v>1575611</v>
      </c>
      <c r="R38" s="10">
        <v>2137434</v>
      </c>
      <c r="S38" s="10">
        <v>2231354</v>
      </c>
      <c r="T38" s="10">
        <v>93920</v>
      </c>
      <c r="U38" s="10">
        <v>16871807</v>
      </c>
      <c r="V38" s="10">
        <v>212773</v>
      </c>
      <c r="W38" s="10">
        <v>41489708</v>
      </c>
      <c r="X38" s="10">
        <v>18025</v>
      </c>
      <c r="Y38" s="81">
        <v>2301.7868515950067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</row>
    <row r="39" spans="1:55" ht="12">
      <c r="A39" s="75" t="s">
        <v>24</v>
      </c>
      <c r="B39" s="86">
        <f t="shared" si="3"/>
        <v>2384.3786033470601</v>
      </c>
      <c r="C39" s="86">
        <f t="shared" ref="C39:E49" si="50">P42/$X42</f>
        <v>1402.8743538070621</v>
      </c>
      <c r="D39" s="86">
        <f t="shared" si="50"/>
        <v>116.00911241566635</v>
      </c>
      <c r="E39" s="86">
        <f t="shared" si="50"/>
        <v>157.55787260141943</v>
      </c>
      <c r="F39" s="86">
        <f t="shared" ref="F39:G49" si="51">U42/$X42</f>
        <v>693.01673530184883</v>
      </c>
      <c r="G39" s="86">
        <f t="shared" si="51"/>
        <v>14.920529221063699</v>
      </c>
      <c r="H39" s="100">
        <f t="shared" si="0"/>
        <v>27212913</v>
      </c>
      <c r="I39" s="86">
        <f t="shared" ref="I39:K39" si="52">P42</f>
        <v>16011005</v>
      </c>
      <c r="J39" s="86">
        <f t="shared" si="52"/>
        <v>1324012</v>
      </c>
      <c r="K39" s="86">
        <f t="shared" si="52"/>
        <v>1798208</v>
      </c>
      <c r="L39" s="86">
        <f t="shared" ref="L39:M39" si="53">U42</f>
        <v>7909400</v>
      </c>
      <c r="M39" s="87">
        <f t="shared" si="53"/>
        <v>170288</v>
      </c>
      <c r="N39" s="76"/>
      <c r="O39" s="28" t="s">
        <v>43</v>
      </c>
      <c r="P39" s="10">
        <v>16599317</v>
      </c>
      <c r="Q39" s="10">
        <v>1635177</v>
      </c>
      <c r="R39" s="10">
        <v>1615572</v>
      </c>
      <c r="S39" s="10">
        <v>1677015</v>
      </c>
      <c r="T39" s="10">
        <v>61443</v>
      </c>
      <c r="U39" s="10">
        <v>9712441</v>
      </c>
      <c r="V39" s="10">
        <v>37244</v>
      </c>
      <c r="W39" s="10">
        <v>29599751</v>
      </c>
      <c r="X39" s="10">
        <v>13021</v>
      </c>
      <c r="Y39" s="81">
        <v>2273.2317794332234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</row>
    <row r="40" spans="1:55" ht="12">
      <c r="A40" s="75" t="s">
        <v>25</v>
      </c>
      <c r="B40" s="86">
        <f t="shared" si="3"/>
        <v>2594.9528549452539</v>
      </c>
      <c r="C40" s="86">
        <f t="shared" si="50"/>
        <v>1294.8948511446929</v>
      </c>
      <c r="D40" s="86">
        <f t="shared" si="50"/>
        <v>104.94181522034205</v>
      </c>
      <c r="E40" s="86">
        <f t="shared" si="50"/>
        <v>371.16061894851146</v>
      </c>
      <c r="F40" s="86">
        <f t="shared" si="51"/>
        <v>793.86489910415344</v>
      </c>
      <c r="G40" s="86">
        <f t="shared" si="51"/>
        <v>30.090670527554067</v>
      </c>
      <c r="H40" s="100">
        <f t="shared" si="0"/>
        <v>28676824</v>
      </c>
      <c r="I40" s="86">
        <f t="shared" ref="I40:K40" si="54">P43</f>
        <v>14309883</v>
      </c>
      <c r="J40" s="86">
        <f t="shared" si="54"/>
        <v>1159712</v>
      </c>
      <c r="K40" s="86">
        <f t="shared" si="54"/>
        <v>4101696</v>
      </c>
      <c r="L40" s="86">
        <f t="shared" ref="L40:M40" si="55">U43</f>
        <v>8773001</v>
      </c>
      <c r="M40" s="87">
        <f t="shared" si="55"/>
        <v>332532</v>
      </c>
      <c r="N40" s="76"/>
      <c r="O40" s="26" t="s">
        <v>44</v>
      </c>
      <c r="P40" s="1">
        <v>26416173</v>
      </c>
      <c r="Q40" s="1">
        <v>1781716</v>
      </c>
      <c r="R40" s="1">
        <v>2266026</v>
      </c>
      <c r="S40" s="1">
        <v>2373567</v>
      </c>
      <c r="T40" s="1">
        <v>107541</v>
      </c>
      <c r="U40" s="1">
        <v>17366487</v>
      </c>
      <c r="V40" s="1">
        <v>176786</v>
      </c>
      <c r="W40" s="1">
        <v>48007188</v>
      </c>
      <c r="X40" s="1">
        <v>20213</v>
      </c>
      <c r="Y40" s="77">
        <v>2375.0649581952207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</row>
    <row r="41" spans="1:55" ht="12">
      <c r="A41" s="75" t="s">
        <v>26</v>
      </c>
      <c r="B41" s="86">
        <f t="shared" si="3"/>
        <v>2182.3820126609912</v>
      </c>
      <c r="C41" s="86">
        <f t="shared" si="50"/>
        <v>1150.3972931674307</v>
      </c>
      <c r="D41" s="86">
        <f t="shared" si="50"/>
        <v>75.880812049770796</v>
      </c>
      <c r="E41" s="86">
        <f t="shared" si="50"/>
        <v>125.57192752674089</v>
      </c>
      <c r="F41" s="86">
        <f t="shared" si="51"/>
        <v>806.86422178563635</v>
      </c>
      <c r="G41" s="86">
        <f t="shared" si="51"/>
        <v>23.667758131412356</v>
      </c>
      <c r="H41" s="100">
        <f t="shared" si="0"/>
        <v>9997492</v>
      </c>
      <c r="I41" s="86">
        <f t="shared" ref="I41:K41" si="56">P44</f>
        <v>5269970</v>
      </c>
      <c r="J41" s="86">
        <f t="shared" si="56"/>
        <v>347610</v>
      </c>
      <c r="K41" s="86">
        <f t="shared" si="56"/>
        <v>575245</v>
      </c>
      <c r="L41" s="86">
        <f t="shared" ref="L41:M41" si="57">U44</f>
        <v>3696245</v>
      </c>
      <c r="M41" s="87">
        <f t="shared" si="57"/>
        <v>108422</v>
      </c>
      <c r="N41" s="76"/>
      <c r="O41" s="28" t="s">
        <v>23</v>
      </c>
      <c r="P41" s="10">
        <v>5846671</v>
      </c>
      <c r="Q41" s="10">
        <v>624694</v>
      </c>
      <c r="R41" s="10">
        <v>534825</v>
      </c>
      <c r="S41" s="10">
        <v>563605</v>
      </c>
      <c r="T41" s="10">
        <v>28780</v>
      </c>
      <c r="U41" s="10">
        <v>4572015</v>
      </c>
      <c r="V41" s="10">
        <v>98582</v>
      </c>
      <c r="W41" s="10">
        <v>11676787</v>
      </c>
      <c r="X41" s="10">
        <v>5275</v>
      </c>
      <c r="Y41" s="81">
        <v>2213.6089099526066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</row>
    <row r="42" spans="1:55" ht="12">
      <c r="A42" s="75" t="s">
        <v>27</v>
      </c>
      <c r="B42" s="86">
        <f t="shared" si="3"/>
        <v>2209.0849880857822</v>
      </c>
      <c r="C42" s="86">
        <f t="shared" si="50"/>
        <v>1092.8069896743448</v>
      </c>
      <c r="D42" s="86">
        <f t="shared" si="50"/>
        <v>105.17116759332804</v>
      </c>
      <c r="E42" s="86">
        <f t="shared" si="50"/>
        <v>137.94996028594122</v>
      </c>
      <c r="F42" s="86">
        <f t="shared" si="51"/>
        <v>866.0142970611596</v>
      </c>
      <c r="G42" s="86">
        <f t="shared" si="51"/>
        <v>7.1425734710087374</v>
      </c>
      <c r="H42" s="100">
        <f t="shared" si="0"/>
        <v>5562476</v>
      </c>
      <c r="I42" s="86">
        <f t="shared" ref="I42:K42" si="58">P45</f>
        <v>2751688</v>
      </c>
      <c r="J42" s="86">
        <f t="shared" si="58"/>
        <v>264821</v>
      </c>
      <c r="K42" s="86">
        <f t="shared" si="58"/>
        <v>347358</v>
      </c>
      <c r="L42" s="86">
        <f t="shared" ref="L42:M42" si="59">U45</f>
        <v>2180624</v>
      </c>
      <c r="M42" s="87">
        <f t="shared" si="59"/>
        <v>17985</v>
      </c>
      <c r="N42" s="76"/>
      <c r="O42" s="26" t="s">
        <v>24</v>
      </c>
      <c r="P42" s="1">
        <v>16011005</v>
      </c>
      <c r="Q42" s="1">
        <v>1324012</v>
      </c>
      <c r="R42" s="1">
        <v>1798208</v>
      </c>
      <c r="S42" s="1">
        <v>1853578</v>
      </c>
      <c r="T42" s="1">
        <v>55370</v>
      </c>
      <c r="U42" s="1">
        <v>7909400</v>
      </c>
      <c r="V42" s="1">
        <v>170288</v>
      </c>
      <c r="W42" s="1">
        <v>27212913</v>
      </c>
      <c r="X42" s="1">
        <v>11413</v>
      </c>
      <c r="Y42" s="77">
        <v>2384.3786033470606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</row>
    <row r="43" spans="1:55" ht="12">
      <c r="A43" s="75" t="s">
        <v>28</v>
      </c>
      <c r="B43" s="86">
        <f t="shared" si="3"/>
        <v>2163.0240107568193</v>
      </c>
      <c r="C43" s="86">
        <f t="shared" si="50"/>
        <v>1146.5485977718017</v>
      </c>
      <c r="D43" s="86">
        <f t="shared" si="50"/>
        <v>90.673453707260848</v>
      </c>
      <c r="E43" s="86">
        <f t="shared" si="50"/>
        <v>111.7483672685363</v>
      </c>
      <c r="F43" s="86">
        <f t="shared" si="51"/>
        <v>779.70207452938917</v>
      </c>
      <c r="G43" s="86">
        <f t="shared" si="51"/>
        <v>34.351517479830967</v>
      </c>
      <c r="H43" s="100">
        <f t="shared" si="0"/>
        <v>11260703</v>
      </c>
      <c r="I43" s="86">
        <f t="shared" ref="I43:K43" si="60">P46</f>
        <v>5968932</v>
      </c>
      <c r="J43" s="86">
        <f t="shared" si="60"/>
        <v>472046</v>
      </c>
      <c r="K43" s="86">
        <f t="shared" si="60"/>
        <v>581762</v>
      </c>
      <c r="L43" s="86">
        <f t="shared" ref="L43:M43" si="61">U46</f>
        <v>4059129</v>
      </c>
      <c r="M43" s="87">
        <f t="shared" si="61"/>
        <v>178834</v>
      </c>
      <c r="N43" s="76"/>
      <c r="O43" s="26" t="s">
        <v>25</v>
      </c>
      <c r="P43" s="1">
        <v>14309883</v>
      </c>
      <c r="Q43" s="1">
        <v>1159712</v>
      </c>
      <c r="R43" s="1">
        <v>4101696</v>
      </c>
      <c r="S43" s="1">
        <v>4158946</v>
      </c>
      <c r="T43" s="1">
        <v>57250</v>
      </c>
      <c r="U43" s="1">
        <v>8773001</v>
      </c>
      <c r="V43" s="1">
        <v>332532</v>
      </c>
      <c r="W43" s="1">
        <v>28676824</v>
      </c>
      <c r="X43" s="1">
        <v>11051</v>
      </c>
      <c r="Y43" s="77">
        <v>2594.9528549452539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</row>
    <row r="44" spans="1:55" ht="12">
      <c r="A44" s="75" t="s">
        <v>29</v>
      </c>
      <c r="B44" s="86">
        <f t="shared" si="3"/>
        <v>2648.2586872586871</v>
      </c>
      <c r="C44" s="86">
        <f t="shared" si="50"/>
        <v>1413.7675675675675</v>
      </c>
      <c r="D44" s="86">
        <f t="shared" si="50"/>
        <v>96.368339768339766</v>
      </c>
      <c r="E44" s="86">
        <f t="shared" si="50"/>
        <v>115.44015444015444</v>
      </c>
      <c r="F44" s="86">
        <f t="shared" si="51"/>
        <v>998.24169884169885</v>
      </c>
      <c r="G44" s="86">
        <f t="shared" si="51"/>
        <v>24.440926640926641</v>
      </c>
      <c r="H44" s="100">
        <f t="shared" si="0"/>
        <v>3429495</v>
      </c>
      <c r="I44" s="86">
        <f t="shared" ref="I44:K44" si="62">P47</f>
        <v>1830829</v>
      </c>
      <c r="J44" s="86">
        <f t="shared" si="62"/>
        <v>124797</v>
      </c>
      <c r="K44" s="86">
        <f t="shared" si="62"/>
        <v>149495</v>
      </c>
      <c r="L44" s="86">
        <f t="shared" ref="L44:M44" si="63">U47</f>
        <v>1292723</v>
      </c>
      <c r="M44" s="87">
        <f t="shared" si="63"/>
        <v>31651</v>
      </c>
      <c r="N44" s="76"/>
      <c r="O44" s="26" t="s">
        <v>26</v>
      </c>
      <c r="P44" s="1">
        <v>5269970</v>
      </c>
      <c r="Q44" s="1">
        <v>347610</v>
      </c>
      <c r="R44" s="1">
        <v>575245</v>
      </c>
      <c r="S44" s="1">
        <v>599272</v>
      </c>
      <c r="T44" s="1">
        <v>24027</v>
      </c>
      <c r="U44" s="1">
        <v>3696245</v>
      </c>
      <c r="V44" s="1">
        <v>108422</v>
      </c>
      <c r="W44" s="1">
        <v>9997492</v>
      </c>
      <c r="X44" s="1">
        <v>4581</v>
      </c>
      <c r="Y44" s="77">
        <v>2182.3820126609912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</row>
    <row r="45" spans="1:55" ht="12">
      <c r="A45" s="75" t="s">
        <v>30</v>
      </c>
      <c r="B45" s="86">
        <f t="shared" si="3"/>
        <v>2193.1133858267713</v>
      </c>
      <c r="C45" s="86">
        <f t="shared" si="50"/>
        <v>1208.2853018372703</v>
      </c>
      <c r="D45" s="86">
        <f t="shared" si="50"/>
        <v>87.78635170603674</v>
      </c>
      <c r="E45" s="86">
        <f t="shared" si="50"/>
        <v>93.698687664041998</v>
      </c>
      <c r="F45" s="86">
        <f t="shared" si="51"/>
        <v>762.97165354330707</v>
      </c>
      <c r="G45" s="86">
        <f t="shared" si="51"/>
        <v>40.371391076115486</v>
      </c>
      <c r="H45" s="100">
        <f t="shared" si="0"/>
        <v>8355762</v>
      </c>
      <c r="I45" s="86">
        <f t="shared" ref="I45:K45" si="64">P48</f>
        <v>4603567</v>
      </c>
      <c r="J45" s="86">
        <f t="shared" si="64"/>
        <v>334466</v>
      </c>
      <c r="K45" s="86">
        <f t="shared" si="64"/>
        <v>356992</v>
      </c>
      <c r="L45" s="86">
        <f t="shared" ref="L45:M45" si="65">U48</f>
        <v>2906922</v>
      </c>
      <c r="M45" s="87">
        <f t="shared" si="65"/>
        <v>153815</v>
      </c>
      <c r="N45" s="76"/>
      <c r="O45" s="26" t="s">
        <v>27</v>
      </c>
      <c r="P45" s="1">
        <v>2751688</v>
      </c>
      <c r="Q45" s="1">
        <v>264821</v>
      </c>
      <c r="R45" s="1">
        <v>347358</v>
      </c>
      <c r="S45" s="1">
        <v>360824</v>
      </c>
      <c r="T45" s="1">
        <v>13466</v>
      </c>
      <c r="U45" s="1">
        <v>2180624</v>
      </c>
      <c r="V45" s="1">
        <v>17985</v>
      </c>
      <c r="W45" s="1">
        <v>5562476</v>
      </c>
      <c r="X45" s="1">
        <v>2518</v>
      </c>
      <c r="Y45" s="77">
        <v>2209.0849880857822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</row>
    <row r="46" spans="1:55" ht="12">
      <c r="A46" s="75" t="s">
        <v>31</v>
      </c>
      <c r="B46" s="86">
        <f t="shared" si="3"/>
        <v>2186.6486960333118</v>
      </c>
      <c r="C46" s="86">
        <f t="shared" si="50"/>
        <v>1098.8614946307255</v>
      </c>
      <c r="D46" s="86">
        <f t="shared" si="50"/>
        <v>65.992329607714225</v>
      </c>
      <c r="E46" s="86">
        <f t="shared" si="50"/>
        <v>93.769888231426691</v>
      </c>
      <c r="F46" s="86">
        <f t="shared" si="51"/>
        <v>898.54854262546576</v>
      </c>
      <c r="G46" s="86">
        <f t="shared" si="51"/>
        <v>29.476440937979401</v>
      </c>
      <c r="H46" s="100">
        <f t="shared" si="0"/>
        <v>9977678</v>
      </c>
      <c r="I46" s="86">
        <f t="shared" ref="I46:K46" si="66">P49</f>
        <v>5014105</v>
      </c>
      <c r="J46" s="86">
        <f t="shared" si="66"/>
        <v>301123</v>
      </c>
      <c r="K46" s="86">
        <f t="shared" si="66"/>
        <v>427872</v>
      </c>
      <c r="L46" s="86">
        <f t="shared" ref="L46:M46" si="67">U49</f>
        <v>4100077</v>
      </c>
      <c r="M46" s="87">
        <f t="shared" si="67"/>
        <v>134501</v>
      </c>
      <c r="N46" s="76"/>
      <c r="O46" s="26" t="s">
        <v>28</v>
      </c>
      <c r="P46" s="1">
        <v>5968932</v>
      </c>
      <c r="Q46" s="1">
        <v>472046</v>
      </c>
      <c r="R46" s="1">
        <v>581762</v>
      </c>
      <c r="S46" s="1">
        <v>605836</v>
      </c>
      <c r="T46" s="1">
        <v>24074</v>
      </c>
      <c r="U46" s="1">
        <v>4059129</v>
      </c>
      <c r="V46" s="1">
        <v>178834</v>
      </c>
      <c r="W46" s="1">
        <v>11260703</v>
      </c>
      <c r="X46" s="1">
        <v>5206</v>
      </c>
      <c r="Y46" s="77">
        <v>2163.0240107568193</v>
      </c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</row>
    <row r="47" spans="1:55" ht="12">
      <c r="A47" s="80" t="s">
        <v>45</v>
      </c>
      <c r="B47" s="86">
        <f t="shared" si="3"/>
        <v>2330.0273047563128</v>
      </c>
      <c r="C47" s="86">
        <f t="shared" si="50"/>
        <v>1272.0115678214916</v>
      </c>
      <c r="D47" s="86">
        <f t="shared" si="50"/>
        <v>97.752378156194951</v>
      </c>
      <c r="E47" s="86">
        <f t="shared" si="50"/>
        <v>170.02431004110394</v>
      </c>
      <c r="F47" s="86">
        <f t="shared" si="51"/>
        <v>749.34867880211391</v>
      </c>
      <c r="G47" s="86">
        <f t="shared" si="51"/>
        <v>40.890369935408103</v>
      </c>
      <c r="H47" s="100">
        <f t="shared" si="0"/>
        <v>39680365</v>
      </c>
      <c r="I47" s="86">
        <f t="shared" ref="I47:K47" si="68">P50</f>
        <v>21662357</v>
      </c>
      <c r="J47" s="86">
        <f t="shared" si="68"/>
        <v>1664723</v>
      </c>
      <c r="K47" s="86">
        <f t="shared" si="68"/>
        <v>2895514</v>
      </c>
      <c r="L47" s="86">
        <f t="shared" ref="L47:M47" si="69">U50</f>
        <v>12761408</v>
      </c>
      <c r="M47" s="87">
        <f t="shared" si="69"/>
        <v>696363</v>
      </c>
      <c r="N47" s="76"/>
      <c r="O47" s="26" t="s">
        <v>29</v>
      </c>
      <c r="P47" s="1">
        <v>1830829</v>
      </c>
      <c r="Q47" s="1">
        <v>124797</v>
      </c>
      <c r="R47" s="1">
        <v>149495</v>
      </c>
      <c r="S47" s="1">
        <v>157540</v>
      </c>
      <c r="T47" s="1">
        <v>8045</v>
      </c>
      <c r="U47" s="1">
        <v>1292723</v>
      </c>
      <c r="V47" s="1">
        <v>31651</v>
      </c>
      <c r="W47" s="1">
        <v>3429495</v>
      </c>
      <c r="X47" s="1">
        <v>1295</v>
      </c>
      <c r="Y47" s="77">
        <v>2648.2586872586871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</row>
    <row r="48" spans="1:55" ht="12">
      <c r="A48" s="80" t="s">
        <v>32</v>
      </c>
      <c r="B48" s="86">
        <f t="shared" si="3"/>
        <v>2309.309243891194</v>
      </c>
      <c r="C48" s="86">
        <f t="shared" si="50"/>
        <v>1270.1418856615951</v>
      </c>
      <c r="D48" s="86">
        <f t="shared" si="50"/>
        <v>93.26187183033656</v>
      </c>
      <c r="E48" s="86">
        <f t="shared" si="50"/>
        <v>130.66124942369757</v>
      </c>
      <c r="F48" s="86">
        <f t="shared" si="51"/>
        <v>809.01832641770397</v>
      </c>
      <c r="G48" s="86">
        <f t="shared" si="51"/>
        <v>6.2259105578607654</v>
      </c>
      <c r="H48" s="100">
        <f t="shared" si="0"/>
        <v>20035567</v>
      </c>
      <c r="I48" s="86">
        <f>P51</f>
        <v>11019751</v>
      </c>
      <c r="J48" s="86">
        <f>Q51</f>
        <v>809140</v>
      </c>
      <c r="K48" s="86">
        <f>R51</f>
        <v>1133617</v>
      </c>
      <c r="L48" s="86">
        <f>U51</f>
        <v>7019043</v>
      </c>
      <c r="M48" s="87">
        <f>V51</f>
        <v>54016</v>
      </c>
      <c r="N48" s="76"/>
      <c r="O48" s="26" t="s">
        <v>30</v>
      </c>
      <c r="P48" s="1">
        <v>4603567</v>
      </c>
      <c r="Q48" s="1">
        <v>334466</v>
      </c>
      <c r="R48" s="1">
        <v>356992</v>
      </c>
      <c r="S48" s="1">
        <v>374993</v>
      </c>
      <c r="T48" s="1">
        <v>18001</v>
      </c>
      <c r="U48" s="1">
        <v>2906922</v>
      </c>
      <c r="V48" s="1">
        <v>153815</v>
      </c>
      <c r="W48" s="1">
        <v>8355762</v>
      </c>
      <c r="X48" s="1">
        <v>3810</v>
      </c>
      <c r="Y48" s="77">
        <v>2193.1133858267717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</row>
    <row r="49" spans="1:55" ht="12">
      <c r="A49" s="82" t="s">
        <v>33</v>
      </c>
      <c r="B49" s="89">
        <f t="shared" si="3"/>
        <v>2756.4053924790942</v>
      </c>
      <c r="C49" s="89">
        <f t="shared" si="50"/>
        <v>1733.8902635308814</v>
      </c>
      <c r="D49" s="89">
        <f t="shared" si="50"/>
        <v>111.51580158856686</v>
      </c>
      <c r="E49" s="89">
        <f t="shared" si="50"/>
        <v>147.45018584965615</v>
      </c>
      <c r="F49" s="89">
        <f t="shared" si="51"/>
        <v>718.47684249951408</v>
      </c>
      <c r="G49" s="89">
        <f t="shared" si="51"/>
        <v>45.072299010476158</v>
      </c>
      <c r="H49" s="90">
        <f>SUM(H4:H48)</f>
        <v>5048599040</v>
      </c>
      <c r="I49" s="91">
        <f t="shared" ref="I49:M49" si="70">SUM(I4:I48)</f>
        <v>3175772600</v>
      </c>
      <c r="J49" s="91">
        <f t="shared" si="70"/>
        <v>204251004</v>
      </c>
      <c r="K49" s="91">
        <f t="shared" si="70"/>
        <v>270067991</v>
      </c>
      <c r="L49" s="91">
        <f t="shared" si="70"/>
        <v>1315953563</v>
      </c>
      <c r="M49" s="92">
        <f t="shared" si="70"/>
        <v>82553882</v>
      </c>
      <c r="N49" s="79"/>
      <c r="O49" s="26" t="s">
        <v>31</v>
      </c>
      <c r="P49" s="1">
        <v>5014105</v>
      </c>
      <c r="Q49" s="1">
        <v>301123</v>
      </c>
      <c r="R49" s="1">
        <v>427872</v>
      </c>
      <c r="S49" s="1">
        <v>451729</v>
      </c>
      <c r="T49" s="1">
        <v>23857</v>
      </c>
      <c r="U49" s="1">
        <v>4100077</v>
      </c>
      <c r="V49" s="1">
        <v>134501</v>
      </c>
      <c r="W49" s="1">
        <v>9977678</v>
      </c>
      <c r="X49" s="1">
        <v>4563</v>
      </c>
      <c r="Y49" s="77">
        <v>2186.6486960333114</v>
      </c>
      <c r="Z49" s="27"/>
      <c r="AA49" s="27"/>
      <c r="AB49" s="27"/>
      <c r="AC49" s="27"/>
      <c r="AD49" s="27"/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</row>
    <row r="50" spans="1:55" ht="12">
      <c r="A50" s="29" t="s">
        <v>56</v>
      </c>
      <c r="B50" s="86">
        <f>B49</f>
        <v>2756.4053924790942</v>
      </c>
      <c r="C50" s="86">
        <f t="shared" ref="C50:G50" si="71">C49</f>
        <v>1733.8902635308814</v>
      </c>
      <c r="D50" s="86">
        <f t="shared" si="71"/>
        <v>111.51580158856686</v>
      </c>
      <c r="E50" s="86">
        <f t="shared" si="71"/>
        <v>147.45018584965615</v>
      </c>
      <c r="F50" s="86">
        <f t="shared" si="71"/>
        <v>718.47684249951408</v>
      </c>
      <c r="G50" s="86">
        <f t="shared" si="71"/>
        <v>45.072299010476158</v>
      </c>
      <c r="H50" s="86">
        <f>AVERAGE(H4:H48)</f>
        <v>112191089.77777778</v>
      </c>
      <c r="I50" s="86">
        <f t="shared" ref="I50:M50" si="72">AVERAGE(I4:I48)</f>
        <v>70572724.444444448</v>
      </c>
      <c r="J50" s="86">
        <f t="shared" si="72"/>
        <v>4538911.2</v>
      </c>
      <c r="K50" s="86">
        <f t="shared" si="72"/>
        <v>6001510.9111111108</v>
      </c>
      <c r="L50" s="86">
        <f t="shared" si="72"/>
        <v>29243412.51111111</v>
      </c>
      <c r="M50" s="86">
        <f t="shared" si="72"/>
        <v>1834530.7111111111</v>
      </c>
      <c r="O50" s="28" t="s">
        <v>45</v>
      </c>
      <c r="P50" s="10">
        <v>21662357</v>
      </c>
      <c r="Q50" s="10">
        <v>1664723</v>
      </c>
      <c r="R50" s="10">
        <v>2895514</v>
      </c>
      <c r="S50" s="10">
        <v>2979634</v>
      </c>
      <c r="T50" s="10">
        <v>84120</v>
      </c>
      <c r="U50" s="10">
        <v>12761408</v>
      </c>
      <c r="V50" s="10">
        <v>696363</v>
      </c>
      <c r="W50" s="10">
        <v>39680365</v>
      </c>
      <c r="X50" s="10">
        <v>17030</v>
      </c>
      <c r="Y50" s="81">
        <v>2330.0273047563123</v>
      </c>
      <c r="AE50" s="1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43"/>
      <c r="AQ50" s="43"/>
      <c r="AR50" s="43"/>
      <c r="AS50" s="43"/>
      <c r="AT50" s="43"/>
      <c r="AU50" s="1"/>
      <c r="AV50" s="78"/>
      <c r="AW50" s="78"/>
      <c r="AX50" s="78"/>
      <c r="AY50" s="78"/>
      <c r="AZ50" s="78"/>
      <c r="BA50" s="78"/>
      <c r="BB50" s="78"/>
      <c r="BC50" s="78"/>
    </row>
    <row r="51" spans="1:55" ht="12">
      <c r="O51" s="28" t="s">
        <v>32</v>
      </c>
      <c r="P51" s="10">
        <v>11019751</v>
      </c>
      <c r="Q51" s="10">
        <v>809140</v>
      </c>
      <c r="R51" s="10">
        <v>1133617</v>
      </c>
      <c r="S51" s="10">
        <v>1181066</v>
      </c>
      <c r="T51" s="10">
        <v>47449</v>
      </c>
      <c r="U51" s="10">
        <v>7019043</v>
      </c>
      <c r="V51" s="10">
        <v>54016</v>
      </c>
      <c r="W51" s="10">
        <v>20035567</v>
      </c>
      <c r="X51" s="10">
        <v>8676</v>
      </c>
      <c r="Y51" s="81">
        <v>2309.309243891194</v>
      </c>
      <c r="AE51" s="1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43"/>
      <c r="AQ51" s="43"/>
      <c r="AR51" s="43"/>
      <c r="AS51" s="43"/>
      <c r="AT51" s="43"/>
      <c r="AU51" s="1"/>
      <c r="AV51" s="78"/>
      <c r="AW51" s="78"/>
      <c r="AX51" s="78"/>
      <c r="AY51" s="78"/>
      <c r="AZ51" s="78"/>
      <c r="BA51" s="78"/>
      <c r="BB51" s="78"/>
      <c r="BC51" s="78"/>
    </row>
    <row r="52" spans="1:55" ht="12">
      <c r="A52" s="8" t="s">
        <v>145</v>
      </c>
      <c r="O52" s="7" t="s">
        <v>33</v>
      </c>
      <c r="P52" s="11">
        <v>3175772600</v>
      </c>
      <c r="Q52" s="11">
        <v>204251004</v>
      </c>
      <c r="R52" s="11">
        <v>270067991</v>
      </c>
      <c r="S52" s="11">
        <v>280486991</v>
      </c>
      <c r="T52" s="11">
        <v>10419000</v>
      </c>
      <c r="U52" s="11">
        <v>1315953563</v>
      </c>
      <c r="V52" s="11">
        <v>82553882</v>
      </c>
      <c r="W52" s="11">
        <v>5048599040</v>
      </c>
      <c r="X52" s="11">
        <v>1831588</v>
      </c>
      <c r="Y52" s="84">
        <v>2756.4053924790946</v>
      </c>
      <c r="AE52" s="1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43"/>
      <c r="AQ52" s="43"/>
      <c r="AR52" s="43"/>
      <c r="AS52" s="43"/>
      <c r="AT52" s="43"/>
      <c r="AU52" s="1"/>
      <c r="AV52" s="78"/>
      <c r="AW52" s="78"/>
      <c r="AX52" s="78"/>
      <c r="AY52" s="78"/>
      <c r="AZ52" s="78"/>
      <c r="BA52" s="78"/>
      <c r="BB52" s="78"/>
      <c r="BC52" s="78"/>
    </row>
    <row r="53" spans="1:55" ht="12">
      <c r="P53" s="14"/>
      <c r="Q53" s="85"/>
      <c r="R53" s="85"/>
      <c r="S53" s="85"/>
      <c r="T53" s="85"/>
      <c r="U53" s="85"/>
      <c r="V53" s="85"/>
      <c r="W53" s="85"/>
      <c r="X53" s="85"/>
      <c r="Y53" s="85"/>
      <c r="AE53" s="43"/>
      <c r="AF53" s="43"/>
      <c r="AG53" s="43"/>
      <c r="AH53" s="43"/>
      <c r="AI53" s="43"/>
      <c r="AJ53" s="78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55" ht="12">
      <c r="P54" s="14"/>
      <c r="Q54" s="14"/>
      <c r="R54" s="14"/>
      <c r="S54" s="14"/>
      <c r="T54" s="14"/>
      <c r="U54" s="14"/>
      <c r="V54" s="14"/>
      <c r="W54" s="14"/>
      <c r="X54" s="14"/>
      <c r="Y54" s="14"/>
      <c r="AJ54" s="78"/>
    </row>
    <row r="55" spans="1:55" ht="12">
      <c r="AJ55" s="78"/>
    </row>
    <row r="56" spans="1:55" ht="12"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J56" s="78"/>
    </row>
    <row r="57" spans="1:55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ht="12"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ht="12"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ht="12"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s="5" customFormat="1" ht="12"/>
    <row r="63" spans="1:55" s="5" customFormat="1" ht="12"/>
    <row r="64" spans="1:55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12"/>
    <row r="95" s="5" customFormat="1" ht="12"/>
    <row r="96" s="5" customFormat="1" ht="12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="5" customFormat="1" ht="9" customHeight="1"/>
    <row r="146" s="5" customFormat="1" ht="9" customHeight="1"/>
    <row r="147" s="5" customFormat="1" ht="9" customHeight="1"/>
    <row r="148" s="5" customFormat="1" ht="9" customHeight="1"/>
    <row r="149" s="5" customFormat="1" ht="9" customHeight="1"/>
    <row r="150" s="5" customFormat="1" ht="9" customHeight="1"/>
    <row r="151" s="5" customFormat="1" ht="9" customHeight="1"/>
    <row r="152" s="5" customFormat="1" ht="9" customHeight="1"/>
    <row r="153" s="5" customFormat="1" ht="9" customHeight="1"/>
    <row r="154" s="5" customFormat="1" ht="9" customHeight="1"/>
    <row r="155" s="5" customFormat="1" ht="9" customHeight="1"/>
    <row r="156" s="5" customFormat="1" ht="9" customHeight="1"/>
    <row r="157" s="5" customFormat="1" ht="9" customHeight="1"/>
    <row r="158" s="5" customFormat="1" ht="9" customHeight="1"/>
    <row r="159" s="5" customFormat="1" ht="9" customHeight="1"/>
    <row r="160" s="5" customFormat="1" ht="9" customHeight="1"/>
    <row r="161" spans="56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56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56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56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56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56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56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56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56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56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56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56:72" s="12" customFormat="1" ht="9" customHeight="1"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</row>
    <row r="173" spans="56:72" s="12" customFormat="1" ht="9" customHeight="1"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</row>
    <row r="174" spans="56:72" s="12" customFormat="1" ht="9" customHeight="1"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</row>
    <row r="175" spans="56:72" s="5" customFormat="1" ht="9" customHeight="1"/>
    <row r="176" spans="56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="5" customFormat="1" ht="9" customHeight="1"/>
    <row r="322" s="5" customFormat="1" ht="9" customHeight="1"/>
    <row r="323" s="5" customFormat="1" ht="9" customHeight="1"/>
    <row r="324" s="5" customFormat="1" ht="9" customHeight="1"/>
    <row r="325" s="5" customFormat="1" ht="9" customHeight="1"/>
    <row r="326" s="5" customFormat="1" ht="9" customHeight="1"/>
    <row r="327" s="5" customFormat="1" ht="9" customHeight="1"/>
    <row r="328" s="5" customFormat="1" ht="9" customHeight="1"/>
    <row r="329" s="5" customFormat="1" ht="9" customHeight="1"/>
    <row r="330" s="5" customFormat="1" ht="9" customHeight="1"/>
    <row r="331" s="5" customFormat="1" ht="9" customHeight="1"/>
    <row r="332" s="5" customFormat="1" ht="9" customHeight="1"/>
    <row r="333" s="5" customFormat="1" ht="9" customHeight="1"/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87" orientation="landscape" r:id="rId1"/>
  <headerFooter alignWithMargins="0"/>
  <rowBreaks count="2" manualBreakCount="2">
    <brk id="57" max="16383" man="1"/>
    <brk id="162" max="16383" man="1"/>
  </rowBreaks>
  <colBreaks count="2" manualBreakCount="2">
    <brk id="27" max="1048575" man="1"/>
    <brk id="4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R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43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2" style="8" customWidth="1"/>
    <col min="29" max="29" width="1.42578125" style="8" customWidth="1"/>
    <col min="30" max="30" width="11.28515625" style="8" hidden="1" customWidth="1"/>
    <col min="31" max="31" width="2.5703125" style="8" customWidth="1"/>
    <col min="32" max="32" width="11.28515625" style="8" customWidth="1"/>
    <col min="33" max="40" width="11.42578125" style="8" customWidth="1"/>
    <col min="41" max="57" width="11.28515625" style="5" customWidth="1"/>
    <col min="58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2" style="8" customWidth="1"/>
    <col min="285" max="285" width="1.42578125" style="8" customWidth="1"/>
    <col min="286" max="286" width="0" style="8" hidden="1" customWidth="1"/>
    <col min="287" max="287" width="2.5703125" style="8" customWidth="1"/>
    <col min="288" max="288" width="11.28515625" style="8" customWidth="1"/>
    <col min="289" max="296" width="11.42578125" style="8" customWidth="1"/>
    <col min="297" max="313" width="11.28515625" style="8" customWidth="1"/>
    <col min="314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2" style="8" customWidth="1"/>
    <col min="541" max="541" width="1.42578125" style="8" customWidth="1"/>
    <col min="542" max="542" width="0" style="8" hidden="1" customWidth="1"/>
    <col min="543" max="543" width="2.5703125" style="8" customWidth="1"/>
    <col min="544" max="544" width="11.28515625" style="8" customWidth="1"/>
    <col min="545" max="552" width="11.42578125" style="8" customWidth="1"/>
    <col min="553" max="569" width="11.28515625" style="8" customWidth="1"/>
    <col min="570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2" style="8" customWidth="1"/>
    <col min="797" max="797" width="1.42578125" style="8" customWidth="1"/>
    <col min="798" max="798" width="0" style="8" hidden="1" customWidth="1"/>
    <col min="799" max="799" width="2.5703125" style="8" customWidth="1"/>
    <col min="800" max="800" width="11.28515625" style="8" customWidth="1"/>
    <col min="801" max="808" width="11.42578125" style="8" customWidth="1"/>
    <col min="809" max="825" width="11.28515625" style="8" customWidth="1"/>
    <col min="826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2" style="8" customWidth="1"/>
    <col min="1053" max="1053" width="1.42578125" style="8" customWidth="1"/>
    <col min="1054" max="1054" width="0" style="8" hidden="1" customWidth="1"/>
    <col min="1055" max="1055" width="2.5703125" style="8" customWidth="1"/>
    <col min="1056" max="1056" width="11.28515625" style="8" customWidth="1"/>
    <col min="1057" max="1064" width="11.42578125" style="8" customWidth="1"/>
    <col min="1065" max="1081" width="11.28515625" style="8" customWidth="1"/>
    <col min="1082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2" style="8" customWidth="1"/>
    <col min="1309" max="1309" width="1.42578125" style="8" customWidth="1"/>
    <col min="1310" max="1310" width="0" style="8" hidden="1" customWidth="1"/>
    <col min="1311" max="1311" width="2.5703125" style="8" customWidth="1"/>
    <col min="1312" max="1312" width="11.28515625" style="8" customWidth="1"/>
    <col min="1313" max="1320" width="11.42578125" style="8" customWidth="1"/>
    <col min="1321" max="1337" width="11.28515625" style="8" customWidth="1"/>
    <col min="1338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2" style="8" customWidth="1"/>
    <col min="1565" max="1565" width="1.42578125" style="8" customWidth="1"/>
    <col min="1566" max="1566" width="0" style="8" hidden="1" customWidth="1"/>
    <col min="1567" max="1567" width="2.5703125" style="8" customWidth="1"/>
    <col min="1568" max="1568" width="11.28515625" style="8" customWidth="1"/>
    <col min="1569" max="1576" width="11.42578125" style="8" customWidth="1"/>
    <col min="1577" max="1593" width="11.28515625" style="8" customWidth="1"/>
    <col min="1594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2" style="8" customWidth="1"/>
    <col min="1821" max="1821" width="1.42578125" style="8" customWidth="1"/>
    <col min="1822" max="1822" width="0" style="8" hidden="1" customWidth="1"/>
    <col min="1823" max="1823" width="2.5703125" style="8" customWidth="1"/>
    <col min="1824" max="1824" width="11.28515625" style="8" customWidth="1"/>
    <col min="1825" max="1832" width="11.42578125" style="8" customWidth="1"/>
    <col min="1833" max="1849" width="11.28515625" style="8" customWidth="1"/>
    <col min="1850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2" style="8" customWidth="1"/>
    <col min="2077" max="2077" width="1.42578125" style="8" customWidth="1"/>
    <col min="2078" max="2078" width="0" style="8" hidden="1" customWidth="1"/>
    <col min="2079" max="2079" width="2.5703125" style="8" customWidth="1"/>
    <col min="2080" max="2080" width="11.28515625" style="8" customWidth="1"/>
    <col min="2081" max="2088" width="11.42578125" style="8" customWidth="1"/>
    <col min="2089" max="2105" width="11.28515625" style="8" customWidth="1"/>
    <col min="2106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2" style="8" customWidth="1"/>
    <col min="2333" max="2333" width="1.42578125" style="8" customWidth="1"/>
    <col min="2334" max="2334" width="0" style="8" hidden="1" customWidth="1"/>
    <col min="2335" max="2335" width="2.5703125" style="8" customWidth="1"/>
    <col min="2336" max="2336" width="11.28515625" style="8" customWidth="1"/>
    <col min="2337" max="2344" width="11.42578125" style="8" customWidth="1"/>
    <col min="2345" max="2361" width="11.28515625" style="8" customWidth="1"/>
    <col min="2362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2" style="8" customWidth="1"/>
    <col min="2589" max="2589" width="1.42578125" style="8" customWidth="1"/>
    <col min="2590" max="2590" width="0" style="8" hidden="1" customWidth="1"/>
    <col min="2591" max="2591" width="2.5703125" style="8" customWidth="1"/>
    <col min="2592" max="2592" width="11.28515625" style="8" customWidth="1"/>
    <col min="2593" max="2600" width="11.42578125" style="8" customWidth="1"/>
    <col min="2601" max="2617" width="11.28515625" style="8" customWidth="1"/>
    <col min="2618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2" style="8" customWidth="1"/>
    <col min="2845" max="2845" width="1.42578125" style="8" customWidth="1"/>
    <col min="2846" max="2846" width="0" style="8" hidden="1" customWidth="1"/>
    <col min="2847" max="2847" width="2.5703125" style="8" customWidth="1"/>
    <col min="2848" max="2848" width="11.28515625" style="8" customWidth="1"/>
    <col min="2849" max="2856" width="11.42578125" style="8" customWidth="1"/>
    <col min="2857" max="2873" width="11.28515625" style="8" customWidth="1"/>
    <col min="2874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2" style="8" customWidth="1"/>
    <col min="3101" max="3101" width="1.42578125" style="8" customWidth="1"/>
    <col min="3102" max="3102" width="0" style="8" hidden="1" customWidth="1"/>
    <col min="3103" max="3103" width="2.5703125" style="8" customWidth="1"/>
    <col min="3104" max="3104" width="11.28515625" style="8" customWidth="1"/>
    <col min="3105" max="3112" width="11.42578125" style="8" customWidth="1"/>
    <col min="3113" max="3129" width="11.28515625" style="8" customWidth="1"/>
    <col min="3130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2" style="8" customWidth="1"/>
    <col min="3357" max="3357" width="1.42578125" style="8" customWidth="1"/>
    <col min="3358" max="3358" width="0" style="8" hidden="1" customWidth="1"/>
    <col min="3359" max="3359" width="2.5703125" style="8" customWidth="1"/>
    <col min="3360" max="3360" width="11.28515625" style="8" customWidth="1"/>
    <col min="3361" max="3368" width="11.42578125" style="8" customWidth="1"/>
    <col min="3369" max="3385" width="11.28515625" style="8" customWidth="1"/>
    <col min="3386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2" style="8" customWidth="1"/>
    <col min="3613" max="3613" width="1.42578125" style="8" customWidth="1"/>
    <col min="3614" max="3614" width="0" style="8" hidden="1" customWidth="1"/>
    <col min="3615" max="3615" width="2.5703125" style="8" customWidth="1"/>
    <col min="3616" max="3616" width="11.28515625" style="8" customWidth="1"/>
    <col min="3617" max="3624" width="11.42578125" style="8" customWidth="1"/>
    <col min="3625" max="3641" width="11.28515625" style="8" customWidth="1"/>
    <col min="3642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2" style="8" customWidth="1"/>
    <col min="3869" max="3869" width="1.42578125" style="8" customWidth="1"/>
    <col min="3870" max="3870" width="0" style="8" hidden="1" customWidth="1"/>
    <col min="3871" max="3871" width="2.5703125" style="8" customWidth="1"/>
    <col min="3872" max="3872" width="11.28515625" style="8" customWidth="1"/>
    <col min="3873" max="3880" width="11.42578125" style="8" customWidth="1"/>
    <col min="3881" max="3897" width="11.28515625" style="8" customWidth="1"/>
    <col min="3898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2" style="8" customWidth="1"/>
    <col min="4125" max="4125" width="1.42578125" style="8" customWidth="1"/>
    <col min="4126" max="4126" width="0" style="8" hidden="1" customWidth="1"/>
    <col min="4127" max="4127" width="2.5703125" style="8" customWidth="1"/>
    <col min="4128" max="4128" width="11.28515625" style="8" customWidth="1"/>
    <col min="4129" max="4136" width="11.42578125" style="8" customWidth="1"/>
    <col min="4137" max="4153" width="11.28515625" style="8" customWidth="1"/>
    <col min="4154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2" style="8" customWidth="1"/>
    <col min="4381" max="4381" width="1.42578125" style="8" customWidth="1"/>
    <col min="4382" max="4382" width="0" style="8" hidden="1" customWidth="1"/>
    <col min="4383" max="4383" width="2.5703125" style="8" customWidth="1"/>
    <col min="4384" max="4384" width="11.28515625" style="8" customWidth="1"/>
    <col min="4385" max="4392" width="11.42578125" style="8" customWidth="1"/>
    <col min="4393" max="4409" width="11.28515625" style="8" customWidth="1"/>
    <col min="4410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2" style="8" customWidth="1"/>
    <col min="4637" max="4637" width="1.42578125" style="8" customWidth="1"/>
    <col min="4638" max="4638" width="0" style="8" hidden="1" customWidth="1"/>
    <col min="4639" max="4639" width="2.5703125" style="8" customWidth="1"/>
    <col min="4640" max="4640" width="11.28515625" style="8" customWidth="1"/>
    <col min="4641" max="4648" width="11.42578125" style="8" customWidth="1"/>
    <col min="4649" max="4665" width="11.28515625" style="8" customWidth="1"/>
    <col min="4666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2" style="8" customWidth="1"/>
    <col min="4893" max="4893" width="1.42578125" style="8" customWidth="1"/>
    <col min="4894" max="4894" width="0" style="8" hidden="1" customWidth="1"/>
    <col min="4895" max="4895" width="2.5703125" style="8" customWidth="1"/>
    <col min="4896" max="4896" width="11.28515625" style="8" customWidth="1"/>
    <col min="4897" max="4904" width="11.42578125" style="8" customWidth="1"/>
    <col min="4905" max="4921" width="11.28515625" style="8" customWidth="1"/>
    <col min="4922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2" style="8" customWidth="1"/>
    <col min="5149" max="5149" width="1.42578125" style="8" customWidth="1"/>
    <col min="5150" max="5150" width="0" style="8" hidden="1" customWidth="1"/>
    <col min="5151" max="5151" width="2.5703125" style="8" customWidth="1"/>
    <col min="5152" max="5152" width="11.28515625" style="8" customWidth="1"/>
    <col min="5153" max="5160" width="11.42578125" style="8" customWidth="1"/>
    <col min="5161" max="5177" width="11.28515625" style="8" customWidth="1"/>
    <col min="5178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2" style="8" customWidth="1"/>
    <col min="5405" max="5405" width="1.42578125" style="8" customWidth="1"/>
    <col min="5406" max="5406" width="0" style="8" hidden="1" customWidth="1"/>
    <col min="5407" max="5407" width="2.5703125" style="8" customWidth="1"/>
    <col min="5408" max="5408" width="11.28515625" style="8" customWidth="1"/>
    <col min="5409" max="5416" width="11.42578125" style="8" customWidth="1"/>
    <col min="5417" max="5433" width="11.28515625" style="8" customWidth="1"/>
    <col min="5434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2" style="8" customWidth="1"/>
    <col min="5661" max="5661" width="1.42578125" style="8" customWidth="1"/>
    <col min="5662" max="5662" width="0" style="8" hidden="1" customWidth="1"/>
    <col min="5663" max="5663" width="2.5703125" style="8" customWidth="1"/>
    <col min="5664" max="5664" width="11.28515625" style="8" customWidth="1"/>
    <col min="5665" max="5672" width="11.42578125" style="8" customWidth="1"/>
    <col min="5673" max="5689" width="11.28515625" style="8" customWidth="1"/>
    <col min="5690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2" style="8" customWidth="1"/>
    <col min="5917" max="5917" width="1.42578125" style="8" customWidth="1"/>
    <col min="5918" max="5918" width="0" style="8" hidden="1" customWidth="1"/>
    <col min="5919" max="5919" width="2.5703125" style="8" customWidth="1"/>
    <col min="5920" max="5920" width="11.28515625" style="8" customWidth="1"/>
    <col min="5921" max="5928" width="11.42578125" style="8" customWidth="1"/>
    <col min="5929" max="5945" width="11.28515625" style="8" customWidth="1"/>
    <col min="5946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2" style="8" customWidth="1"/>
    <col min="6173" max="6173" width="1.42578125" style="8" customWidth="1"/>
    <col min="6174" max="6174" width="0" style="8" hidden="1" customWidth="1"/>
    <col min="6175" max="6175" width="2.5703125" style="8" customWidth="1"/>
    <col min="6176" max="6176" width="11.28515625" style="8" customWidth="1"/>
    <col min="6177" max="6184" width="11.42578125" style="8" customWidth="1"/>
    <col min="6185" max="6201" width="11.28515625" style="8" customWidth="1"/>
    <col min="6202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2" style="8" customWidth="1"/>
    <col min="6429" max="6429" width="1.42578125" style="8" customWidth="1"/>
    <col min="6430" max="6430" width="0" style="8" hidden="1" customWidth="1"/>
    <col min="6431" max="6431" width="2.5703125" style="8" customWidth="1"/>
    <col min="6432" max="6432" width="11.28515625" style="8" customWidth="1"/>
    <col min="6433" max="6440" width="11.42578125" style="8" customWidth="1"/>
    <col min="6441" max="6457" width="11.28515625" style="8" customWidth="1"/>
    <col min="6458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2" style="8" customWidth="1"/>
    <col min="6685" max="6685" width="1.42578125" style="8" customWidth="1"/>
    <col min="6686" max="6686" width="0" style="8" hidden="1" customWidth="1"/>
    <col min="6687" max="6687" width="2.5703125" style="8" customWidth="1"/>
    <col min="6688" max="6688" width="11.28515625" style="8" customWidth="1"/>
    <col min="6689" max="6696" width="11.42578125" style="8" customWidth="1"/>
    <col min="6697" max="6713" width="11.28515625" style="8" customWidth="1"/>
    <col min="6714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2" style="8" customWidth="1"/>
    <col min="6941" max="6941" width="1.42578125" style="8" customWidth="1"/>
    <col min="6942" max="6942" width="0" style="8" hidden="1" customWidth="1"/>
    <col min="6943" max="6943" width="2.5703125" style="8" customWidth="1"/>
    <col min="6944" max="6944" width="11.28515625" style="8" customWidth="1"/>
    <col min="6945" max="6952" width="11.42578125" style="8" customWidth="1"/>
    <col min="6953" max="6969" width="11.28515625" style="8" customWidth="1"/>
    <col min="6970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2" style="8" customWidth="1"/>
    <col min="7197" max="7197" width="1.42578125" style="8" customWidth="1"/>
    <col min="7198" max="7198" width="0" style="8" hidden="1" customWidth="1"/>
    <col min="7199" max="7199" width="2.5703125" style="8" customWidth="1"/>
    <col min="7200" max="7200" width="11.28515625" style="8" customWidth="1"/>
    <col min="7201" max="7208" width="11.42578125" style="8" customWidth="1"/>
    <col min="7209" max="7225" width="11.28515625" style="8" customWidth="1"/>
    <col min="7226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2" style="8" customWidth="1"/>
    <col min="7453" max="7453" width="1.42578125" style="8" customWidth="1"/>
    <col min="7454" max="7454" width="0" style="8" hidden="1" customWidth="1"/>
    <col min="7455" max="7455" width="2.5703125" style="8" customWidth="1"/>
    <col min="7456" max="7456" width="11.28515625" style="8" customWidth="1"/>
    <col min="7457" max="7464" width="11.42578125" style="8" customWidth="1"/>
    <col min="7465" max="7481" width="11.28515625" style="8" customWidth="1"/>
    <col min="7482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2" style="8" customWidth="1"/>
    <col min="7709" max="7709" width="1.42578125" style="8" customWidth="1"/>
    <col min="7710" max="7710" width="0" style="8" hidden="1" customWidth="1"/>
    <col min="7711" max="7711" width="2.5703125" style="8" customWidth="1"/>
    <col min="7712" max="7712" width="11.28515625" style="8" customWidth="1"/>
    <col min="7713" max="7720" width="11.42578125" style="8" customWidth="1"/>
    <col min="7721" max="7737" width="11.28515625" style="8" customWidth="1"/>
    <col min="7738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2" style="8" customWidth="1"/>
    <col min="7965" max="7965" width="1.42578125" style="8" customWidth="1"/>
    <col min="7966" max="7966" width="0" style="8" hidden="1" customWidth="1"/>
    <col min="7967" max="7967" width="2.5703125" style="8" customWidth="1"/>
    <col min="7968" max="7968" width="11.28515625" style="8" customWidth="1"/>
    <col min="7969" max="7976" width="11.42578125" style="8" customWidth="1"/>
    <col min="7977" max="7993" width="11.28515625" style="8" customWidth="1"/>
    <col min="7994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2" style="8" customWidth="1"/>
    <col min="8221" max="8221" width="1.42578125" style="8" customWidth="1"/>
    <col min="8222" max="8222" width="0" style="8" hidden="1" customWidth="1"/>
    <col min="8223" max="8223" width="2.5703125" style="8" customWidth="1"/>
    <col min="8224" max="8224" width="11.28515625" style="8" customWidth="1"/>
    <col min="8225" max="8232" width="11.42578125" style="8" customWidth="1"/>
    <col min="8233" max="8249" width="11.28515625" style="8" customWidth="1"/>
    <col min="8250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2" style="8" customWidth="1"/>
    <col min="8477" max="8477" width="1.42578125" style="8" customWidth="1"/>
    <col min="8478" max="8478" width="0" style="8" hidden="1" customWidth="1"/>
    <col min="8479" max="8479" width="2.5703125" style="8" customWidth="1"/>
    <col min="8480" max="8480" width="11.28515625" style="8" customWidth="1"/>
    <col min="8481" max="8488" width="11.42578125" style="8" customWidth="1"/>
    <col min="8489" max="8505" width="11.28515625" style="8" customWidth="1"/>
    <col min="8506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2" style="8" customWidth="1"/>
    <col min="8733" max="8733" width="1.42578125" style="8" customWidth="1"/>
    <col min="8734" max="8734" width="0" style="8" hidden="1" customWidth="1"/>
    <col min="8735" max="8735" width="2.5703125" style="8" customWidth="1"/>
    <col min="8736" max="8736" width="11.28515625" style="8" customWidth="1"/>
    <col min="8737" max="8744" width="11.42578125" style="8" customWidth="1"/>
    <col min="8745" max="8761" width="11.28515625" style="8" customWidth="1"/>
    <col min="8762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2" style="8" customWidth="1"/>
    <col min="8989" max="8989" width="1.42578125" style="8" customWidth="1"/>
    <col min="8990" max="8990" width="0" style="8" hidden="1" customWidth="1"/>
    <col min="8991" max="8991" width="2.5703125" style="8" customWidth="1"/>
    <col min="8992" max="8992" width="11.28515625" style="8" customWidth="1"/>
    <col min="8993" max="9000" width="11.42578125" style="8" customWidth="1"/>
    <col min="9001" max="9017" width="11.28515625" style="8" customWidth="1"/>
    <col min="9018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2" style="8" customWidth="1"/>
    <col min="9245" max="9245" width="1.42578125" style="8" customWidth="1"/>
    <col min="9246" max="9246" width="0" style="8" hidden="1" customWidth="1"/>
    <col min="9247" max="9247" width="2.5703125" style="8" customWidth="1"/>
    <col min="9248" max="9248" width="11.28515625" style="8" customWidth="1"/>
    <col min="9249" max="9256" width="11.42578125" style="8" customWidth="1"/>
    <col min="9257" max="9273" width="11.28515625" style="8" customWidth="1"/>
    <col min="9274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2" style="8" customWidth="1"/>
    <col min="9501" max="9501" width="1.42578125" style="8" customWidth="1"/>
    <col min="9502" max="9502" width="0" style="8" hidden="1" customWidth="1"/>
    <col min="9503" max="9503" width="2.5703125" style="8" customWidth="1"/>
    <col min="9504" max="9504" width="11.28515625" style="8" customWidth="1"/>
    <col min="9505" max="9512" width="11.42578125" style="8" customWidth="1"/>
    <col min="9513" max="9529" width="11.28515625" style="8" customWidth="1"/>
    <col min="9530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2" style="8" customWidth="1"/>
    <col min="9757" max="9757" width="1.42578125" style="8" customWidth="1"/>
    <col min="9758" max="9758" width="0" style="8" hidden="1" customWidth="1"/>
    <col min="9759" max="9759" width="2.5703125" style="8" customWidth="1"/>
    <col min="9760" max="9760" width="11.28515625" style="8" customWidth="1"/>
    <col min="9761" max="9768" width="11.42578125" style="8" customWidth="1"/>
    <col min="9769" max="9785" width="11.28515625" style="8" customWidth="1"/>
    <col min="9786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2" style="8" customWidth="1"/>
    <col min="10013" max="10013" width="1.42578125" style="8" customWidth="1"/>
    <col min="10014" max="10014" width="0" style="8" hidden="1" customWidth="1"/>
    <col min="10015" max="10015" width="2.5703125" style="8" customWidth="1"/>
    <col min="10016" max="10016" width="11.28515625" style="8" customWidth="1"/>
    <col min="10017" max="10024" width="11.42578125" style="8" customWidth="1"/>
    <col min="10025" max="10041" width="11.28515625" style="8" customWidth="1"/>
    <col min="10042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2" style="8" customWidth="1"/>
    <col min="10269" max="10269" width="1.42578125" style="8" customWidth="1"/>
    <col min="10270" max="10270" width="0" style="8" hidden="1" customWidth="1"/>
    <col min="10271" max="10271" width="2.5703125" style="8" customWidth="1"/>
    <col min="10272" max="10272" width="11.28515625" style="8" customWidth="1"/>
    <col min="10273" max="10280" width="11.42578125" style="8" customWidth="1"/>
    <col min="10281" max="10297" width="11.28515625" style="8" customWidth="1"/>
    <col min="10298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2" style="8" customWidth="1"/>
    <col min="10525" max="10525" width="1.42578125" style="8" customWidth="1"/>
    <col min="10526" max="10526" width="0" style="8" hidden="1" customWidth="1"/>
    <col min="10527" max="10527" width="2.5703125" style="8" customWidth="1"/>
    <col min="10528" max="10528" width="11.28515625" style="8" customWidth="1"/>
    <col min="10529" max="10536" width="11.42578125" style="8" customWidth="1"/>
    <col min="10537" max="10553" width="11.28515625" style="8" customWidth="1"/>
    <col min="10554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2" style="8" customWidth="1"/>
    <col min="10781" max="10781" width="1.42578125" style="8" customWidth="1"/>
    <col min="10782" max="10782" width="0" style="8" hidden="1" customWidth="1"/>
    <col min="10783" max="10783" width="2.5703125" style="8" customWidth="1"/>
    <col min="10784" max="10784" width="11.28515625" style="8" customWidth="1"/>
    <col min="10785" max="10792" width="11.42578125" style="8" customWidth="1"/>
    <col min="10793" max="10809" width="11.28515625" style="8" customWidth="1"/>
    <col min="10810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2" style="8" customWidth="1"/>
    <col min="11037" max="11037" width="1.42578125" style="8" customWidth="1"/>
    <col min="11038" max="11038" width="0" style="8" hidden="1" customWidth="1"/>
    <col min="11039" max="11039" width="2.5703125" style="8" customWidth="1"/>
    <col min="11040" max="11040" width="11.28515625" style="8" customWidth="1"/>
    <col min="11041" max="11048" width="11.42578125" style="8" customWidth="1"/>
    <col min="11049" max="11065" width="11.28515625" style="8" customWidth="1"/>
    <col min="11066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2" style="8" customWidth="1"/>
    <col min="11293" max="11293" width="1.42578125" style="8" customWidth="1"/>
    <col min="11294" max="11294" width="0" style="8" hidden="1" customWidth="1"/>
    <col min="11295" max="11295" width="2.5703125" style="8" customWidth="1"/>
    <col min="11296" max="11296" width="11.28515625" style="8" customWidth="1"/>
    <col min="11297" max="11304" width="11.42578125" style="8" customWidth="1"/>
    <col min="11305" max="11321" width="11.28515625" style="8" customWidth="1"/>
    <col min="11322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2" style="8" customWidth="1"/>
    <col min="11549" max="11549" width="1.42578125" style="8" customWidth="1"/>
    <col min="11550" max="11550" width="0" style="8" hidden="1" customWidth="1"/>
    <col min="11551" max="11551" width="2.5703125" style="8" customWidth="1"/>
    <col min="11552" max="11552" width="11.28515625" style="8" customWidth="1"/>
    <col min="11553" max="11560" width="11.42578125" style="8" customWidth="1"/>
    <col min="11561" max="11577" width="11.28515625" style="8" customWidth="1"/>
    <col min="11578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2" style="8" customWidth="1"/>
    <col min="11805" max="11805" width="1.42578125" style="8" customWidth="1"/>
    <col min="11806" max="11806" width="0" style="8" hidden="1" customWidth="1"/>
    <col min="11807" max="11807" width="2.5703125" style="8" customWidth="1"/>
    <col min="11808" max="11808" width="11.28515625" style="8" customWidth="1"/>
    <col min="11809" max="11816" width="11.42578125" style="8" customWidth="1"/>
    <col min="11817" max="11833" width="11.28515625" style="8" customWidth="1"/>
    <col min="11834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2" style="8" customWidth="1"/>
    <col min="12061" max="12061" width="1.42578125" style="8" customWidth="1"/>
    <col min="12062" max="12062" width="0" style="8" hidden="1" customWidth="1"/>
    <col min="12063" max="12063" width="2.5703125" style="8" customWidth="1"/>
    <col min="12064" max="12064" width="11.28515625" style="8" customWidth="1"/>
    <col min="12065" max="12072" width="11.42578125" style="8" customWidth="1"/>
    <col min="12073" max="12089" width="11.28515625" style="8" customWidth="1"/>
    <col min="12090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2" style="8" customWidth="1"/>
    <col min="12317" max="12317" width="1.42578125" style="8" customWidth="1"/>
    <col min="12318" max="12318" width="0" style="8" hidden="1" customWidth="1"/>
    <col min="12319" max="12319" width="2.5703125" style="8" customWidth="1"/>
    <col min="12320" max="12320" width="11.28515625" style="8" customWidth="1"/>
    <col min="12321" max="12328" width="11.42578125" style="8" customWidth="1"/>
    <col min="12329" max="12345" width="11.28515625" style="8" customWidth="1"/>
    <col min="12346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2" style="8" customWidth="1"/>
    <col min="12573" max="12573" width="1.42578125" style="8" customWidth="1"/>
    <col min="12574" max="12574" width="0" style="8" hidden="1" customWidth="1"/>
    <col min="12575" max="12575" width="2.5703125" style="8" customWidth="1"/>
    <col min="12576" max="12576" width="11.28515625" style="8" customWidth="1"/>
    <col min="12577" max="12584" width="11.42578125" style="8" customWidth="1"/>
    <col min="12585" max="12601" width="11.28515625" style="8" customWidth="1"/>
    <col min="12602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2" style="8" customWidth="1"/>
    <col min="12829" max="12829" width="1.42578125" style="8" customWidth="1"/>
    <col min="12830" max="12830" width="0" style="8" hidden="1" customWidth="1"/>
    <col min="12831" max="12831" width="2.5703125" style="8" customWidth="1"/>
    <col min="12832" max="12832" width="11.28515625" style="8" customWidth="1"/>
    <col min="12833" max="12840" width="11.42578125" style="8" customWidth="1"/>
    <col min="12841" max="12857" width="11.28515625" style="8" customWidth="1"/>
    <col min="12858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2" style="8" customWidth="1"/>
    <col min="13085" max="13085" width="1.42578125" style="8" customWidth="1"/>
    <col min="13086" max="13086" width="0" style="8" hidden="1" customWidth="1"/>
    <col min="13087" max="13087" width="2.5703125" style="8" customWidth="1"/>
    <col min="13088" max="13088" width="11.28515625" style="8" customWidth="1"/>
    <col min="13089" max="13096" width="11.42578125" style="8" customWidth="1"/>
    <col min="13097" max="13113" width="11.28515625" style="8" customWidth="1"/>
    <col min="13114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2" style="8" customWidth="1"/>
    <col min="13341" max="13341" width="1.42578125" style="8" customWidth="1"/>
    <col min="13342" max="13342" width="0" style="8" hidden="1" customWidth="1"/>
    <col min="13343" max="13343" width="2.5703125" style="8" customWidth="1"/>
    <col min="13344" max="13344" width="11.28515625" style="8" customWidth="1"/>
    <col min="13345" max="13352" width="11.42578125" style="8" customWidth="1"/>
    <col min="13353" max="13369" width="11.28515625" style="8" customWidth="1"/>
    <col min="13370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2" style="8" customWidth="1"/>
    <col min="13597" max="13597" width="1.42578125" style="8" customWidth="1"/>
    <col min="13598" max="13598" width="0" style="8" hidden="1" customWidth="1"/>
    <col min="13599" max="13599" width="2.5703125" style="8" customWidth="1"/>
    <col min="13600" max="13600" width="11.28515625" style="8" customWidth="1"/>
    <col min="13601" max="13608" width="11.42578125" style="8" customWidth="1"/>
    <col min="13609" max="13625" width="11.28515625" style="8" customWidth="1"/>
    <col min="13626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2" style="8" customWidth="1"/>
    <col min="13853" max="13853" width="1.42578125" style="8" customWidth="1"/>
    <col min="13854" max="13854" width="0" style="8" hidden="1" customWidth="1"/>
    <col min="13855" max="13855" width="2.5703125" style="8" customWidth="1"/>
    <col min="13856" max="13856" width="11.28515625" style="8" customWidth="1"/>
    <col min="13857" max="13864" width="11.42578125" style="8" customWidth="1"/>
    <col min="13865" max="13881" width="11.28515625" style="8" customWidth="1"/>
    <col min="13882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2" style="8" customWidth="1"/>
    <col min="14109" max="14109" width="1.42578125" style="8" customWidth="1"/>
    <col min="14110" max="14110" width="0" style="8" hidden="1" customWidth="1"/>
    <col min="14111" max="14111" width="2.5703125" style="8" customWidth="1"/>
    <col min="14112" max="14112" width="11.28515625" style="8" customWidth="1"/>
    <col min="14113" max="14120" width="11.42578125" style="8" customWidth="1"/>
    <col min="14121" max="14137" width="11.28515625" style="8" customWidth="1"/>
    <col min="14138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2" style="8" customWidth="1"/>
    <col min="14365" max="14365" width="1.42578125" style="8" customWidth="1"/>
    <col min="14366" max="14366" width="0" style="8" hidden="1" customWidth="1"/>
    <col min="14367" max="14367" width="2.5703125" style="8" customWidth="1"/>
    <col min="14368" max="14368" width="11.28515625" style="8" customWidth="1"/>
    <col min="14369" max="14376" width="11.42578125" style="8" customWidth="1"/>
    <col min="14377" max="14393" width="11.28515625" style="8" customWidth="1"/>
    <col min="14394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2" style="8" customWidth="1"/>
    <col min="14621" max="14621" width="1.42578125" style="8" customWidth="1"/>
    <col min="14622" max="14622" width="0" style="8" hidden="1" customWidth="1"/>
    <col min="14623" max="14623" width="2.5703125" style="8" customWidth="1"/>
    <col min="14624" max="14624" width="11.28515625" style="8" customWidth="1"/>
    <col min="14625" max="14632" width="11.42578125" style="8" customWidth="1"/>
    <col min="14633" max="14649" width="11.28515625" style="8" customWidth="1"/>
    <col min="14650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2" style="8" customWidth="1"/>
    <col min="14877" max="14877" width="1.42578125" style="8" customWidth="1"/>
    <col min="14878" max="14878" width="0" style="8" hidden="1" customWidth="1"/>
    <col min="14879" max="14879" width="2.5703125" style="8" customWidth="1"/>
    <col min="14880" max="14880" width="11.28515625" style="8" customWidth="1"/>
    <col min="14881" max="14888" width="11.42578125" style="8" customWidth="1"/>
    <col min="14889" max="14905" width="11.28515625" style="8" customWidth="1"/>
    <col min="14906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2" style="8" customWidth="1"/>
    <col min="15133" max="15133" width="1.42578125" style="8" customWidth="1"/>
    <col min="15134" max="15134" width="0" style="8" hidden="1" customWidth="1"/>
    <col min="15135" max="15135" width="2.5703125" style="8" customWidth="1"/>
    <col min="15136" max="15136" width="11.28515625" style="8" customWidth="1"/>
    <col min="15137" max="15144" width="11.42578125" style="8" customWidth="1"/>
    <col min="15145" max="15161" width="11.28515625" style="8" customWidth="1"/>
    <col min="15162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2" style="8" customWidth="1"/>
    <col min="15389" max="15389" width="1.42578125" style="8" customWidth="1"/>
    <col min="15390" max="15390" width="0" style="8" hidden="1" customWidth="1"/>
    <col min="15391" max="15391" width="2.5703125" style="8" customWidth="1"/>
    <col min="15392" max="15392" width="11.28515625" style="8" customWidth="1"/>
    <col min="15393" max="15400" width="11.42578125" style="8" customWidth="1"/>
    <col min="15401" max="15417" width="11.28515625" style="8" customWidth="1"/>
    <col min="15418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2" style="8" customWidth="1"/>
    <col min="15645" max="15645" width="1.42578125" style="8" customWidth="1"/>
    <col min="15646" max="15646" width="0" style="8" hidden="1" customWidth="1"/>
    <col min="15647" max="15647" width="2.5703125" style="8" customWidth="1"/>
    <col min="15648" max="15648" width="11.28515625" style="8" customWidth="1"/>
    <col min="15649" max="15656" width="11.42578125" style="8" customWidth="1"/>
    <col min="15657" max="15673" width="11.28515625" style="8" customWidth="1"/>
    <col min="15674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2" style="8" customWidth="1"/>
    <col min="15901" max="15901" width="1.42578125" style="8" customWidth="1"/>
    <col min="15902" max="15902" width="0" style="8" hidden="1" customWidth="1"/>
    <col min="15903" max="15903" width="2.5703125" style="8" customWidth="1"/>
    <col min="15904" max="15904" width="11.28515625" style="8" customWidth="1"/>
    <col min="15905" max="15912" width="11.42578125" style="8" customWidth="1"/>
    <col min="15913" max="15929" width="11.28515625" style="8" customWidth="1"/>
    <col min="15930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2" style="8" customWidth="1"/>
    <col min="16157" max="16157" width="1.42578125" style="8" customWidth="1"/>
    <col min="16158" max="16158" width="0" style="8" hidden="1" customWidth="1"/>
    <col min="16159" max="16159" width="2.5703125" style="8" customWidth="1"/>
    <col min="16160" max="16160" width="11.28515625" style="8" customWidth="1"/>
    <col min="16161" max="16168" width="11.42578125" style="8" customWidth="1"/>
    <col min="16169" max="16185" width="11.28515625" style="8" customWidth="1"/>
    <col min="16186" max="16384" width="11.28515625" style="8"/>
  </cols>
  <sheetData>
    <row r="1" spans="1:70" ht="12">
      <c r="A1" s="13" t="s">
        <v>91</v>
      </c>
      <c r="C1" s="39" t="s">
        <v>136</v>
      </c>
      <c r="D1" s="39" t="s">
        <v>65</v>
      </c>
      <c r="E1" s="38"/>
      <c r="F1" s="39"/>
      <c r="G1" s="38" t="s">
        <v>126</v>
      </c>
      <c r="H1" s="39"/>
      <c r="I1" s="39" t="s">
        <v>136</v>
      </c>
      <c r="J1" s="38" t="s">
        <v>94</v>
      </c>
      <c r="K1" s="39"/>
      <c r="L1" s="39"/>
      <c r="M1" s="38" t="s">
        <v>127</v>
      </c>
      <c r="N1" s="98"/>
      <c r="O1" s="13" t="s">
        <v>91</v>
      </c>
      <c r="P1" s="13"/>
      <c r="Q1" s="20" t="s">
        <v>136</v>
      </c>
      <c r="R1" s="2" t="s">
        <v>65</v>
      </c>
      <c r="S1" s="2"/>
      <c r="T1" s="13"/>
      <c r="U1" s="13"/>
      <c r="V1" s="13"/>
      <c r="W1" s="13"/>
      <c r="X1" s="13"/>
      <c r="Y1" s="105" t="s">
        <v>126</v>
      </c>
      <c r="AC1" s="21"/>
      <c r="AF1" s="1"/>
      <c r="AG1" s="1"/>
      <c r="AH1" s="94"/>
      <c r="AI1" s="4"/>
      <c r="AJ1" s="4"/>
      <c r="AK1" s="1"/>
      <c r="AL1" s="1"/>
      <c r="AM1" s="1"/>
      <c r="AN1" s="3"/>
      <c r="AO1" s="45"/>
      <c r="AQ1" s="22"/>
      <c r="BD1" s="22"/>
      <c r="BR1" s="21"/>
    </row>
    <row r="2" spans="1:70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F2" s="1"/>
      <c r="AG2" s="56"/>
      <c r="AH2" s="56"/>
      <c r="AI2" s="57"/>
      <c r="AJ2" s="57"/>
      <c r="AK2" s="57"/>
      <c r="AL2" s="56"/>
      <c r="AM2" s="58"/>
      <c r="AN2" s="58"/>
      <c r="AO2" s="45"/>
    </row>
    <row r="3" spans="1:70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59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F3" s="4"/>
      <c r="AG3" s="57"/>
      <c r="AH3" s="57"/>
      <c r="AI3" s="57"/>
      <c r="AJ3" s="58"/>
      <c r="AK3" s="58"/>
      <c r="AL3" s="58"/>
      <c r="AM3" s="56"/>
      <c r="AN3" s="58"/>
      <c r="AO3" s="45"/>
    </row>
    <row r="4" spans="1:70" ht="12">
      <c r="A4" s="75" t="s">
        <v>0</v>
      </c>
      <c r="B4" s="86">
        <f>SUM(C4:G4)</f>
        <v>3076.3520834161254</v>
      </c>
      <c r="C4" s="86">
        <f>(P4+P18+P19+P25)/($X4+$X18+$X19+$X25)</f>
        <v>2064.9283483546856</v>
      </c>
      <c r="D4" s="86">
        <f>(Q4+Q18+Q19+Q25)/($X4+$X18+$X19+$X25)</f>
        <v>126.95522097626686</v>
      </c>
      <c r="E4" s="86">
        <f>(R4+R18+R19+R25)/($X4+$X18+$X19+$X25)</f>
        <v>178.82721630610396</v>
      </c>
      <c r="F4" s="86">
        <f>(U4+U18+U19+U25)/($X4+$X18+$X19+$X25)</f>
        <v>618.86754579377009</v>
      </c>
      <c r="G4" s="86">
        <f>(V4+V18+V19+V25)/($X4+$X18+$X19+$X25)</f>
        <v>86.773751985298858</v>
      </c>
      <c r="H4" s="100">
        <f>SUM(I4:M4)</f>
        <v>2244934093</v>
      </c>
      <c r="I4" s="86">
        <f>P4+P18+P19+P25</f>
        <v>1506858748</v>
      </c>
      <c r="J4" s="86">
        <f>Q4+Q18+Q19+Q25</f>
        <v>92644176</v>
      </c>
      <c r="K4" s="86">
        <f>R4+R18+R19+R25</f>
        <v>130497194</v>
      </c>
      <c r="L4" s="86">
        <f>U4+U18+U19+U25</f>
        <v>451611784</v>
      </c>
      <c r="M4" s="87">
        <f>V4+V18+V19+V25</f>
        <v>63322191</v>
      </c>
      <c r="N4" s="106"/>
      <c r="O4" s="26" t="s">
        <v>0</v>
      </c>
      <c r="P4" s="1">
        <v>1410738871</v>
      </c>
      <c r="Q4" s="1">
        <v>86324745</v>
      </c>
      <c r="R4" s="1">
        <v>123704898</v>
      </c>
      <c r="S4" s="1">
        <v>127858245</v>
      </c>
      <c r="T4" s="1">
        <v>4153347</v>
      </c>
      <c r="U4" s="1">
        <v>413412478</v>
      </c>
      <c r="V4" s="1">
        <v>61810126</v>
      </c>
      <c r="W4" s="1">
        <v>2095991118</v>
      </c>
      <c r="X4" s="1">
        <v>671331</v>
      </c>
      <c r="Y4" s="77">
        <v>3122.1426062553346</v>
      </c>
      <c r="AF4" s="1"/>
      <c r="AG4" s="78"/>
      <c r="AH4" s="78"/>
      <c r="AI4" s="78"/>
      <c r="AJ4" s="78"/>
      <c r="AK4" s="78"/>
      <c r="AL4" s="78"/>
      <c r="AM4" s="78"/>
      <c r="AN4" s="78"/>
      <c r="AO4" s="45"/>
    </row>
    <row r="5" spans="1:70" ht="12">
      <c r="A5" s="75" t="s">
        <v>1</v>
      </c>
      <c r="B5" s="86">
        <f>SUM(C5:G5)</f>
        <v>2515.6457654902711</v>
      </c>
      <c r="C5" s="86">
        <f>P5/$X5</f>
        <v>1576.0487073369745</v>
      </c>
      <c r="D5" s="86">
        <f>Q5/$X5</f>
        <v>106.53606004248844</v>
      </c>
      <c r="E5" s="86">
        <f>R5/$X5</f>
        <v>106.36789255864214</v>
      </c>
      <c r="F5" s="86">
        <f>U5/$X5</f>
        <v>684.9154347714225</v>
      </c>
      <c r="G5" s="86">
        <f>V5/$X5</f>
        <v>41.777670780743478</v>
      </c>
      <c r="H5" s="100">
        <f t="shared" ref="H5:H48" si="0">SUM(I5:M5)</f>
        <v>342220903</v>
      </c>
      <c r="I5" s="86">
        <f t="shared" ref="I5:K17" si="1">P5</f>
        <v>214400938</v>
      </c>
      <c r="J5" s="86">
        <f t="shared" si="1"/>
        <v>14492846</v>
      </c>
      <c r="K5" s="86">
        <f t="shared" si="1"/>
        <v>14469969</v>
      </c>
      <c r="L5" s="86">
        <f t="shared" ref="L5:M17" si="2">U5</f>
        <v>93173841</v>
      </c>
      <c r="M5" s="87">
        <f t="shared" si="2"/>
        <v>5683309</v>
      </c>
      <c r="N5" s="106"/>
      <c r="O5" s="26" t="s">
        <v>1</v>
      </c>
      <c r="P5" s="1">
        <v>214400938</v>
      </c>
      <c r="Q5" s="1">
        <v>14492846</v>
      </c>
      <c r="R5" s="1">
        <v>14469969</v>
      </c>
      <c r="S5" s="1">
        <v>15192606</v>
      </c>
      <c r="T5" s="1">
        <v>722637</v>
      </c>
      <c r="U5" s="1">
        <v>93173841</v>
      </c>
      <c r="V5" s="1">
        <v>5683309</v>
      </c>
      <c r="W5" s="1">
        <v>342220903</v>
      </c>
      <c r="X5" s="1">
        <v>136037</v>
      </c>
      <c r="Y5" s="77">
        <v>2515.6457654902711</v>
      </c>
      <c r="AF5" s="1"/>
      <c r="AG5" s="78"/>
      <c r="AH5" s="78"/>
      <c r="AI5" s="78"/>
      <c r="AJ5" s="78"/>
      <c r="AK5" s="78"/>
      <c r="AL5" s="78"/>
      <c r="AM5" s="78"/>
      <c r="AN5" s="78"/>
      <c r="AO5" s="45"/>
    </row>
    <row r="6" spans="1:70" ht="12">
      <c r="A6" s="75" t="s">
        <v>2</v>
      </c>
      <c r="B6" s="86">
        <f t="shared" ref="B6:B49" si="3">SUM(C6:G6)</f>
        <v>2651.6260617137941</v>
      </c>
      <c r="C6" s="86">
        <f t="shared" ref="C6:E17" si="4">P6/$X6</f>
        <v>1629.1667562627674</v>
      </c>
      <c r="D6" s="86">
        <f t="shared" si="4"/>
        <v>116.05657993764112</v>
      </c>
      <c r="E6" s="86">
        <f t="shared" si="4"/>
        <v>115.1459789269971</v>
      </c>
      <c r="F6" s="86">
        <f t="shared" ref="F6:G17" si="5">U6/$X6</f>
        <v>737.35598322760995</v>
      </c>
      <c r="G6" s="86">
        <f t="shared" si="5"/>
        <v>53.900763358778626</v>
      </c>
      <c r="H6" s="100">
        <f t="shared" si="0"/>
        <v>98651096</v>
      </c>
      <c r="I6" s="86">
        <f t="shared" si="1"/>
        <v>60611520</v>
      </c>
      <c r="J6" s="86">
        <f t="shared" si="1"/>
        <v>4317769</v>
      </c>
      <c r="K6" s="86">
        <f t="shared" si="1"/>
        <v>4283891</v>
      </c>
      <c r="L6" s="86">
        <f t="shared" si="2"/>
        <v>27432592</v>
      </c>
      <c r="M6" s="87">
        <f t="shared" si="2"/>
        <v>2005324</v>
      </c>
      <c r="N6" s="106"/>
      <c r="O6" s="26" t="s">
        <v>2</v>
      </c>
      <c r="P6" s="1">
        <v>60611520</v>
      </c>
      <c r="Q6" s="1">
        <v>4317769</v>
      </c>
      <c r="R6" s="1">
        <v>4283891</v>
      </c>
      <c r="S6" s="1">
        <v>4501218</v>
      </c>
      <c r="T6" s="1">
        <v>217327</v>
      </c>
      <c r="U6" s="1">
        <v>27432592</v>
      </c>
      <c r="V6" s="1">
        <v>2005324</v>
      </c>
      <c r="W6" s="1">
        <v>98651096</v>
      </c>
      <c r="X6" s="1">
        <v>37204</v>
      </c>
      <c r="Y6" s="77">
        <v>2651.6260617137941</v>
      </c>
      <c r="AF6" s="1"/>
      <c r="AG6" s="78"/>
      <c r="AH6" s="78"/>
      <c r="AI6" s="78"/>
      <c r="AJ6" s="78"/>
      <c r="AK6" s="78"/>
      <c r="AL6" s="78"/>
      <c r="AM6" s="78"/>
      <c r="AN6" s="78"/>
      <c r="AO6" s="45"/>
    </row>
    <row r="7" spans="1:70" ht="12">
      <c r="A7" s="75" t="s">
        <v>3</v>
      </c>
      <c r="B7" s="86">
        <f t="shared" si="3"/>
        <v>2572.8850504761222</v>
      </c>
      <c r="C7" s="86">
        <f t="shared" si="4"/>
        <v>1606.2230973007804</v>
      </c>
      <c r="D7" s="86">
        <f t="shared" si="4"/>
        <v>100.88897043029999</v>
      </c>
      <c r="E7" s="86">
        <f t="shared" si="4"/>
        <v>95.290989475191523</v>
      </c>
      <c r="F7" s="86">
        <f t="shared" si="5"/>
        <v>721.20170759647738</v>
      </c>
      <c r="G7" s="86">
        <f t="shared" si="5"/>
        <v>49.280285673372951</v>
      </c>
      <c r="H7" s="100">
        <f t="shared" si="0"/>
        <v>143741942</v>
      </c>
      <c r="I7" s="86">
        <f t="shared" si="1"/>
        <v>89736472</v>
      </c>
      <c r="J7" s="86">
        <f t="shared" si="1"/>
        <v>5636465</v>
      </c>
      <c r="K7" s="86">
        <f t="shared" si="1"/>
        <v>5323717</v>
      </c>
      <c r="L7" s="86">
        <f t="shared" si="2"/>
        <v>40292097</v>
      </c>
      <c r="M7" s="87">
        <f t="shared" si="2"/>
        <v>2753191</v>
      </c>
      <c r="N7" s="106"/>
      <c r="O7" s="26" t="s">
        <v>3</v>
      </c>
      <c r="P7" s="1">
        <v>89736472</v>
      </c>
      <c r="Q7" s="1">
        <v>5636465</v>
      </c>
      <c r="R7" s="1">
        <v>5323717</v>
      </c>
      <c r="S7" s="1">
        <v>5636544</v>
      </c>
      <c r="T7" s="1">
        <v>312827</v>
      </c>
      <c r="U7" s="1">
        <v>40292097</v>
      </c>
      <c r="V7" s="1">
        <v>2753191</v>
      </c>
      <c r="W7" s="1">
        <v>143741942</v>
      </c>
      <c r="X7" s="1">
        <v>55868</v>
      </c>
      <c r="Y7" s="77">
        <v>2572.8850504761222</v>
      </c>
      <c r="AF7" s="1"/>
      <c r="AG7" s="78"/>
      <c r="AH7" s="78"/>
      <c r="AI7" s="78"/>
      <c r="AJ7" s="78"/>
      <c r="AK7" s="78"/>
      <c r="AL7" s="78"/>
      <c r="AM7" s="78"/>
      <c r="AN7" s="78"/>
      <c r="AO7" s="45"/>
    </row>
    <row r="8" spans="1:70" ht="12">
      <c r="A8" s="75" t="s">
        <v>4</v>
      </c>
      <c r="B8" s="86">
        <f t="shared" si="3"/>
        <v>2593.9762336214108</v>
      </c>
      <c r="C8" s="86">
        <f t="shared" si="4"/>
        <v>1585.6620086423195</v>
      </c>
      <c r="D8" s="86">
        <f t="shared" si="4"/>
        <v>69.333565653749645</v>
      </c>
      <c r="E8" s="86">
        <f t="shared" si="4"/>
        <v>94.117437970448847</v>
      </c>
      <c r="F8" s="86">
        <f t="shared" si="5"/>
        <v>780.35639113465288</v>
      </c>
      <c r="G8" s="86">
        <f t="shared" si="5"/>
        <v>64.506830220239749</v>
      </c>
      <c r="H8" s="100">
        <f t="shared" si="0"/>
        <v>74436742</v>
      </c>
      <c r="I8" s="86">
        <f t="shared" si="1"/>
        <v>45502157</v>
      </c>
      <c r="J8" s="86">
        <f t="shared" si="1"/>
        <v>1989596</v>
      </c>
      <c r="K8" s="86">
        <f t="shared" si="1"/>
        <v>2700794</v>
      </c>
      <c r="L8" s="86">
        <f t="shared" si="2"/>
        <v>22393107</v>
      </c>
      <c r="M8" s="87">
        <f t="shared" si="2"/>
        <v>1851088</v>
      </c>
      <c r="N8" s="106"/>
      <c r="O8" s="26" t="s">
        <v>4</v>
      </c>
      <c r="P8" s="1">
        <v>45502157</v>
      </c>
      <c r="Q8" s="1">
        <v>1989596</v>
      </c>
      <c r="R8" s="1">
        <v>2700794</v>
      </c>
      <c r="S8" s="1">
        <v>2874393</v>
      </c>
      <c r="T8" s="1">
        <v>173599</v>
      </c>
      <c r="U8" s="1">
        <v>22393107</v>
      </c>
      <c r="V8" s="1">
        <v>1851088</v>
      </c>
      <c r="W8" s="1">
        <v>74436742</v>
      </c>
      <c r="X8" s="1">
        <v>28696</v>
      </c>
      <c r="Y8" s="77">
        <v>2593.9762336214108</v>
      </c>
      <c r="AF8" s="1"/>
      <c r="AG8" s="78"/>
      <c r="AH8" s="78"/>
      <c r="AI8" s="78"/>
      <c r="AJ8" s="78"/>
      <c r="AK8" s="78"/>
      <c r="AL8" s="78"/>
      <c r="AM8" s="78"/>
      <c r="AN8" s="78"/>
      <c r="AO8" s="45"/>
    </row>
    <row r="9" spans="1:70" ht="12">
      <c r="A9" s="75" t="s">
        <v>5</v>
      </c>
      <c r="B9" s="86">
        <f t="shared" si="3"/>
        <v>2649.2663904016576</v>
      </c>
      <c r="C9" s="86">
        <f t="shared" si="4"/>
        <v>1672.1679289924261</v>
      </c>
      <c r="D9" s="86">
        <f t="shared" si="4"/>
        <v>102.73941956348261</v>
      </c>
      <c r="E9" s="86">
        <f t="shared" si="4"/>
        <v>121.21536070783576</v>
      </c>
      <c r="F9" s="86">
        <f t="shared" si="5"/>
        <v>698.47014517912896</v>
      </c>
      <c r="G9" s="86">
        <f t="shared" si="5"/>
        <v>54.67353595878425</v>
      </c>
      <c r="H9" s="100">
        <f t="shared" si="0"/>
        <v>189234449</v>
      </c>
      <c r="I9" s="86">
        <f t="shared" si="1"/>
        <v>119441283</v>
      </c>
      <c r="J9" s="86">
        <f t="shared" si="1"/>
        <v>7338574</v>
      </c>
      <c r="K9" s="86">
        <f t="shared" si="1"/>
        <v>8658292</v>
      </c>
      <c r="L9" s="86">
        <f t="shared" si="2"/>
        <v>49891024</v>
      </c>
      <c r="M9" s="87">
        <f t="shared" si="2"/>
        <v>3905276</v>
      </c>
      <c r="N9" s="106"/>
      <c r="O9" s="26" t="s">
        <v>5</v>
      </c>
      <c r="P9" s="1">
        <v>119441283</v>
      </c>
      <c r="Q9" s="1">
        <v>7338574</v>
      </c>
      <c r="R9" s="1">
        <v>8658292</v>
      </c>
      <c r="S9" s="1">
        <v>9025501</v>
      </c>
      <c r="T9" s="1">
        <v>367209</v>
      </c>
      <c r="U9" s="1">
        <v>49891024</v>
      </c>
      <c r="V9" s="1">
        <v>3905276</v>
      </c>
      <c r="W9" s="1">
        <v>189234449</v>
      </c>
      <c r="X9" s="1">
        <v>71429</v>
      </c>
      <c r="Y9" s="77">
        <v>2649.2663904016576</v>
      </c>
      <c r="AF9" s="1"/>
      <c r="AG9" s="78"/>
      <c r="AH9" s="78"/>
      <c r="AI9" s="78"/>
      <c r="AJ9" s="78"/>
      <c r="AK9" s="78"/>
      <c r="AL9" s="78"/>
      <c r="AM9" s="78"/>
      <c r="AN9" s="78"/>
      <c r="AO9" s="45"/>
    </row>
    <row r="10" spans="1:70" ht="12">
      <c r="A10" s="75" t="s">
        <v>6</v>
      </c>
      <c r="B10" s="86">
        <f t="shared" si="3"/>
        <v>2496.8138877251781</v>
      </c>
      <c r="C10" s="86">
        <f t="shared" si="4"/>
        <v>1507.3200146627566</v>
      </c>
      <c r="D10" s="86">
        <f t="shared" si="4"/>
        <v>101.22966415305125</v>
      </c>
      <c r="E10" s="86">
        <f t="shared" si="4"/>
        <v>125.11361890797374</v>
      </c>
      <c r="F10" s="86">
        <f t="shared" si="5"/>
        <v>729.36150677279704</v>
      </c>
      <c r="G10" s="86">
        <f t="shared" si="5"/>
        <v>33.78908322859936</v>
      </c>
      <c r="H10" s="100">
        <f t="shared" si="0"/>
        <v>143037474</v>
      </c>
      <c r="I10" s="86">
        <f t="shared" si="1"/>
        <v>86351349</v>
      </c>
      <c r="J10" s="86">
        <f t="shared" si="1"/>
        <v>5799245</v>
      </c>
      <c r="K10" s="86">
        <f t="shared" si="1"/>
        <v>7167509</v>
      </c>
      <c r="L10" s="86">
        <f t="shared" si="2"/>
        <v>41783662</v>
      </c>
      <c r="M10" s="87">
        <f t="shared" si="2"/>
        <v>1935709</v>
      </c>
      <c r="N10" s="106"/>
      <c r="O10" s="26" t="s">
        <v>6</v>
      </c>
      <c r="P10" s="1">
        <v>86351349</v>
      </c>
      <c r="Q10" s="1">
        <v>5799245</v>
      </c>
      <c r="R10" s="1">
        <v>7167509</v>
      </c>
      <c r="S10" s="1">
        <v>7464278</v>
      </c>
      <c r="T10" s="1">
        <v>296769</v>
      </c>
      <c r="U10" s="1">
        <v>41783662</v>
      </c>
      <c r="V10" s="1">
        <v>1935709</v>
      </c>
      <c r="W10" s="1">
        <v>143037474</v>
      </c>
      <c r="X10" s="1">
        <v>57288</v>
      </c>
      <c r="Y10" s="77">
        <v>2496.8138877251781</v>
      </c>
      <c r="AF10" s="1"/>
      <c r="AG10" s="78"/>
      <c r="AH10" s="78"/>
      <c r="AI10" s="78"/>
      <c r="AJ10" s="78"/>
      <c r="AK10" s="78"/>
      <c r="AL10" s="78"/>
      <c r="AM10" s="78"/>
      <c r="AN10" s="78"/>
      <c r="AO10" s="45"/>
    </row>
    <row r="11" spans="1:70" ht="12">
      <c r="A11" s="75" t="s">
        <v>7</v>
      </c>
      <c r="B11" s="86">
        <f t="shared" si="3"/>
        <v>2568.2036192951491</v>
      </c>
      <c r="C11" s="86">
        <f t="shared" si="4"/>
        <v>1613.5460170296953</v>
      </c>
      <c r="D11" s="86">
        <f t="shared" si="4"/>
        <v>103.48689799639234</v>
      </c>
      <c r="E11" s="86">
        <f t="shared" si="4"/>
        <v>103.17638729949377</v>
      </c>
      <c r="F11" s="86">
        <f t="shared" si="5"/>
        <v>706.32984851717515</v>
      </c>
      <c r="G11" s="86">
        <f t="shared" si="5"/>
        <v>41.664468452392498</v>
      </c>
      <c r="H11" s="100">
        <f t="shared" si="0"/>
        <v>132408874</v>
      </c>
      <c r="I11" s="86">
        <f t="shared" si="1"/>
        <v>83189592</v>
      </c>
      <c r="J11" s="86">
        <f t="shared" si="1"/>
        <v>5335474</v>
      </c>
      <c r="K11" s="86">
        <f t="shared" si="1"/>
        <v>5319465</v>
      </c>
      <c r="L11" s="86">
        <f t="shared" si="2"/>
        <v>36416248</v>
      </c>
      <c r="M11" s="87">
        <f t="shared" si="2"/>
        <v>2148095</v>
      </c>
      <c r="N11" s="106"/>
      <c r="O11" s="26" t="s">
        <v>7</v>
      </c>
      <c r="P11" s="1">
        <v>83189592</v>
      </c>
      <c r="Q11" s="1">
        <v>5335474</v>
      </c>
      <c r="R11" s="1">
        <v>5319465</v>
      </c>
      <c r="S11" s="1">
        <v>5574266</v>
      </c>
      <c r="T11" s="1">
        <v>254801</v>
      </c>
      <c r="U11" s="1">
        <v>36416248</v>
      </c>
      <c r="V11" s="1">
        <v>2148095</v>
      </c>
      <c r="W11" s="1">
        <v>132408874</v>
      </c>
      <c r="X11" s="1">
        <v>51557</v>
      </c>
      <c r="Y11" s="77">
        <v>2568.2036192951491</v>
      </c>
      <c r="AF11" s="1"/>
      <c r="AG11" s="78"/>
      <c r="AH11" s="78"/>
      <c r="AI11" s="78"/>
      <c r="AJ11" s="78"/>
      <c r="AK11" s="78"/>
      <c r="AL11" s="78"/>
      <c r="AM11" s="78"/>
      <c r="AN11" s="78"/>
      <c r="AO11" s="45"/>
    </row>
    <row r="12" spans="1:70" ht="12">
      <c r="A12" s="75" t="s">
        <v>8</v>
      </c>
      <c r="B12" s="86">
        <f t="shared" si="3"/>
        <v>2627.0338001474151</v>
      </c>
      <c r="C12" s="86">
        <f t="shared" si="4"/>
        <v>1723.3226808465831</v>
      </c>
      <c r="D12" s="86">
        <f t="shared" si="4"/>
        <v>105.86503632726124</v>
      </c>
      <c r="E12" s="86">
        <f t="shared" si="4"/>
        <v>103.93879646204064</v>
      </c>
      <c r="F12" s="86">
        <f t="shared" si="5"/>
        <v>646.31770559123936</v>
      </c>
      <c r="G12" s="86">
        <f t="shared" si="5"/>
        <v>47.589580920290615</v>
      </c>
      <c r="H12" s="100">
        <f t="shared" si="0"/>
        <v>99795760</v>
      </c>
      <c r="I12" s="86">
        <f t="shared" si="1"/>
        <v>65465582</v>
      </c>
      <c r="J12" s="86">
        <f t="shared" si="1"/>
        <v>4021601</v>
      </c>
      <c r="K12" s="86">
        <f t="shared" si="1"/>
        <v>3948427</v>
      </c>
      <c r="L12" s="86">
        <f t="shared" si="2"/>
        <v>24552317</v>
      </c>
      <c r="M12" s="87">
        <f t="shared" si="2"/>
        <v>1807833</v>
      </c>
      <c r="N12" s="106"/>
      <c r="O12" s="26" t="s">
        <v>8</v>
      </c>
      <c r="P12" s="1">
        <v>65465582</v>
      </c>
      <c r="Q12" s="1">
        <v>4021601</v>
      </c>
      <c r="R12" s="1">
        <v>3948427</v>
      </c>
      <c r="S12" s="1">
        <v>4139829</v>
      </c>
      <c r="T12" s="1">
        <v>191402</v>
      </c>
      <c r="U12" s="1">
        <v>24552317</v>
      </c>
      <c r="V12" s="1">
        <v>1807833</v>
      </c>
      <c r="W12" s="1">
        <v>99795760</v>
      </c>
      <c r="X12" s="1">
        <v>37988</v>
      </c>
      <c r="Y12" s="77">
        <v>2627.0338001474151</v>
      </c>
      <c r="AF12" s="1"/>
      <c r="AG12" s="78"/>
      <c r="AH12" s="78"/>
      <c r="AI12" s="78"/>
      <c r="AJ12" s="78"/>
      <c r="AK12" s="78"/>
      <c r="AL12" s="78"/>
      <c r="AM12" s="78"/>
      <c r="AN12" s="78"/>
      <c r="AO12" s="45"/>
    </row>
    <row r="13" spans="1:70" s="27" customFormat="1" ht="12">
      <c r="A13" s="75" t="s">
        <v>35</v>
      </c>
      <c r="B13" s="88">
        <f t="shared" si="3"/>
        <v>2437.0431751391234</v>
      </c>
      <c r="C13" s="88">
        <f t="shared" si="4"/>
        <v>1403.1911461264303</v>
      </c>
      <c r="D13" s="88">
        <f t="shared" si="4"/>
        <v>102.6362471081098</v>
      </c>
      <c r="E13" s="88">
        <f t="shared" si="4"/>
        <v>97.352435440505218</v>
      </c>
      <c r="F13" s="88">
        <f t="shared" si="5"/>
        <v>794.65985118489334</v>
      </c>
      <c r="G13" s="88">
        <f t="shared" si="5"/>
        <v>39.203495279184644</v>
      </c>
      <c r="H13" s="100">
        <f t="shared" si="0"/>
        <v>77951263</v>
      </c>
      <c r="I13" s="88">
        <f t="shared" si="1"/>
        <v>44882472</v>
      </c>
      <c r="J13" s="88">
        <f t="shared" si="1"/>
        <v>3282923</v>
      </c>
      <c r="K13" s="88">
        <f t="shared" si="1"/>
        <v>3113915</v>
      </c>
      <c r="L13" s="88">
        <f t="shared" si="2"/>
        <v>25417990</v>
      </c>
      <c r="M13" s="87">
        <f t="shared" si="2"/>
        <v>1253963</v>
      </c>
      <c r="N13" s="106"/>
      <c r="O13" s="26" t="s">
        <v>35</v>
      </c>
      <c r="P13" s="1">
        <v>44882472</v>
      </c>
      <c r="Q13" s="1">
        <v>3282923</v>
      </c>
      <c r="R13" s="1">
        <v>3113915</v>
      </c>
      <c r="S13" s="1">
        <v>3288564</v>
      </c>
      <c r="T13" s="1">
        <v>174649</v>
      </c>
      <c r="U13" s="1">
        <v>25417990</v>
      </c>
      <c r="V13" s="1">
        <v>1253963</v>
      </c>
      <c r="W13" s="1">
        <v>77951263</v>
      </c>
      <c r="X13" s="1">
        <v>31986</v>
      </c>
      <c r="Y13" s="77">
        <v>2437.0431751391234</v>
      </c>
      <c r="AF13" s="1"/>
      <c r="AG13" s="78"/>
      <c r="AH13" s="78"/>
      <c r="AI13" s="78"/>
      <c r="AJ13" s="78"/>
      <c r="AK13" s="78"/>
      <c r="AL13" s="78"/>
      <c r="AM13" s="78"/>
      <c r="AN13" s="78"/>
      <c r="AO13" s="4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70" ht="12">
      <c r="A14" s="75" t="s">
        <v>36</v>
      </c>
      <c r="B14" s="86">
        <f t="shared" si="3"/>
        <v>2512.7288224536851</v>
      </c>
      <c r="C14" s="86">
        <f t="shared" si="4"/>
        <v>1582.33313190745</v>
      </c>
      <c r="D14" s="86">
        <f t="shared" si="4"/>
        <v>92.309708197503383</v>
      </c>
      <c r="E14" s="86">
        <f t="shared" si="4"/>
        <v>100.90765683390316</v>
      </c>
      <c r="F14" s="86">
        <f t="shared" si="5"/>
        <v>705.75459966605706</v>
      </c>
      <c r="G14" s="86">
        <f t="shared" si="5"/>
        <v>31.423725848771568</v>
      </c>
      <c r="H14" s="100">
        <f t="shared" si="0"/>
        <v>158012952</v>
      </c>
      <c r="I14" s="86">
        <f t="shared" si="1"/>
        <v>99505019</v>
      </c>
      <c r="J14" s="86">
        <f t="shared" si="1"/>
        <v>5804896</v>
      </c>
      <c r="K14" s="86">
        <f t="shared" si="1"/>
        <v>6345578</v>
      </c>
      <c r="L14" s="86">
        <f t="shared" si="2"/>
        <v>44381378</v>
      </c>
      <c r="M14" s="87">
        <f t="shared" si="2"/>
        <v>1976081</v>
      </c>
      <c r="N14" s="106"/>
      <c r="O14" s="26" t="s">
        <v>36</v>
      </c>
      <c r="P14" s="1">
        <v>99505019</v>
      </c>
      <c r="Q14" s="1">
        <v>5804896</v>
      </c>
      <c r="R14" s="1">
        <v>6345578</v>
      </c>
      <c r="S14" s="1">
        <v>6664906</v>
      </c>
      <c r="T14" s="1">
        <v>319328</v>
      </c>
      <c r="U14" s="1">
        <v>44381378</v>
      </c>
      <c r="V14" s="1">
        <v>1976081</v>
      </c>
      <c r="W14" s="1">
        <v>158012952</v>
      </c>
      <c r="X14" s="1">
        <v>62885</v>
      </c>
      <c r="Y14" s="77">
        <v>2512.7288224536851</v>
      </c>
      <c r="AF14" s="1"/>
      <c r="AG14" s="78"/>
      <c r="AH14" s="78"/>
      <c r="AI14" s="78"/>
      <c r="AJ14" s="78"/>
      <c r="AK14" s="78"/>
      <c r="AL14" s="78"/>
      <c r="AM14" s="78"/>
      <c r="AN14" s="78"/>
      <c r="AO14" s="45"/>
    </row>
    <row r="15" spans="1:70" ht="12">
      <c r="A15" s="75" t="s">
        <v>37</v>
      </c>
      <c r="B15" s="86">
        <f t="shared" si="3"/>
        <v>2620.8063101349744</v>
      </c>
      <c r="C15" s="86">
        <f t="shared" si="4"/>
        <v>1563.2978954883895</v>
      </c>
      <c r="D15" s="86">
        <f t="shared" si="4"/>
        <v>81.496345153503555</v>
      </c>
      <c r="E15" s="86">
        <f t="shared" si="4"/>
        <v>162.7521504096828</v>
      </c>
      <c r="F15" s="86">
        <f t="shared" si="5"/>
        <v>778.53384557848574</v>
      </c>
      <c r="G15" s="86">
        <f t="shared" si="5"/>
        <v>34.72607350491279</v>
      </c>
      <c r="H15" s="100">
        <f t="shared" si="0"/>
        <v>77085776</v>
      </c>
      <c r="I15" s="86">
        <f t="shared" si="1"/>
        <v>45981281</v>
      </c>
      <c r="J15" s="86">
        <f t="shared" si="1"/>
        <v>2397052</v>
      </c>
      <c r="K15" s="86">
        <f t="shared" si="1"/>
        <v>4787029</v>
      </c>
      <c r="L15" s="86">
        <f t="shared" si="2"/>
        <v>22899016</v>
      </c>
      <c r="M15" s="87">
        <f t="shared" si="2"/>
        <v>1021398</v>
      </c>
      <c r="N15" s="106"/>
      <c r="O15" s="26" t="s">
        <v>37</v>
      </c>
      <c r="P15" s="1">
        <v>45981281</v>
      </c>
      <c r="Q15" s="1">
        <v>2397052</v>
      </c>
      <c r="R15" s="1">
        <v>4787029</v>
      </c>
      <c r="S15" s="1">
        <v>4940540</v>
      </c>
      <c r="T15" s="1">
        <v>153511</v>
      </c>
      <c r="U15" s="1">
        <v>22899016</v>
      </c>
      <c r="V15" s="1">
        <v>1021398</v>
      </c>
      <c r="W15" s="1">
        <v>77085776</v>
      </c>
      <c r="X15" s="1">
        <v>29413</v>
      </c>
      <c r="Y15" s="77">
        <v>2620.8063101349744</v>
      </c>
      <c r="AF15" s="1"/>
      <c r="AG15" s="78"/>
      <c r="AH15" s="78"/>
      <c r="AI15" s="78"/>
      <c r="AJ15" s="78"/>
      <c r="AK15" s="78"/>
      <c r="AL15" s="78"/>
      <c r="AM15" s="78"/>
      <c r="AN15" s="78"/>
      <c r="AO15" s="45"/>
    </row>
    <row r="16" spans="1:70" ht="12">
      <c r="A16" s="75" t="s">
        <v>38</v>
      </c>
      <c r="B16" s="86">
        <f t="shared" si="3"/>
        <v>2406.512888795326</v>
      </c>
      <c r="C16" s="86">
        <f t="shared" si="4"/>
        <v>1340.9278985316562</v>
      </c>
      <c r="D16" s="86">
        <f t="shared" si="4"/>
        <v>103.4392400399979</v>
      </c>
      <c r="E16" s="86">
        <f t="shared" si="4"/>
        <v>106.86104941845166</v>
      </c>
      <c r="F16" s="86">
        <f t="shared" si="5"/>
        <v>801.78804273459286</v>
      </c>
      <c r="G16" s="86">
        <f t="shared" si="5"/>
        <v>53.496658070627859</v>
      </c>
      <c r="H16" s="100">
        <f t="shared" si="0"/>
        <v>228630757</v>
      </c>
      <c r="I16" s="86">
        <f t="shared" si="1"/>
        <v>127394855</v>
      </c>
      <c r="J16" s="86">
        <f t="shared" si="1"/>
        <v>9827245</v>
      </c>
      <c r="K16" s="86">
        <f t="shared" si="1"/>
        <v>10152334</v>
      </c>
      <c r="L16" s="86">
        <f t="shared" si="2"/>
        <v>76173873</v>
      </c>
      <c r="M16" s="87">
        <f t="shared" si="2"/>
        <v>5082450</v>
      </c>
      <c r="N16" s="106"/>
      <c r="O16" s="26" t="s">
        <v>38</v>
      </c>
      <c r="P16" s="1">
        <v>127394855</v>
      </c>
      <c r="Q16" s="1">
        <v>9827245</v>
      </c>
      <c r="R16" s="1">
        <v>10152334</v>
      </c>
      <c r="S16" s="1">
        <v>10694053</v>
      </c>
      <c r="T16" s="1">
        <v>541719</v>
      </c>
      <c r="U16" s="1">
        <v>76173873</v>
      </c>
      <c r="V16" s="1">
        <v>5082450</v>
      </c>
      <c r="W16" s="1">
        <v>228630757</v>
      </c>
      <c r="X16" s="1">
        <v>95005</v>
      </c>
      <c r="Y16" s="77">
        <v>2406.5128887953265</v>
      </c>
      <c r="AF16" s="1"/>
      <c r="AG16" s="78"/>
      <c r="AH16" s="78"/>
      <c r="AI16" s="78"/>
      <c r="AJ16" s="78"/>
      <c r="AK16" s="78"/>
      <c r="AL16" s="78"/>
      <c r="AM16" s="78"/>
      <c r="AN16" s="78"/>
      <c r="AO16" s="45"/>
    </row>
    <row r="17" spans="1:57" ht="12">
      <c r="A17" s="80" t="s">
        <v>39</v>
      </c>
      <c r="B17" s="86">
        <f t="shared" si="3"/>
        <v>2957.7172064583933</v>
      </c>
      <c r="C17" s="86">
        <f t="shared" si="4"/>
        <v>2121.112028279354</v>
      </c>
      <c r="D17" s="86">
        <f t="shared" si="4"/>
        <v>99.017942103754663</v>
      </c>
      <c r="E17" s="86">
        <f t="shared" si="4"/>
        <v>116.89385688353875</v>
      </c>
      <c r="F17" s="86">
        <f t="shared" si="5"/>
        <v>595.63349574854306</v>
      </c>
      <c r="G17" s="86">
        <f t="shared" si="5"/>
        <v>25.059883443202445</v>
      </c>
      <c r="H17" s="100">
        <f t="shared" si="0"/>
        <v>154792130</v>
      </c>
      <c r="I17" s="86">
        <f t="shared" si="1"/>
        <v>111008398</v>
      </c>
      <c r="J17" s="86">
        <f t="shared" si="1"/>
        <v>5182104</v>
      </c>
      <c r="K17" s="86">
        <f t="shared" si="1"/>
        <v>6117640</v>
      </c>
      <c r="L17" s="86">
        <f t="shared" si="2"/>
        <v>31172479</v>
      </c>
      <c r="M17" s="87">
        <f t="shared" si="2"/>
        <v>1311509</v>
      </c>
      <c r="N17" s="106"/>
      <c r="O17" s="28" t="s">
        <v>39</v>
      </c>
      <c r="P17" s="10">
        <v>111008398</v>
      </c>
      <c r="Q17" s="10">
        <v>5182104</v>
      </c>
      <c r="R17" s="10">
        <v>6117640</v>
      </c>
      <c r="S17" s="10">
        <v>6390770</v>
      </c>
      <c r="T17" s="10">
        <v>273130</v>
      </c>
      <c r="U17" s="10">
        <v>31172479</v>
      </c>
      <c r="V17" s="10">
        <v>1311509</v>
      </c>
      <c r="W17" s="10">
        <v>154792130</v>
      </c>
      <c r="X17" s="10">
        <v>52335</v>
      </c>
      <c r="Y17" s="81">
        <v>2957.7172064583929</v>
      </c>
      <c r="AF17" s="1"/>
      <c r="AG17" s="78"/>
      <c r="AH17" s="78"/>
      <c r="AI17" s="78"/>
      <c r="AJ17" s="78"/>
      <c r="AK17" s="78"/>
      <c r="AL17" s="78"/>
      <c r="AM17" s="78"/>
      <c r="AN17" s="78"/>
      <c r="AO17" s="45"/>
    </row>
    <row r="18" spans="1:57" ht="12">
      <c r="A18" s="80" t="s">
        <v>40</v>
      </c>
      <c r="B18" s="86">
        <f t="shared" si="3"/>
        <v>2424.1181727904668</v>
      </c>
      <c r="C18" s="86">
        <f t="shared" ref="C18:E22" si="6">P20/$X20</f>
        <v>1278.9129427341941</v>
      </c>
      <c r="D18" s="86">
        <f t="shared" si="6"/>
        <v>87.501324064879185</v>
      </c>
      <c r="E18" s="86">
        <f t="shared" si="6"/>
        <v>160.80792783846408</v>
      </c>
      <c r="F18" s="86">
        <f t="shared" ref="F18:G22" si="7">U20/$X20</f>
        <v>870.72831843760343</v>
      </c>
      <c r="G18" s="86">
        <f t="shared" si="7"/>
        <v>26.16765971532605</v>
      </c>
      <c r="H18" s="107">
        <f t="shared" si="0"/>
        <v>29293044</v>
      </c>
      <c r="I18" s="103">
        <f>P20</f>
        <v>15454384</v>
      </c>
      <c r="J18" s="103">
        <f>Q20</f>
        <v>1057366</v>
      </c>
      <c r="K18" s="103">
        <f>R20</f>
        <v>1943203</v>
      </c>
      <c r="L18" s="103">
        <f>U20</f>
        <v>10521881</v>
      </c>
      <c r="M18" s="104">
        <f>V20</f>
        <v>316210</v>
      </c>
      <c r="N18" s="106"/>
      <c r="O18" s="95" t="s">
        <v>129</v>
      </c>
      <c r="P18" s="99">
        <v>32375895</v>
      </c>
      <c r="Q18" s="1">
        <v>2145813</v>
      </c>
      <c r="R18" s="1">
        <v>2439522</v>
      </c>
      <c r="S18" s="1">
        <v>2534003</v>
      </c>
      <c r="T18" s="1">
        <v>94481</v>
      </c>
      <c r="U18" s="1">
        <v>12794815</v>
      </c>
      <c r="V18" s="1">
        <v>452383</v>
      </c>
      <c r="W18" s="1">
        <v>50208428</v>
      </c>
      <c r="X18" s="1">
        <v>19759</v>
      </c>
      <c r="Y18" s="97">
        <v>2541.0409433675795</v>
      </c>
      <c r="AF18" s="1"/>
      <c r="AG18" s="78"/>
      <c r="AH18" s="78"/>
      <c r="AI18" s="78"/>
      <c r="AJ18" s="78"/>
      <c r="AK18" s="78"/>
      <c r="AL18" s="78"/>
      <c r="AM18" s="78"/>
      <c r="AN18" s="78"/>
      <c r="AO18" s="45"/>
    </row>
    <row r="19" spans="1:57" ht="12">
      <c r="A19" s="75" t="s">
        <v>9</v>
      </c>
      <c r="B19" s="86">
        <f t="shared" si="3"/>
        <v>2393.7635327635326</v>
      </c>
      <c r="C19" s="86">
        <f t="shared" si="6"/>
        <v>1452.860933048433</v>
      </c>
      <c r="D19" s="86">
        <f t="shared" si="6"/>
        <v>82.725427350427353</v>
      </c>
      <c r="E19" s="86">
        <f t="shared" si="6"/>
        <v>105.66435185185185</v>
      </c>
      <c r="F19" s="86">
        <f t="shared" si="7"/>
        <v>727.00534188034192</v>
      </c>
      <c r="G19" s="86">
        <f t="shared" si="7"/>
        <v>25.507478632478634</v>
      </c>
      <c r="H19" s="100">
        <f t="shared" si="0"/>
        <v>13443376</v>
      </c>
      <c r="I19" s="86">
        <f t="shared" ref="I19:K22" si="8">P21</f>
        <v>8159267</v>
      </c>
      <c r="J19" s="86">
        <f t="shared" si="8"/>
        <v>464586</v>
      </c>
      <c r="K19" s="86">
        <f t="shared" si="8"/>
        <v>593411</v>
      </c>
      <c r="L19" s="86">
        <f t="shared" ref="L19:M22" si="9">U21</f>
        <v>4082862</v>
      </c>
      <c r="M19" s="87">
        <f t="shared" si="9"/>
        <v>143250</v>
      </c>
      <c r="N19" s="106"/>
      <c r="O19" s="26" t="s">
        <v>135</v>
      </c>
      <c r="P19" s="9">
        <v>12339928</v>
      </c>
      <c r="Q19" s="1">
        <v>876710</v>
      </c>
      <c r="R19" s="1">
        <v>940797</v>
      </c>
      <c r="S19" s="1">
        <v>977299</v>
      </c>
      <c r="T19" s="1">
        <v>36502</v>
      </c>
      <c r="U19" s="1">
        <v>5983116</v>
      </c>
      <c r="V19" s="1">
        <v>211307</v>
      </c>
      <c r="W19" s="1">
        <v>20351858</v>
      </c>
      <c r="X19" s="1">
        <v>8036</v>
      </c>
      <c r="Y19" s="77">
        <v>2532.5856147336985</v>
      </c>
      <c r="AF19" s="1"/>
      <c r="AG19" s="78"/>
      <c r="AH19" s="78"/>
      <c r="AI19" s="78"/>
      <c r="AJ19" s="78"/>
      <c r="AK19" s="78"/>
      <c r="AL19" s="78"/>
      <c r="AM19" s="78"/>
      <c r="AN19" s="78"/>
      <c r="AO19" s="45"/>
    </row>
    <row r="20" spans="1:57" ht="12">
      <c r="A20" s="75" t="s">
        <v>10</v>
      </c>
      <c r="B20" s="86">
        <f t="shared" si="3"/>
        <v>2424.4488672262837</v>
      </c>
      <c r="C20" s="86">
        <f t="shared" si="6"/>
        <v>1434.9082949724705</v>
      </c>
      <c r="D20" s="86">
        <f t="shared" si="6"/>
        <v>94.959111833197937</v>
      </c>
      <c r="E20" s="86">
        <f t="shared" si="6"/>
        <v>96.756837259680481</v>
      </c>
      <c r="F20" s="86">
        <f t="shared" si="7"/>
        <v>784.1223937178446</v>
      </c>
      <c r="G20" s="86">
        <f t="shared" si="7"/>
        <v>13.702229443090532</v>
      </c>
      <c r="H20" s="100">
        <f t="shared" si="0"/>
        <v>26860469</v>
      </c>
      <c r="I20" s="86">
        <f t="shared" si="8"/>
        <v>15897349</v>
      </c>
      <c r="J20" s="86">
        <f t="shared" si="8"/>
        <v>1052052</v>
      </c>
      <c r="K20" s="86">
        <f t="shared" si="8"/>
        <v>1071969</v>
      </c>
      <c r="L20" s="86">
        <f t="shared" si="9"/>
        <v>8687292</v>
      </c>
      <c r="M20" s="87">
        <f t="shared" si="9"/>
        <v>151807</v>
      </c>
      <c r="N20" s="106"/>
      <c r="O20" s="28" t="s">
        <v>40</v>
      </c>
      <c r="P20" s="10">
        <v>15454384</v>
      </c>
      <c r="Q20" s="10">
        <v>1057366</v>
      </c>
      <c r="R20" s="10">
        <v>1943203</v>
      </c>
      <c r="S20" s="10">
        <v>2002711</v>
      </c>
      <c r="T20" s="10">
        <v>59508</v>
      </c>
      <c r="U20" s="10">
        <v>10521881</v>
      </c>
      <c r="V20" s="10">
        <v>316210</v>
      </c>
      <c r="W20" s="10">
        <v>29293044</v>
      </c>
      <c r="X20" s="10">
        <v>12084</v>
      </c>
      <c r="Y20" s="81">
        <v>2424.1181727904668</v>
      </c>
      <c r="AF20" s="1"/>
      <c r="AG20" s="78"/>
      <c r="AH20" s="78"/>
      <c r="AI20" s="78"/>
      <c r="AJ20" s="78"/>
      <c r="AK20" s="78"/>
      <c r="AL20" s="78"/>
      <c r="AM20" s="78"/>
      <c r="AN20" s="78"/>
      <c r="AO20" s="45"/>
    </row>
    <row r="21" spans="1:57" ht="12">
      <c r="A21" s="75" t="s">
        <v>11</v>
      </c>
      <c r="B21" s="86">
        <f t="shared" si="3"/>
        <v>2667.5063254410393</v>
      </c>
      <c r="C21" s="86">
        <f t="shared" si="6"/>
        <v>1778.8278203342618</v>
      </c>
      <c r="D21" s="86">
        <f t="shared" si="6"/>
        <v>93.212801764159707</v>
      </c>
      <c r="E21" s="86">
        <f t="shared" si="6"/>
        <v>117.47585886722376</v>
      </c>
      <c r="F21" s="86">
        <f t="shared" si="7"/>
        <v>670.24831708449392</v>
      </c>
      <c r="G21" s="86">
        <f t="shared" si="7"/>
        <v>7.7415273909006501</v>
      </c>
      <c r="H21" s="100">
        <f t="shared" si="0"/>
        <v>45966469</v>
      </c>
      <c r="I21" s="86">
        <f t="shared" si="8"/>
        <v>30652761</v>
      </c>
      <c r="J21" s="86">
        <f t="shared" si="8"/>
        <v>1606243</v>
      </c>
      <c r="K21" s="86">
        <f t="shared" si="8"/>
        <v>2024344</v>
      </c>
      <c r="L21" s="86">
        <f t="shared" si="9"/>
        <v>11549719</v>
      </c>
      <c r="M21" s="87">
        <f t="shared" si="9"/>
        <v>133402</v>
      </c>
      <c r="N21" s="106"/>
      <c r="O21" s="26" t="s">
        <v>9</v>
      </c>
      <c r="P21" s="1">
        <v>8159267</v>
      </c>
      <c r="Q21" s="1">
        <v>464586</v>
      </c>
      <c r="R21" s="1">
        <v>593411</v>
      </c>
      <c r="S21" s="1">
        <v>620803</v>
      </c>
      <c r="T21" s="1">
        <v>27392</v>
      </c>
      <c r="U21" s="1">
        <v>4082862</v>
      </c>
      <c r="V21" s="1">
        <v>143250</v>
      </c>
      <c r="W21" s="1">
        <v>13443376</v>
      </c>
      <c r="X21" s="1">
        <v>5616</v>
      </c>
      <c r="Y21" s="77">
        <v>2393.7635327635326</v>
      </c>
      <c r="AF21" s="1"/>
      <c r="AG21" s="78"/>
      <c r="AH21" s="78"/>
      <c r="AI21" s="78"/>
      <c r="AJ21" s="78"/>
      <c r="AK21" s="78"/>
      <c r="AL21" s="78"/>
      <c r="AM21" s="78"/>
      <c r="AN21" s="78"/>
      <c r="AO21" s="45"/>
    </row>
    <row r="22" spans="1:57" ht="12">
      <c r="A22" s="80" t="s">
        <v>41</v>
      </c>
      <c r="B22" s="86">
        <f t="shared" si="3"/>
        <v>2426.5738916256155</v>
      </c>
      <c r="C22" s="86">
        <f t="shared" si="6"/>
        <v>1386.7666893154408</v>
      </c>
      <c r="D22" s="86">
        <f t="shared" si="6"/>
        <v>87.39332427382368</v>
      </c>
      <c r="E22" s="86">
        <f t="shared" si="6"/>
        <v>117.43273314081875</v>
      </c>
      <c r="F22" s="86">
        <f t="shared" si="7"/>
        <v>825.49057244776623</v>
      </c>
      <c r="G22" s="86">
        <f t="shared" si="7"/>
        <v>9.4905724477662652</v>
      </c>
      <c r="H22" s="100">
        <f t="shared" si="0"/>
        <v>28570481</v>
      </c>
      <c r="I22" s="86">
        <f t="shared" si="8"/>
        <v>16327791</v>
      </c>
      <c r="J22" s="86">
        <f t="shared" si="8"/>
        <v>1028969</v>
      </c>
      <c r="K22" s="86">
        <f t="shared" si="8"/>
        <v>1382653</v>
      </c>
      <c r="L22" s="86">
        <f t="shared" si="9"/>
        <v>9719326</v>
      </c>
      <c r="M22" s="87">
        <f t="shared" si="9"/>
        <v>111742</v>
      </c>
      <c r="N22" s="106"/>
      <c r="O22" s="26" t="s">
        <v>10</v>
      </c>
      <c r="P22" s="1">
        <v>15897349</v>
      </c>
      <c r="Q22" s="1">
        <v>1052052</v>
      </c>
      <c r="R22" s="1">
        <v>1071969</v>
      </c>
      <c r="S22" s="1">
        <v>1128250</v>
      </c>
      <c r="T22" s="1">
        <v>56281</v>
      </c>
      <c r="U22" s="1">
        <v>8687292</v>
      </c>
      <c r="V22" s="1">
        <v>151807</v>
      </c>
      <c r="W22" s="1">
        <v>26860469</v>
      </c>
      <c r="X22" s="1">
        <v>11079</v>
      </c>
      <c r="Y22" s="77">
        <v>2424.4488672262842</v>
      </c>
      <c r="AF22" s="1"/>
      <c r="AG22" s="78"/>
      <c r="AH22" s="78"/>
      <c r="AI22" s="78"/>
      <c r="AJ22" s="78"/>
      <c r="AK22" s="78"/>
      <c r="AL22" s="78"/>
      <c r="AM22" s="78"/>
      <c r="AN22" s="78"/>
      <c r="AO22" s="45"/>
    </row>
    <row r="23" spans="1:57" ht="12">
      <c r="A23" s="75" t="s">
        <v>12</v>
      </c>
      <c r="B23" s="86">
        <f t="shared" si="3"/>
        <v>2868.2608077456916</v>
      </c>
      <c r="C23" s="86">
        <f t="shared" ref="C23:E38" si="10">P26/$X26</f>
        <v>2049.4365415213783</v>
      </c>
      <c r="D23" s="86">
        <f t="shared" si="10"/>
        <v>76.48542604692102</v>
      </c>
      <c r="E23" s="86">
        <f t="shared" si="10"/>
        <v>117.71711974000473</v>
      </c>
      <c r="F23" s="86">
        <f t="shared" ref="F23:G38" si="11">U26/$X26</f>
        <v>599.43867429499983</v>
      </c>
      <c r="G23" s="86">
        <f t="shared" si="11"/>
        <v>25.183046142388029</v>
      </c>
      <c r="H23" s="107">
        <f t="shared" si="0"/>
        <v>84725556</v>
      </c>
      <c r="I23" s="103">
        <f t="shared" ref="I23:K38" si="12">P26</f>
        <v>60538306</v>
      </c>
      <c r="J23" s="103">
        <f t="shared" si="12"/>
        <v>2259303</v>
      </c>
      <c r="K23" s="103">
        <f t="shared" si="12"/>
        <v>3477246</v>
      </c>
      <c r="L23" s="103">
        <f t="shared" ref="L23:M38" si="13">U26</f>
        <v>17706819</v>
      </c>
      <c r="M23" s="104">
        <f t="shared" si="13"/>
        <v>743882</v>
      </c>
      <c r="N23" s="106"/>
      <c r="O23" s="26" t="s">
        <v>11</v>
      </c>
      <c r="P23" s="1">
        <v>30652761</v>
      </c>
      <c r="Q23" s="1">
        <v>1606243</v>
      </c>
      <c r="R23" s="1">
        <v>2024344</v>
      </c>
      <c r="S23" s="1">
        <v>2116525</v>
      </c>
      <c r="T23" s="1">
        <v>92181</v>
      </c>
      <c r="U23" s="1">
        <v>11549719</v>
      </c>
      <c r="V23" s="1">
        <v>133402</v>
      </c>
      <c r="W23" s="1">
        <v>45966469</v>
      </c>
      <c r="X23" s="1">
        <v>17232</v>
      </c>
      <c r="Y23" s="77">
        <v>2667.5063254410397</v>
      </c>
      <c r="AF23" s="1"/>
      <c r="AG23" s="78"/>
      <c r="AH23" s="78"/>
      <c r="AI23" s="78"/>
      <c r="AJ23" s="78"/>
      <c r="AK23" s="78"/>
      <c r="AL23" s="78"/>
      <c r="AM23" s="78"/>
      <c r="AN23" s="78"/>
      <c r="AO23" s="45"/>
    </row>
    <row r="24" spans="1:57" ht="12">
      <c r="A24" s="80" t="s">
        <v>13</v>
      </c>
      <c r="B24" s="86">
        <f t="shared" si="3"/>
        <v>2904.6106477744893</v>
      </c>
      <c r="C24" s="86">
        <f t="shared" si="10"/>
        <v>2139.7952052132841</v>
      </c>
      <c r="D24" s="86">
        <f t="shared" si="10"/>
        <v>99.576211401070154</v>
      </c>
      <c r="E24" s="86">
        <f t="shared" si="10"/>
        <v>108.42800346755149</v>
      </c>
      <c r="F24" s="86">
        <f t="shared" si="11"/>
        <v>552.03605057842344</v>
      </c>
      <c r="G24" s="86">
        <f t="shared" si="11"/>
        <v>4.7751771141601651</v>
      </c>
      <c r="H24" s="100">
        <f t="shared" si="0"/>
        <v>97167940</v>
      </c>
      <c r="I24" s="86">
        <f t="shared" si="12"/>
        <v>71582569</v>
      </c>
      <c r="J24" s="86">
        <f t="shared" si="12"/>
        <v>3331123</v>
      </c>
      <c r="K24" s="86">
        <f t="shared" si="12"/>
        <v>3627242</v>
      </c>
      <c r="L24" s="86">
        <f t="shared" si="13"/>
        <v>18467262</v>
      </c>
      <c r="M24" s="87">
        <f t="shared" si="13"/>
        <v>159744</v>
      </c>
      <c r="N24" s="106"/>
      <c r="O24" s="28" t="s">
        <v>41</v>
      </c>
      <c r="P24" s="10">
        <v>16327791</v>
      </c>
      <c r="Q24" s="10">
        <v>1028969</v>
      </c>
      <c r="R24" s="10">
        <v>1382653</v>
      </c>
      <c r="S24" s="10">
        <v>1439150</v>
      </c>
      <c r="T24" s="10">
        <v>56497</v>
      </c>
      <c r="U24" s="10">
        <v>9719326</v>
      </c>
      <c r="V24" s="10">
        <v>111742</v>
      </c>
      <c r="W24" s="10">
        <v>28570481</v>
      </c>
      <c r="X24" s="10">
        <v>11774</v>
      </c>
      <c r="Y24" s="81">
        <v>2426.5738916256159</v>
      </c>
      <c r="AF24" s="1"/>
      <c r="AG24" s="78"/>
      <c r="AH24" s="78"/>
      <c r="AI24" s="78"/>
      <c r="AJ24" s="78"/>
      <c r="AK24" s="78"/>
      <c r="AL24" s="78"/>
      <c r="AM24" s="78"/>
      <c r="AN24" s="78"/>
      <c r="AO24" s="45"/>
    </row>
    <row r="25" spans="1:57" ht="12">
      <c r="A25" s="75" t="s">
        <v>14</v>
      </c>
      <c r="B25" s="86">
        <f t="shared" si="3"/>
        <v>2930.170584429588</v>
      </c>
      <c r="C25" s="86">
        <f t="shared" si="10"/>
        <v>1452.3566961397455</v>
      </c>
      <c r="D25" s="86">
        <f t="shared" si="10"/>
        <v>110.08755660987707</v>
      </c>
      <c r="E25" s="86">
        <f t="shared" si="10"/>
        <v>570.51973258572355</v>
      </c>
      <c r="F25" s="86">
        <f t="shared" si="11"/>
        <v>776.19926676730643</v>
      </c>
      <c r="G25" s="86">
        <f t="shared" si="11"/>
        <v>21.007332326935519</v>
      </c>
      <c r="H25" s="100">
        <f t="shared" si="0"/>
        <v>13587201</v>
      </c>
      <c r="I25" s="86">
        <f t="shared" si="12"/>
        <v>6734578</v>
      </c>
      <c r="J25" s="86">
        <f t="shared" si="12"/>
        <v>510476</v>
      </c>
      <c r="K25" s="86">
        <f t="shared" si="12"/>
        <v>2645500</v>
      </c>
      <c r="L25" s="86">
        <f t="shared" si="13"/>
        <v>3599236</v>
      </c>
      <c r="M25" s="87">
        <f t="shared" si="13"/>
        <v>97411</v>
      </c>
      <c r="N25" s="106"/>
      <c r="O25" s="28" t="s">
        <v>130</v>
      </c>
      <c r="P25" s="10">
        <v>51404054</v>
      </c>
      <c r="Q25" s="10">
        <v>3296908</v>
      </c>
      <c r="R25" s="10">
        <v>3411977</v>
      </c>
      <c r="S25" s="10">
        <v>3562678</v>
      </c>
      <c r="T25" s="10">
        <v>150701</v>
      </c>
      <c r="U25" s="10">
        <v>19421375</v>
      </c>
      <c r="V25" s="10">
        <v>848375</v>
      </c>
      <c r="W25" s="10">
        <v>78382689</v>
      </c>
      <c r="X25" s="10">
        <v>30613</v>
      </c>
      <c r="Y25" s="81">
        <v>2560.4380165289258</v>
      </c>
      <c r="AF25" s="1"/>
      <c r="AG25" s="78"/>
      <c r="AH25" s="78"/>
      <c r="AI25" s="78"/>
      <c r="AJ25" s="78"/>
      <c r="AK25" s="78"/>
      <c r="AL25" s="78"/>
      <c r="AM25" s="78"/>
      <c r="AN25" s="78"/>
      <c r="AO25" s="45"/>
    </row>
    <row r="26" spans="1:57" ht="12">
      <c r="A26" s="75" t="s">
        <v>15</v>
      </c>
      <c r="B26" s="86">
        <f t="shared" si="3"/>
        <v>2317.6644239848915</v>
      </c>
      <c r="C26" s="86">
        <f t="shared" si="10"/>
        <v>1265.6323182247404</v>
      </c>
      <c r="D26" s="86">
        <f t="shared" si="10"/>
        <v>120.9521954674221</v>
      </c>
      <c r="E26" s="86">
        <f t="shared" si="10"/>
        <v>136.84915014164307</v>
      </c>
      <c r="F26" s="86">
        <f t="shared" si="11"/>
        <v>770.57507082152972</v>
      </c>
      <c r="G26" s="86">
        <f t="shared" si="11"/>
        <v>23.655689329556186</v>
      </c>
      <c r="H26" s="100">
        <f t="shared" si="0"/>
        <v>19635253</v>
      </c>
      <c r="I26" s="86">
        <f t="shared" si="12"/>
        <v>10722437</v>
      </c>
      <c r="J26" s="86">
        <f t="shared" si="12"/>
        <v>1024707</v>
      </c>
      <c r="K26" s="86">
        <f t="shared" si="12"/>
        <v>1159386</v>
      </c>
      <c r="L26" s="86">
        <f t="shared" si="13"/>
        <v>6528312</v>
      </c>
      <c r="M26" s="87">
        <f t="shared" si="13"/>
        <v>200411</v>
      </c>
      <c r="N26" s="106"/>
      <c r="O26" s="26" t="s">
        <v>12</v>
      </c>
      <c r="P26" s="1">
        <v>60538306</v>
      </c>
      <c r="Q26" s="1">
        <v>2259303</v>
      </c>
      <c r="R26" s="1">
        <v>3477246</v>
      </c>
      <c r="S26" s="1">
        <v>3633042</v>
      </c>
      <c r="T26" s="1">
        <v>155796</v>
      </c>
      <c r="U26" s="1">
        <v>17706819</v>
      </c>
      <c r="V26" s="1">
        <v>743882</v>
      </c>
      <c r="W26" s="1">
        <v>84725556</v>
      </c>
      <c r="X26" s="1">
        <v>29539</v>
      </c>
      <c r="Y26" s="77">
        <v>2868.2608077456921</v>
      </c>
      <c r="AF26" s="1"/>
      <c r="AG26" s="78"/>
      <c r="AH26" s="78"/>
      <c r="AI26" s="78"/>
      <c r="AJ26" s="78"/>
      <c r="AK26" s="78"/>
      <c r="AL26" s="78"/>
      <c r="AM26" s="78"/>
      <c r="AN26" s="78"/>
      <c r="AO26" s="45"/>
    </row>
    <row r="27" spans="1:57" ht="12">
      <c r="A27" s="75" t="s">
        <v>16</v>
      </c>
      <c r="B27" s="86">
        <f t="shared" si="3"/>
        <v>2070.1818720379147</v>
      </c>
      <c r="C27" s="86">
        <f t="shared" si="10"/>
        <v>1005.0912322274881</v>
      </c>
      <c r="D27" s="86">
        <f t="shared" si="10"/>
        <v>121.85189573459715</v>
      </c>
      <c r="E27" s="86">
        <f t="shared" si="10"/>
        <v>80.985781990521332</v>
      </c>
      <c r="F27" s="86">
        <f t="shared" si="11"/>
        <v>831.64395734597156</v>
      </c>
      <c r="G27" s="86">
        <f t="shared" si="11"/>
        <v>30.609004739336491</v>
      </c>
      <c r="H27" s="100">
        <f t="shared" si="0"/>
        <v>3494467</v>
      </c>
      <c r="I27" s="86">
        <f t="shared" si="12"/>
        <v>1696594</v>
      </c>
      <c r="J27" s="86">
        <f t="shared" si="12"/>
        <v>205686</v>
      </c>
      <c r="K27" s="86">
        <f t="shared" si="12"/>
        <v>136704</v>
      </c>
      <c r="L27" s="86">
        <f t="shared" si="13"/>
        <v>1403815</v>
      </c>
      <c r="M27" s="87">
        <f t="shared" si="13"/>
        <v>51668</v>
      </c>
      <c r="N27" s="106"/>
      <c r="O27" s="28" t="s">
        <v>13</v>
      </c>
      <c r="P27" s="10">
        <v>71582569</v>
      </c>
      <c r="Q27" s="10">
        <v>3331123</v>
      </c>
      <c r="R27" s="10">
        <v>3627242</v>
      </c>
      <c r="S27" s="10">
        <v>3809735</v>
      </c>
      <c r="T27" s="10">
        <v>182493</v>
      </c>
      <c r="U27" s="10">
        <v>18467262</v>
      </c>
      <c r="V27" s="10">
        <v>159744</v>
      </c>
      <c r="W27" s="10">
        <v>97167940</v>
      </c>
      <c r="X27" s="10">
        <v>33453</v>
      </c>
      <c r="Y27" s="81">
        <v>2904.6106477744897</v>
      </c>
      <c r="AF27" s="1"/>
      <c r="AG27" s="78"/>
      <c r="AH27" s="78"/>
      <c r="AI27" s="78"/>
      <c r="AJ27" s="78"/>
      <c r="AK27" s="78"/>
      <c r="AL27" s="78"/>
      <c r="AM27" s="78"/>
      <c r="AN27" s="78"/>
      <c r="AO27" s="45"/>
    </row>
    <row r="28" spans="1:57" ht="12">
      <c r="A28" s="75" t="s">
        <v>17</v>
      </c>
      <c r="B28" s="86">
        <f t="shared" si="3"/>
        <v>2409.9629154186282</v>
      </c>
      <c r="C28" s="86">
        <f t="shared" si="10"/>
        <v>1356.9934388817571</v>
      </c>
      <c r="D28" s="86">
        <f t="shared" si="10"/>
        <v>90.20938525174725</v>
      </c>
      <c r="E28" s="86">
        <f t="shared" si="10"/>
        <v>129.71587505348737</v>
      </c>
      <c r="F28" s="86">
        <f t="shared" si="11"/>
        <v>805.69547853373274</v>
      </c>
      <c r="G28" s="86">
        <f t="shared" si="11"/>
        <v>27.348737697903296</v>
      </c>
      <c r="H28" s="100">
        <f t="shared" si="0"/>
        <v>16896250</v>
      </c>
      <c r="I28" s="86">
        <f t="shared" si="12"/>
        <v>9513881</v>
      </c>
      <c r="J28" s="86">
        <f t="shared" si="12"/>
        <v>632458</v>
      </c>
      <c r="K28" s="86">
        <f t="shared" si="12"/>
        <v>909438</v>
      </c>
      <c r="L28" s="86">
        <f t="shared" si="13"/>
        <v>5648731</v>
      </c>
      <c r="M28" s="87">
        <f t="shared" si="13"/>
        <v>191742</v>
      </c>
      <c r="N28" s="106"/>
      <c r="O28" s="26" t="s">
        <v>14</v>
      </c>
      <c r="P28" s="1">
        <v>6734578</v>
      </c>
      <c r="Q28" s="1">
        <v>510476</v>
      </c>
      <c r="R28" s="1">
        <v>2645500</v>
      </c>
      <c r="S28" s="1">
        <v>2671456</v>
      </c>
      <c r="T28" s="1">
        <v>25956</v>
      </c>
      <c r="U28" s="1">
        <v>3599236</v>
      </c>
      <c r="V28" s="1">
        <v>97411</v>
      </c>
      <c r="W28" s="1">
        <v>13587201</v>
      </c>
      <c r="X28" s="1">
        <v>4637</v>
      </c>
      <c r="Y28" s="77">
        <v>2930.170584429588</v>
      </c>
      <c r="AF28" s="1"/>
      <c r="AG28" s="78"/>
      <c r="AH28" s="78"/>
      <c r="AI28" s="78"/>
      <c r="AJ28" s="78"/>
      <c r="AK28" s="78"/>
      <c r="AL28" s="78"/>
      <c r="AM28" s="78"/>
      <c r="AN28" s="78"/>
      <c r="AO28" s="45"/>
    </row>
    <row r="29" spans="1:57" ht="12">
      <c r="A29" s="75" t="s">
        <v>18</v>
      </c>
      <c r="B29" s="86">
        <f t="shared" si="3"/>
        <v>2621.9293697609437</v>
      </c>
      <c r="C29" s="86">
        <f t="shared" si="10"/>
        <v>1661.5996584911518</v>
      </c>
      <c r="D29" s="86">
        <f t="shared" si="10"/>
        <v>134.19357342440236</v>
      </c>
      <c r="E29" s="86">
        <f t="shared" si="10"/>
        <v>120.13349891338093</v>
      </c>
      <c r="F29" s="86">
        <f t="shared" si="11"/>
        <v>684.27351754113624</v>
      </c>
      <c r="G29" s="86">
        <f t="shared" si="11"/>
        <v>21.7291213908724</v>
      </c>
      <c r="H29" s="100">
        <f t="shared" si="0"/>
        <v>16890469</v>
      </c>
      <c r="I29" s="86">
        <f t="shared" si="12"/>
        <v>10704025</v>
      </c>
      <c r="J29" s="86">
        <f t="shared" si="12"/>
        <v>864475</v>
      </c>
      <c r="K29" s="86">
        <f t="shared" si="12"/>
        <v>773900</v>
      </c>
      <c r="L29" s="86">
        <f t="shared" si="13"/>
        <v>4408090</v>
      </c>
      <c r="M29" s="87">
        <f t="shared" si="13"/>
        <v>139979</v>
      </c>
      <c r="N29" s="106"/>
      <c r="O29" s="26" t="s">
        <v>15</v>
      </c>
      <c r="P29" s="1">
        <v>10722437</v>
      </c>
      <c r="Q29" s="1">
        <v>1024707</v>
      </c>
      <c r="R29" s="1">
        <v>1159386</v>
      </c>
      <c r="S29" s="1">
        <v>1204720</v>
      </c>
      <c r="T29" s="1">
        <v>45334</v>
      </c>
      <c r="U29" s="1">
        <v>6528312</v>
      </c>
      <c r="V29" s="1">
        <v>200411</v>
      </c>
      <c r="W29" s="1">
        <v>19635253</v>
      </c>
      <c r="X29" s="1">
        <v>8472</v>
      </c>
      <c r="Y29" s="77">
        <v>2317.6644239848915</v>
      </c>
      <c r="AF29" s="1"/>
      <c r="AG29" s="78"/>
      <c r="AH29" s="78"/>
      <c r="AI29" s="78"/>
      <c r="AJ29" s="78"/>
      <c r="AK29" s="78"/>
      <c r="AL29" s="78"/>
      <c r="AM29" s="78"/>
      <c r="AN29" s="78"/>
      <c r="AO29" s="45"/>
    </row>
    <row r="30" spans="1:57" ht="12">
      <c r="A30" s="80" t="s">
        <v>42</v>
      </c>
      <c r="B30" s="86">
        <f t="shared" si="3"/>
        <v>2399.7944285129042</v>
      </c>
      <c r="C30" s="86">
        <f t="shared" si="10"/>
        <v>1343.0303973781238</v>
      </c>
      <c r="D30" s="86">
        <f t="shared" si="10"/>
        <v>68.62875870544859</v>
      </c>
      <c r="E30" s="86">
        <f t="shared" si="10"/>
        <v>112.54068004916019</v>
      </c>
      <c r="F30" s="86">
        <f t="shared" si="11"/>
        <v>753.36780008193364</v>
      </c>
      <c r="G30" s="86">
        <f t="shared" si="11"/>
        <v>122.22679229823842</v>
      </c>
      <c r="H30" s="100">
        <f t="shared" si="0"/>
        <v>29289491</v>
      </c>
      <c r="I30" s="86">
        <f t="shared" si="12"/>
        <v>16391686</v>
      </c>
      <c r="J30" s="86">
        <f t="shared" si="12"/>
        <v>837614</v>
      </c>
      <c r="K30" s="86">
        <f t="shared" si="12"/>
        <v>1373559</v>
      </c>
      <c r="L30" s="86">
        <f t="shared" si="13"/>
        <v>9194854</v>
      </c>
      <c r="M30" s="87">
        <f t="shared" si="13"/>
        <v>1491778</v>
      </c>
      <c r="N30" s="106"/>
      <c r="O30" s="26" t="s">
        <v>16</v>
      </c>
      <c r="P30" s="1">
        <v>1696594</v>
      </c>
      <c r="Q30" s="1">
        <v>205686</v>
      </c>
      <c r="R30" s="1">
        <v>136704</v>
      </c>
      <c r="S30" s="1">
        <v>145474</v>
      </c>
      <c r="T30" s="1">
        <v>8770</v>
      </c>
      <c r="U30" s="1">
        <v>1403815</v>
      </c>
      <c r="V30" s="1">
        <v>51668</v>
      </c>
      <c r="W30" s="1">
        <v>3494467</v>
      </c>
      <c r="X30" s="1">
        <v>1688</v>
      </c>
      <c r="Y30" s="77">
        <v>2070.1818720379147</v>
      </c>
      <c r="AF30" s="1"/>
      <c r="AG30" s="78"/>
      <c r="AH30" s="78"/>
      <c r="AI30" s="78"/>
      <c r="AJ30" s="78"/>
      <c r="AK30" s="78"/>
      <c r="AL30" s="78"/>
      <c r="AM30" s="78"/>
      <c r="AN30" s="78"/>
      <c r="AO30" s="45"/>
    </row>
    <row r="31" spans="1:57" ht="12">
      <c r="A31" s="75" t="s">
        <v>19</v>
      </c>
      <c r="B31" s="86">
        <f t="shared" si="3"/>
        <v>2527.54274969583</v>
      </c>
      <c r="C31" s="86">
        <f t="shared" si="10"/>
        <v>1552.7864174317001</v>
      </c>
      <c r="D31" s="86">
        <f t="shared" si="10"/>
        <v>106.6893595841168</v>
      </c>
      <c r="E31" s="86">
        <f t="shared" si="10"/>
        <v>114.71325074659883</v>
      </c>
      <c r="F31" s="86">
        <f t="shared" si="11"/>
        <v>714.82308372967589</v>
      </c>
      <c r="G31" s="86">
        <f t="shared" si="11"/>
        <v>38.530638203738526</v>
      </c>
      <c r="H31" s="100">
        <f t="shared" si="0"/>
        <v>45703028</v>
      </c>
      <c r="I31" s="86">
        <f t="shared" si="12"/>
        <v>28077484</v>
      </c>
      <c r="J31" s="86">
        <f t="shared" si="12"/>
        <v>1929157</v>
      </c>
      <c r="K31" s="86">
        <f t="shared" si="12"/>
        <v>2074245</v>
      </c>
      <c r="L31" s="86">
        <f t="shared" si="13"/>
        <v>12925431</v>
      </c>
      <c r="M31" s="87">
        <f t="shared" si="13"/>
        <v>696711</v>
      </c>
      <c r="N31" s="106"/>
      <c r="O31" s="26" t="s">
        <v>17</v>
      </c>
      <c r="P31" s="1">
        <v>9513881</v>
      </c>
      <c r="Q31" s="1">
        <v>632458</v>
      </c>
      <c r="R31" s="1">
        <v>909438</v>
      </c>
      <c r="S31" s="1">
        <v>948379</v>
      </c>
      <c r="T31" s="1">
        <v>38941</v>
      </c>
      <c r="U31" s="1">
        <v>5648731</v>
      </c>
      <c r="V31" s="1">
        <v>191742</v>
      </c>
      <c r="W31" s="1">
        <v>16896250</v>
      </c>
      <c r="X31" s="1">
        <v>7011</v>
      </c>
      <c r="Y31" s="77">
        <v>2409.9629154186277</v>
      </c>
      <c r="AF31" s="1"/>
      <c r="AG31" s="78"/>
      <c r="AH31" s="78"/>
      <c r="AI31" s="78"/>
      <c r="AJ31" s="78"/>
      <c r="AK31" s="78"/>
      <c r="AL31" s="78"/>
      <c r="AM31" s="78"/>
      <c r="AN31" s="78"/>
      <c r="AO31" s="45"/>
    </row>
    <row r="32" spans="1:57" s="27" customFormat="1" ht="12">
      <c r="A32" s="75" t="s">
        <v>20</v>
      </c>
      <c r="B32" s="88">
        <f t="shared" si="3"/>
        <v>2785.5633423180593</v>
      </c>
      <c r="C32" s="88">
        <f t="shared" si="10"/>
        <v>1787.1200046876831</v>
      </c>
      <c r="D32" s="88">
        <f t="shared" si="10"/>
        <v>115.76655338099144</v>
      </c>
      <c r="E32" s="88">
        <f t="shared" si="10"/>
        <v>176.33528653463026</v>
      </c>
      <c r="F32" s="88">
        <f t="shared" si="11"/>
        <v>686.51025430680886</v>
      </c>
      <c r="G32" s="88">
        <f t="shared" si="11"/>
        <v>19.831243407945625</v>
      </c>
      <c r="H32" s="100">
        <f t="shared" si="0"/>
        <v>23769212</v>
      </c>
      <c r="I32" s="88">
        <f t="shared" si="12"/>
        <v>15249495</v>
      </c>
      <c r="J32" s="88">
        <f t="shared" si="12"/>
        <v>987836</v>
      </c>
      <c r="K32" s="88">
        <f t="shared" si="12"/>
        <v>1504669</v>
      </c>
      <c r="L32" s="88">
        <f t="shared" si="13"/>
        <v>5857992</v>
      </c>
      <c r="M32" s="87">
        <f t="shared" si="13"/>
        <v>169220</v>
      </c>
      <c r="N32" s="106"/>
      <c r="O32" s="26" t="s">
        <v>18</v>
      </c>
      <c r="P32" s="1">
        <v>10704025</v>
      </c>
      <c r="Q32" s="1">
        <v>864475</v>
      </c>
      <c r="R32" s="1">
        <v>773900</v>
      </c>
      <c r="S32" s="1">
        <v>805306</v>
      </c>
      <c r="T32" s="1">
        <v>31406</v>
      </c>
      <c r="U32" s="1">
        <v>4408090</v>
      </c>
      <c r="V32" s="1">
        <v>139979</v>
      </c>
      <c r="W32" s="1">
        <v>16890469</v>
      </c>
      <c r="X32" s="1">
        <v>6442</v>
      </c>
      <c r="Y32" s="77">
        <v>2621.9293697609437</v>
      </c>
      <c r="AF32" s="1"/>
      <c r="AG32" s="78"/>
      <c r="AH32" s="78"/>
      <c r="AI32" s="78"/>
      <c r="AJ32" s="78"/>
      <c r="AK32" s="78"/>
      <c r="AL32" s="78"/>
      <c r="AM32" s="78"/>
      <c r="AN32" s="78"/>
      <c r="AO32" s="45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41" ht="12">
      <c r="A33" s="75" t="s">
        <v>21</v>
      </c>
      <c r="B33" s="86">
        <f t="shared" si="3"/>
        <v>2684.1696052711854</v>
      </c>
      <c r="C33" s="86">
        <f t="shared" si="10"/>
        <v>1766.3468976877555</v>
      </c>
      <c r="D33" s="86">
        <f t="shared" si="10"/>
        <v>105.83088280153743</v>
      </c>
      <c r="E33" s="86">
        <f t="shared" si="10"/>
        <v>148.77515099749863</v>
      </c>
      <c r="F33" s="86">
        <f t="shared" si="11"/>
        <v>657.69413092550792</v>
      </c>
      <c r="G33" s="86">
        <f t="shared" si="11"/>
        <v>5.5225428588859744</v>
      </c>
      <c r="H33" s="100">
        <f t="shared" si="0"/>
        <v>87992448</v>
      </c>
      <c r="I33" s="86">
        <f t="shared" si="12"/>
        <v>57904384</v>
      </c>
      <c r="J33" s="86">
        <f t="shared" si="12"/>
        <v>3469348</v>
      </c>
      <c r="K33" s="86">
        <f t="shared" si="12"/>
        <v>4877147</v>
      </c>
      <c r="L33" s="86">
        <f t="shared" si="13"/>
        <v>21560529</v>
      </c>
      <c r="M33" s="87">
        <f t="shared" si="13"/>
        <v>181040</v>
      </c>
      <c r="N33" s="106"/>
      <c r="O33" s="28" t="s">
        <v>42</v>
      </c>
      <c r="P33" s="10">
        <v>16391686</v>
      </c>
      <c r="Q33" s="10">
        <v>837614</v>
      </c>
      <c r="R33" s="10">
        <v>1373559</v>
      </c>
      <c r="S33" s="10">
        <v>1443026</v>
      </c>
      <c r="T33" s="10">
        <v>69467</v>
      </c>
      <c r="U33" s="10">
        <v>9194854</v>
      </c>
      <c r="V33" s="10">
        <v>1491778</v>
      </c>
      <c r="W33" s="10">
        <v>29289491</v>
      </c>
      <c r="X33" s="10">
        <v>12205</v>
      </c>
      <c r="Y33" s="81">
        <v>2399.7944285129047</v>
      </c>
      <c r="AF33" s="1"/>
      <c r="AG33" s="78"/>
      <c r="AH33" s="78"/>
      <c r="AI33" s="78"/>
      <c r="AJ33" s="78"/>
      <c r="AK33" s="78"/>
      <c r="AL33" s="78"/>
      <c r="AM33" s="78"/>
      <c r="AN33" s="78"/>
      <c r="AO33" s="45"/>
    </row>
    <row r="34" spans="1:41" ht="12">
      <c r="A34" s="75" t="s">
        <v>22</v>
      </c>
      <c r="B34" s="86">
        <f t="shared" si="3"/>
        <v>2502.9000433839478</v>
      </c>
      <c r="C34" s="86">
        <f t="shared" si="10"/>
        <v>1391.350715835141</v>
      </c>
      <c r="D34" s="86">
        <f t="shared" si="10"/>
        <v>88.064295010845981</v>
      </c>
      <c r="E34" s="86">
        <f t="shared" si="10"/>
        <v>190.32321041214752</v>
      </c>
      <c r="F34" s="86">
        <f t="shared" si="11"/>
        <v>808.04876355748377</v>
      </c>
      <c r="G34" s="86">
        <f t="shared" si="11"/>
        <v>25.113058568329716</v>
      </c>
      <c r="H34" s="100">
        <f t="shared" si="0"/>
        <v>28845923</v>
      </c>
      <c r="I34" s="86">
        <f t="shared" si="12"/>
        <v>16035317</v>
      </c>
      <c r="J34" s="86">
        <f t="shared" si="12"/>
        <v>1014941</v>
      </c>
      <c r="K34" s="86">
        <f t="shared" si="12"/>
        <v>2193475</v>
      </c>
      <c r="L34" s="86">
        <f t="shared" si="13"/>
        <v>9312762</v>
      </c>
      <c r="M34" s="87">
        <f t="shared" si="13"/>
        <v>289428</v>
      </c>
      <c r="N34" s="106"/>
      <c r="O34" s="26" t="s">
        <v>19</v>
      </c>
      <c r="P34" s="1">
        <v>28077484</v>
      </c>
      <c r="Q34" s="1">
        <v>1929157</v>
      </c>
      <c r="R34" s="1">
        <v>2074245</v>
      </c>
      <c r="S34" s="1">
        <v>2167553</v>
      </c>
      <c r="T34" s="1">
        <v>93308</v>
      </c>
      <c r="U34" s="1">
        <v>12925431</v>
      </c>
      <c r="V34" s="1">
        <v>696711</v>
      </c>
      <c r="W34" s="1">
        <v>45703028</v>
      </c>
      <c r="X34" s="1">
        <v>18082</v>
      </c>
      <c r="Y34" s="77">
        <v>2527.54274969583</v>
      </c>
      <c r="AF34" s="1"/>
      <c r="AG34" s="78"/>
      <c r="AH34" s="78"/>
      <c r="AI34" s="78"/>
      <c r="AJ34" s="78"/>
      <c r="AK34" s="78"/>
      <c r="AL34" s="78"/>
      <c r="AM34" s="78"/>
      <c r="AN34" s="78"/>
      <c r="AO34" s="45"/>
    </row>
    <row r="35" spans="1:41" ht="12">
      <c r="A35" s="80" t="s">
        <v>73</v>
      </c>
      <c r="B35" s="86">
        <f t="shared" si="3"/>
        <v>2253.3116883116882</v>
      </c>
      <c r="C35" s="86">
        <f t="shared" si="10"/>
        <v>1160.1649187632452</v>
      </c>
      <c r="D35" s="86">
        <f t="shared" si="10"/>
        <v>71.070368961582346</v>
      </c>
      <c r="E35" s="86">
        <f t="shared" si="10"/>
        <v>109.25762104004782</v>
      </c>
      <c r="F35" s="86">
        <f t="shared" si="11"/>
        <v>885.79720697712332</v>
      </c>
      <c r="G35" s="86">
        <f t="shared" si="11"/>
        <v>27.021572569689724</v>
      </c>
      <c r="H35" s="100">
        <f t="shared" si="0"/>
        <v>41467695</v>
      </c>
      <c r="I35" s="86">
        <f t="shared" si="12"/>
        <v>21350515</v>
      </c>
      <c r="J35" s="86">
        <f t="shared" si="12"/>
        <v>1307908</v>
      </c>
      <c r="K35" s="86">
        <f t="shared" si="12"/>
        <v>2010668</v>
      </c>
      <c r="L35" s="86">
        <f t="shared" si="13"/>
        <v>16301326</v>
      </c>
      <c r="M35" s="87">
        <f t="shared" si="13"/>
        <v>497278</v>
      </c>
      <c r="N35" s="106"/>
      <c r="O35" s="26" t="s">
        <v>20</v>
      </c>
      <c r="P35" s="1">
        <v>15249495</v>
      </c>
      <c r="Q35" s="1">
        <v>987836</v>
      </c>
      <c r="R35" s="1">
        <v>1504669</v>
      </c>
      <c r="S35" s="1">
        <v>1547362</v>
      </c>
      <c r="T35" s="1">
        <v>42693</v>
      </c>
      <c r="U35" s="1">
        <v>5857992</v>
      </c>
      <c r="V35" s="1">
        <v>169220</v>
      </c>
      <c r="W35" s="1">
        <v>23769212</v>
      </c>
      <c r="X35" s="1">
        <v>8533</v>
      </c>
      <c r="Y35" s="77">
        <v>2785.5633423180593</v>
      </c>
      <c r="AF35" s="1"/>
      <c r="AG35" s="78"/>
      <c r="AH35" s="78"/>
      <c r="AI35" s="78"/>
      <c r="AJ35" s="78"/>
      <c r="AK35" s="78"/>
      <c r="AL35" s="78"/>
      <c r="AM35" s="78"/>
      <c r="AN35" s="78"/>
      <c r="AO35" s="45"/>
    </row>
    <row r="36" spans="1:41" ht="12">
      <c r="A36" s="80" t="s">
        <v>43</v>
      </c>
      <c r="B36" s="86">
        <f t="shared" si="3"/>
        <v>2247.9642938713359</v>
      </c>
      <c r="C36" s="86">
        <f t="shared" si="10"/>
        <v>1317.9894937190711</v>
      </c>
      <c r="D36" s="86">
        <f t="shared" si="10"/>
        <v>100.87308717167872</v>
      </c>
      <c r="E36" s="86">
        <f t="shared" si="10"/>
        <v>104.6911305671869</v>
      </c>
      <c r="F36" s="86">
        <f t="shared" si="11"/>
        <v>703.92957746478874</v>
      </c>
      <c r="G36" s="86">
        <f t="shared" si="11"/>
        <v>20.481004948610583</v>
      </c>
      <c r="H36" s="100">
        <f t="shared" si="0"/>
        <v>29527011</v>
      </c>
      <c r="I36" s="86">
        <f t="shared" si="12"/>
        <v>17311792</v>
      </c>
      <c r="J36" s="86">
        <f t="shared" si="12"/>
        <v>1324968</v>
      </c>
      <c r="K36" s="86">
        <f t="shared" si="12"/>
        <v>1375118</v>
      </c>
      <c r="L36" s="86">
        <f t="shared" si="13"/>
        <v>9246115</v>
      </c>
      <c r="M36" s="87">
        <f t="shared" si="13"/>
        <v>269018</v>
      </c>
      <c r="N36" s="106"/>
      <c r="O36" s="26" t="s">
        <v>21</v>
      </c>
      <c r="P36" s="1">
        <v>57904384</v>
      </c>
      <c r="Q36" s="1">
        <v>3469348</v>
      </c>
      <c r="R36" s="1">
        <v>4877147</v>
      </c>
      <c r="S36" s="1">
        <v>5040818</v>
      </c>
      <c r="T36" s="1">
        <v>163671</v>
      </c>
      <c r="U36" s="1">
        <v>21560529</v>
      </c>
      <c r="V36" s="1">
        <v>181040</v>
      </c>
      <c r="W36" s="1">
        <v>87992448</v>
      </c>
      <c r="X36" s="1">
        <v>32782</v>
      </c>
      <c r="Y36" s="77">
        <v>2684.1696052711854</v>
      </c>
      <c r="AF36" s="1"/>
      <c r="AG36" s="78"/>
      <c r="AH36" s="78"/>
      <c r="AI36" s="78"/>
      <c r="AJ36" s="78"/>
      <c r="AK36" s="78"/>
      <c r="AL36" s="78"/>
      <c r="AM36" s="78"/>
      <c r="AN36" s="78"/>
      <c r="AO36" s="45"/>
    </row>
    <row r="37" spans="1:41" ht="12">
      <c r="A37" s="75" t="s">
        <v>44</v>
      </c>
      <c r="B37" s="86">
        <f t="shared" si="3"/>
        <v>2358.7498417644479</v>
      </c>
      <c r="C37" s="86">
        <f t="shared" si="10"/>
        <v>1335.3174448609961</v>
      </c>
      <c r="D37" s="86">
        <f t="shared" si="10"/>
        <v>90.067043186133702</v>
      </c>
      <c r="E37" s="86">
        <f t="shared" si="10"/>
        <v>101.00973757242319</v>
      </c>
      <c r="F37" s="86">
        <f t="shared" si="11"/>
        <v>812.53064900920197</v>
      </c>
      <c r="G37" s="86">
        <f t="shared" si="11"/>
        <v>19.824967135693072</v>
      </c>
      <c r="H37" s="100">
        <f t="shared" si="0"/>
        <v>48446363</v>
      </c>
      <c r="I37" s="86">
        <f t="shared" si="12"/>
        <v>27426085</v>
      </c>
      <c r="J37" s="86">
        <f t="shared" si="12"/>
        <v>1849887</v>
      </c>
      <c r="K37" s="86">
        <f t="shared" si="12"/>
        <v>2074639</v>
      </c>
      <c r="L37" s="86">
        <f t="shared" si="13"/>
        <v>16688567</v>
      </c>
      <c r="M37" s="87">
        <f t="shared" si="13"/>
        <v>407185</v>
      </c>
      <c r="N37" s="106"/>
      <c r="O37" s="26" t="s">
        <v>22</v>
      </c>
      <c r="P37" s="1">
        <v>16035317</v>
      </c>
      <c r="Q37" s="1">
        <v>1014941</v>
      </c>
      <c r="R37" s="1">
        <v>2193475</v>
      </c>
      <c r="S37" s="1">
        <v>2249663</v>
      </c>
      <c r="T37" s="1">
        <v>56188</v>
      </c>
      <c r="U37" s="1">
        <v>9312762</v>
      </c>
      <c r="V37" s="1">
        <v>289428</v>
      </c>
      <c r="W37" s="1">
        <v>28845923</v>
      </c>
      <c r="X37" s="1">
        <v>11525</v>
      </c>
      <c r="Y37" s="77">
        <v>2502.9000433839478</v>
      </c>
      <c r="AF37" s="1"/>
      <c r="AG37" s="78"/>
      <c r="AH37" s="78"/>
      <c r="AI37" s="78"/>
      <c r="AJ37" s="78"/>
      <c r="AK37" s="78"/>
      <c r="AL37" s="78"/>
      <c r="AM37" s="78"/>
      <c r="AN37" s="78"/>
      <c r="AO37" s="45"/>
    </row>
    <row r="38" spans="1:41" ht="12">
      <c r="A38" s="80" t="s">
        <v>23</v>
      </c>
      <c r="B38" s="86">
        <f t="shared" si="3"/>
        <v>2212.0519334952364</v>
      </c>
      <c r="C38" s="86">
        <f t="shared" si="10"/>
        <v>1147.8912759200448</v>
      </c>
      <c r="D38" s="86">
        <f t="shared" si="10"/>
        <v>112.09620773398095</v>
      </c>
      <c r="E38" s="86">
        <f t="shared" si="10"/>
        <v>83.704277974967312</v>
      </c>
      <c r="F38" s="86">
        <f t="shared" si="11"/>
        <v>836.57556510368022</v>
      </c>
      <c r="G38" s="86">
        <f t="shared" si="11"/>
        <v>31.784606762563048</v>
      </c>
      <c r="H38" s="100">
        <f t="shared" si="0"/>
        <v>11841114</v>
      </c>
      <c r="I38" s="86">
        <f t="shared" si="12"/>
        <v>6144662</v>
      </c>
      <c r="J38" s="86">
        <f t="shared" si="12"/>
        <v>600051</v>
      </c>
      <c r="K38" s="86">
        <f t="shared" si="12"/>
        <v>448069</v>
      </c>
      <c r="L38" s="86">
        <f t="shared" si="13"/>
        <v>4478189</v>
      </c>
      <c r="M38" s="87">
        <f t="shared" si="13"/>
        <v>170143</v>
      </c>
      <c r="N38" s="106"/>
      <c r="O38" s="28" t="s">
        <v>73</v>
      </c>
      <c r="P38" s="10">
        <v>21350515</v>
      </c>
      <c r="Q38" s="10">
        <v>1307908</v>
      </c>
      <c r="R38" s="10">
        <v>2010668</v>
      </c>
      <c r="S38" s="10">
        <v>2104779</v>
      </c>
      <c r="T38" s="10">
        <v>94111</v>
      </c>
      <c r="U38" s="10">
        <v>16301326</v>
      </c>
      <c r="V38" s="10">
        <v>497278</v>
      </c>
      <c r="W38" s="10">
        <v>41467695</v>
      </c>
      <c r="X38" s="10">
        <v>18403</v>
      </c>
      <c r="Y38" s="81">
        <v>2253.3116883116882</v>
      </c>
      <c r="AF38" s="1"/>
      <c r="AG38" s="78"/>
      <c r="AH38" s="78"/>
      <c r="AI38" s="78"/>
      <c r="AJ38" s="78"/>
      <c r="AK38" s="78"/>
      <c r="AL38" s="78"/>
      <c r="AM38" s="78"/>
      <c r="AN38" s="78"/>
      <c r="AO38" s="45"/>
    </row>
    <row r="39" spans="1:41" ht="12">
      <c r="A39" s="75" t="s">
        <v>24</v>
      </c>
      <c r="B39" s="86">
        <f t="shared" si="3"/>
        <v>2378.3473173268612</v>
      </c>
      <c r="C39" s="86">
        <f t="shared" ref="C39:E49" si="14">P42/$X42</f>
        <v>1455.5345410418654</v>
      </c>
      <c r="D39" s="86">
        <f t="shared" si="14"/>
        <v>100.23220941319234</v>
      </c>
      <c r="E39" s="86">
        <f t="shared" si="14"/>
        <v>143.46441882638467</v>
      </c>
      <c r="F39" s="86">
        <f t="shared" ref="F39:G49" si="15">U42/$X42</f>
        <v>654.91444916356068</v>
      </c>
      <c r="G39" s="86">
        <f t="shared" si="15"/>
        <v>24.20169888185837</v>
      </c>
      <c r="H39" s="100">
        <f t="shared" si="0"/>
        <v>27438993</v>
      </c>
      <c r="I39" s="86">
        <f t="shared" ref="I39:K47" si="16">P42</f>
        <v>16792502</v>
      </c>
      <c r="J39" s="86">
        <f t="shared" si="16"/>
        <v>1156379</v>
      </c>
      <c r="K39" s="86">
        <f t="shared" si="16"/>
        <v>1655149</v>
      </c>
      <c r="L39" s="86">
        <f t="shared" ref="L39:M47" si="17">U42</f>
        <v>7555748</v>
      </c>
      <c r="M39" s="87">
        <f t="shared" si="17"/>
        <v>279215</v>
      </c>
      <c r="N39" s="106"/>
      <c r="O39" s="28" t="s">
        <v>43</v>
      </c>
      <c r="P39" s="10">
        <v>17311792</v>
      </c>
      <c r="Q39" s="10">
        <v>1324968</v>
      </c>
      <c r="R39" s="10">
        <v>1375118</v>
      </c>
      <c r="S39" s="10">
        <v>1436109</v>
      </c>
      <c r="T39" s="10">
        <v>60991</v>
      </c>
      <c r="U39" s="10">
        <v>9246115</v>
      </c>
      <c r="V39" s="10">
        <v>269018</v>
      </c>
      <c r="W39" s="10">
        <v>29527011</v>
      </c>
      <c r="X39" s="10">
        <v>13135</v>
      </c>
      <c r="Y39" s="81">
        <v>2247.9642938713359</v>
      </c>
      <c r="AF39" s="1"/>
      <c r="AG39" s="78"/>
      <c r="AH39" s="78"/>
      <c r="AI39" s="78"/>
      <c r="AJ39" s="78"/>
      <c r="AK39" s="78"/>
      <c r="AL39" s="78"/>
      <c r="AM39" s="78"/>
      <c r="AN39" s="78"/>
      <c r="AO39" s="45"/>
    </row>
    <row r="40" spans="1:41" ht="12">
      <c r="A40" s="75" t="s">
        <v>25</v>
      </c>
      <c r="B40" s="86">
        <f t="shared" si="3"/>
        <v>2668.1064019232481</v>
      </c>
      <c r="C40" s="86">
        <f t="shared" si="14"/>
        <v>1344.8654616685958</v>
      </c>
      <c r="D40" s="86">
        <f t="shared" si="14"/>
        <v>99.835188318048253</v>
      </c>
      <c r="E40" s="86">
        <f t="shared" si="14"/>
        <v>420.33149318849615</v>
      </c>
      <c r="F40" s="86">
        <f t="shared" si="15"/>
        <v>756.52853708485441</v>
      </c>
      <c r="G40" s="86">
        <f t="shared" si="15"/>
        <v>46.545721663253495</v>
      </c>
      <c r="H40" s="100">
        <f t="shared" si="0"/>
        <v>29965503</v>
      </c>
      <c r="I40" s="86">
        <f t="shared" si="16"/>
        <v>15104184</v>
      </c>
      <c r="J40" s="86">
        <f t="shared" si="16"/>
        <v>1121249</v>
      </c>
      <c r="K40" s="86">
        <f t="shared" si="16"/>
        <v>4720743</v>
      </c>
      <c r="L40" s="86">
        <f t="shared" si="17"/>
        <v>8496572</v>
      </c>
      <c r="M40" s="87">
        <f t="shared" si="17"/>
        <v>522755</v>
      </c>
      <c r="N40" s="106"/>
      <c r="O40" s="26" t="s">
        <v>44</v>
      </c>
      <c r="P40" s="1">
        <v>27426085</v>
      </c>
      <c r="Q40" s="1">
        <v>1849887</v>
      </c>
      <c r="R40" s="1">
        <v>2074639</v>
      </c>
      <c r="S40" s="1">
        <v>2182214</v>
      </c>
      <c r="T40" s="1">
        <v>107575</v>
      </c>
      <c r="U40" s="1">
        <v>16688567</v>
      </c>
      <c r="V40" s="1">
        <v>407185</v>
      </c>
      <c r="W40" s="1">
        <v>48446363</v>
      </c>
      <c r="X40" s="1">
        <v>20539</v>
      </c>
      <c r="Y40" s="77">
        <v>2358.7498417644483</v>
      </c>
      <c r="AF40" s="1"/>
      <c r="AG40" s="78"/>
      <c r="AH40" s="78"/>
      <c r="AI40" s="78"/>
      <c r="AJ40" s="78"/>
      <c r="AK40" s="78"/>
      <c r="AL40" s="78"/>
      <c r="AM40" s="78"/>
      <c r="AN40" s="78"/>
      <c r="AO40" s="45"/>
    </row>
    <row r="41" spans="1:41" ht="12">
      <c r="A41" s="75" t="s">
        <v>26</v>
      </c>
      <c r="B41" s="86">
        <f t="shared" si="3"/>
        <v>2157.5486364612411</v>
      </c>
      <c r="C41" s="86">
        <f t="shared" si="14"/>
        <v>1178.3193042731373</v>
      </c>
      <c r="D41" s="86">
        <f t="shared" si="14"/>
        <v>65.898861928280013</v>
      </c>
      <c r="E41" s="86">
        <f t="shared" si="14"/>
        <v>113.71097272922482</v>
      </c>
      <c r="F41" s="86">
        <f t="shared" si="15"/>
        <v>760.17564955980242</v>
      </c>
      <c r="G41" s="86">
        <f t="shared" si="15"/>
        <v>39.443847970796654</v>
      </c>
      <c r="H41" s="100">
        <f t="shared" si="0"/>
        <v>10047704</v>
      </c>
      <c r="I41" s="86">
        <f t="shared" si="16"/>
        <v>5487433</v>
      </c>
      <c r="J41" s="86">
        <f t="shared" si="16"/>
        <v>306891</v>
      </c>
      <c r="K41" s="86">
        <f t="shared" si="16"/>
        <v>529552</v>
      </c>
      <c r="L41" s="86">
        <f t="shared" si="17"/>
        <v>3540138</v>
      </c>
      <c r="M41" s="87">
        <f t="shared" si="17"/>
        <v>183690</v>
      </c>
      <c r="N41" s="106"/>
      <c r="O41" s="28" t="s">
        <v>23</v>
      </c>
      <c r="P41" s="10">
        <v>6144662</v>
      </c>
      <c r="Q41" s="10">
        <v>600051</v>
      </c>
      <c r="R41" s="10">
        <v>448069</v>
      </c>
      <c r="S41" s="10">
        <v>476835</v>
      </c>
      <c r="T41" s="10">
        <v>28766</v>
      </c>
      <c r="U41" s="10">
        <v>4478189</v>
      </c>
      <c r="V41" s="10">
        <v>170143</v>
      </c>
      <c r="W41" s="10">
        <v>11841114</v>
      </c>
      <c r="X41" s="10">
        <v>5353</v>
      </c>
      <c r="Y41" s="81">
        <v>2212.0519334952364</v>
      </c>
      <c r="AF41" s="1"/>
      <c r="AG41" s="78"/>
      <c r="AH41" s="78"/>
      <c r="AI41" s="78"/>
      <c r="AJ41" s="78"/>
      <c r="AK41" s="78"/>
      <c r="AL41" s="78"/>
      <c r="AM41" s="78"/>
      <c r="AN41" s="78"/>
      <c r="AO41" s="45"/>
    </row>
    <row r="42" spans="1:41" ht="12">
      <c r="A42" s="75" t="s">
        <v>27</v>
      </c>
      <c r="B42" s="86">
        <f t="shared" si="3"/>
        <v>2216.9691285658455</v>
      </c>
      <c r="C42" s="86">
        <f t="shared" si="14"/>
        <v>1175.7073075420085</v>
      </c>
      <c r="D42" s="86">
        <f t="shared" si="14"/>
        <v>60.427510746385309</v>
      </c>
      <c r="E42" s="86">
        <f t="shared" si="14"/>
        <v>128.04298554122704</v>
      </c>
      <c r="F42" s="86">
        <f t="shared" si="15"/>
        <v>838.53223915592025</v>
      </c>
      <c r="G42" s="86">
        <f t="shared" si="15"/>
        <v>14.259085580304806</v>
      </c>
      <c r="H42" s="100">
        <f t="shared" si="0"/>
        <v>5673224</v>
      </c>
      <c r="I42" s="86">
        <f t="shared" si="16"/>
        <v>3008635</v>
      </c>
      <c r="J42" s="86">
        <f t="shared" si="16"/>
        <v>154634</v>
      </c>
      <c r="K42" s="86">
        <f t="shared" si="16"/>
        <v>327662</v>
      </c>
      <c r="L42" s="86">
        <f t="shared" si="17"/>
        <v>2145804</v>
      </c>
      <c r="M42" s="87">
        <f t="shared" si="17"/>
        <v>36489</v>
      </c>
      <c r="N42" s="106"/>
      <c r="O42" s="26" t="s">
        <v>24</v>
      </c>
      <c r="P42" s="1">
        <v>16792502</v>
      </c>
      <c r="Q42" s="1">
        <v>1156379</v>
      </c>
      <c r="R42" s="1">
        <v>1655149</v>
      </c>
      <c r="S42" s="1">
        <v>1710010</v>
      </c>
      <c r="T42" s="1">
        <v>54861</v>
      </c>
      <c r="U42" s="1">
        <v>7555748</v>
      </c>
      <c r="V42" s="1">
        <v>279215</v>
      </c>
      <c r="W42" s="1">
        <v>27438993</v>
      </c>
      <c r="X42" s="1">
        <v>11537</v>
      </c>
      <c r="Y42" s="77">
        <v>2378.3473173268612</v>
      </c>
      <c r="AF42" s="1"/>
      <c r="AG42" s="78"/>
      <c r="AH42" s="78"/>
      <c r="AI42" s="78"/>
      <c r="AJ42" s="78"/>
      <c r="AK42" s="78"/>
      <c r="AL42" s="78"/>
      <c r="AM42" s="78"/>
      <c r="AN42" s="78"/>
      <c r="AO42" s="45"/>
    </row>
    <row r="43" spans="1:41" ht="12">
      <c r="A43" s="75" t="s">
        <v>28</v>
      </c>
      <c r="B43" s="86">
        <f t="shared" si="3"/>
        <v>2160.1459000942505</v>
      </c>
      <c r="C43" s="86">
        <f t="shared" si="14"/>
        <v>1183.6303487276155</v>
      </c>
      <c r="D43" s="86">
        <f t="shared" si="14"/>
        <v>96.998680490103681</v>
      </c>
      <c r="E43" s="86">
        <f t="shared" si="14"/>
        <v>93.144957587181906</v>
      </c>
      <c r="F43" s="86">
        <f t="shared" si="15"/>
        <v>739.07276154571161</v>
      </c>
      <c r="G43" s="86">
        <f t="shared" si="15"/>
        <v>47.299151743638078</v>
      </c>
      <c r="H43" s="100">
        <f t="shared" si="0"/>
        <v>11459574</v>
      </c>
      <c r="I43" s="86">
        <f t="shared" si="16"/>
        <v>6279159</v>
      </c>
      <c r="J43" s="86">
        <f t="shared" si="16"/>
        <v>514578</v>
      </c>
      <c r="K43" s="86">
        <f t="shared" si="16"/>
        <v>494134</v>
      </c>
      <c r="L43" s="86">
        <f t="shared" si="17"/>
        <v>3920781</v>
      </c>
      <c r="M43" s="87">
        <f t="shared" si="17"/>
        <v>250922</v>
      </c>
      <c r="N43" s="106"/>
      <c r="O43" s="26" t="s">
        <v>25</v>
      </c>
      <c r="P43" s="1">
        <v>15104184</v>
      </c>
      <c r="Q43" s="1">
        <v>1121249</v>
      </c>
      <c r="R43" s="1">
        <v>4720743</v>
      </c>
      <c r="S43" s="1">
        <v>4778028</v>
      </c>
      <c r="T43" s="1">
        <v>57285</v>
      </c>
      <c r="U43" s="1">
        <v>8496572</v>
      </c>
      <c r="V43" s="1">
        <v>522755</v>
      </c>
      <c r="W43" s="1">
        <v>29965503</v>
      </c>
      <c r="X43" s="1">
        <v>11231</v>
      </c>
      <c r="Y43" s="77">
        <v>2668.1064019232481</v>
      </c>
      <c r="AF43" s="1"/>
      <c r="AG43" s="78"/>
      <c r="AH43" s="78"/>
      <c r="AI43" s="78"/>
      <c r="AJ43" s="78"/>
      <c r="AK43" s="78"/>
      <c r="AL43" s="78"/>
      <c r="AM43" s="78"/>
      <c r="AN43" s="78"/>
      <c r="AO43" s="45"/>
    </row>
    <row r="44" spans="1:41" ht="12">
      <c r="A44" s="75" t="s">
        <v>29</v>
      </c>
      <c r="B44" s="86">
        <f t="shared" si="3"/>
        <v>2570.1808590806327</v>
      </c>
      <c r="C44" s="86">
        <f t="shared" si="14"/>
        <v>1411.9917106254709</v>
      </c>
      <c r="D44" s="86">
        <f t="shared" si="14"/>
        <v>78.793519216277318</v>
      </c>
      <c r="E44" s="86">
        <f t="shared" si="14"/>
        <v>107.08063300678222</v>
      </c>
      <c r="F44" s="86">
        <f t="shared" si="15"/>
        <v>934.58327053504149</v>
      </c>
      <c r="G44" s="86">
        <f t="shared" si="15"/>
        <v>37.731725697061037</v>
      </c>
      <c r="H44" s="100">
        <f t="shared" si="0"/>
        <v>3410630</v>
      </c>
      <c r="I44" s="86">
        <f t="shared" si="16"/>
        <v>1873713</v>
      </c>
      <c r="J44" s="86">
        <f t="shared" si="16"/>
        <v>104559</v>
      </c>
      <c r="K44" s="86">
        <f t="shared" si="16"/>
        <v>142096</v>
      </c>
      <c r="L44" s="86">
        <f t="shared" si="17"/>
        <v>1240192</v>
      </c>
      <c r="M44" s="87">
        <f t="shared" si="17"/>
        <v>50070</v>
      </c>
      <c r="N44" s="106"/>
      <c r="O44" s="26" t="s">
        <v>26</v>
      </c>
      <c r="P44" s="1">
        <v>5487433</v>
      </c>
      <c r="Q44" s="1">
        <v>306891</v>
      </c>
      <c r="R44" s="1">
        <v>529552</v>
      </c>
      <c r="S44" s="1">
        <v>553593</v>
      </c>
      <c r="T44" s="1">
        <v>24041</v>
      </c>
      <c r="U44" s="1">
        <v>3540138</v>
      </c>
      <c r="V44" s="1">
        <v>183690</v>
      </c>
      <c r="W44" s="1">
        <v>10047704</v>
      </c>
      <c r="X44" s="1">
        <v>4657</v>
      </c>
      <c r="Y44" s="77">
        <v>2157.5486364612411</v>
      </c>
      <c r="AF44" s="1"/>
      <c r="AG44" s="78"/>
      <c r="AH44" s="78"/>
      <c r="AI44" s="78"/>
      <c r="AJ44" s="78"/>
      <c r="AK44" s="78"/>
      <c r="AL44" s="78"/>
      <c r="AM44" s="78"/>
      <c r="AN44" s="78"/>
      <c r="AO44" s="45"/>
    </row>
    <row r="45" spans="1:41" ht="12">
      <c r="A45" s="75" t="s">
        <v>30</v>
      </c>
      <c r="B45" s="86">
        <f t="shared" si="3"/>
        <v>2180.2672369103166</v>
      </c>
      <c r="C45" s="86">
        <f t="shared" si="14"/>
        <v>1248.8255572835667</v>
      </c>
      <c r="D45" s="86">
        <f t="shared" si="14"/>
        <v>94.043286677034729</v>
      </c>
      <c r="E45" s="86">
        <f t="shared" si="14"/>
        <v>81.501296008294446</v>
      </c>
      <c r="F45" s="86">
        <f t="shared" si="15"/>
        <v>736.50518403317778</v>
      </c>
      <c r="G45" s="86">
        <f t="shared" si="15"/>
        <v>19.391912908242613</v>
      </c>
      <c r="H45" s="100">
        <f t="shared" si="0"/>
        <v>8411471</v>
      </c>
      <c r="I45" s="86">
        <f t="shared" si="16"/>
        <v>4817969</v>
      </c>
      <c r="J45" s="86">
        <f t="shared" si="16"/>
        <v>362819</v>
      </c>
      <c r="K45" s="86">
        <f t="shared" si="16"/>
        <v>314432</v>
      </c>
      <c r="L45" s="86">
        <f t="shared" si="17"/>
        <v>2841437</v>
      </c>
      <c r="M45" s="87">
        <f t="shared" si="17"/>
        <v>74814</v>
      </c>
      <c r="N45" s="106"/>
      <c r="O45" s="26" t="s">
        <v>27</v>
      </c>
      <c r="P45" s="1">
        <v>3008635</v>
      </c>
      <c r="Q45" s="1">
        <v>154634</v>
      </c>
      <c r="R45" s="1">
        <v>327662</v>
      </c>
      <c r="S45" s="1">
        <v>341126</v>
      </c>
      <c r="T45" s="1">
        <v>13464</v>
      </c>
      <c r="U45" s="1">
        <v>2145804</v>
      </c>
      <c r="V45" s="1">
        <v>36489</v>
      </c>
      <c r="W45" s="1">
        <v>5673224</v>
      </c>
      <c r="X45" s="1">
        <v>2559</v>
      </c>
      <c r="Y45" s="77">
        <v>2216.9691285658459</v>
      </c>
      <c r="AF45" s="1"/>
      <c r="AG45" s="78"/>
      <c r="AH45" s="78"/>
      <c r="AI45" s="78"/>
      <c r="AJ45" s="78"/>
      <c r="AK45" s="78"/>
      <c r="AL45" s="78"/>
      <c r="AM45" s="78"/>
      <c r="AN45" s="78"/>
      <c r="AO45" s="45"/>
    </row>
    <row r="46" spans="1:41" ht="12">
      <c r="A46" s="75" t="s">
        <v>31</v>
      </c>
      <c r="B46" s="86">
        <f t="shared" si="3"/>
        <v>2151.1020102651842</v>
      </c>
      <c r="C46" s="86">
        <f t="shared" si="14"/>
        <v>1113.7082976903337</v>
      </c>
      <c r="D46" s="86">
        <f t="shared" si="14"/>
        <v>69.286355859709147</v>
      </c>
      <c r="E46" s="86">
        <f t="shared" si="14"/>
        <v>74.001710863986318</v>
      </c>
      <c r="F46" s="86">
        <f t="shared" si="15"/>
        <v>857.0684345594525</v>
      </c>
      <c r="G46" s="86">
        <f t="shared" si="15"/>
        <v>37.037211291702313</v>
      </c>
      <c r="H46" s="100">
        <f t="shared" si="0"/>
        <v>10058553</v>
      </c>
      <c r="I46" s="86">
        <f t="shared" si="16"/>
        <v>5207700</v>
      </c>
      <c r="J46" s="86">
        <f t="shared" si="16"/>
        <v>323983</v>
      </c>
      <c r="K46" s="86">
        <f t="shared" si="16"/>
        <v>346032</v>
      </c>
      <c r="L46" s="86">
        <f t="shared" si="17"/>
        <v>4007652</v>
      </c>
      <c r="M46" s="87">
        <f t="shared" si="17"/>
        <v>173186</v>
      </c>
      <c r="N46" s="106"/>
      <c r="O46" s="26" t="s">
        <v>28</v>
      </c>
      <c r="P46" s="1">
        <v>6279159</v>
      </c>
      <c r="Q46" s="1">
        <v>514578</v>
      </c>
      <c r="R46" s="1">
        <v>494134</v>
      </c>
      <c r="S46" s="1">
        <v>518191</v>
      </c>
      <c r="T46" s="1">
        <v>24057</v>
      </c>
      <c r="U46" s="1">
        <v>3920781</v>
      </c>
      <c r="V46" s="1">
        <v>250922</v>
      </c>
      <c r="W46" s="1">
        <v>11459574</v>
      </c>
      <c r="X46" s="1">
        <v>5305</v>
      </c>
      <c r="Y46" s="77">
        <v>2160.1459000942509</v>
      </c>
      <c r="AF46" s="1"/>
      <c r="AG46" s="78"/>
      <c r="AH46" s="78"/>
      <c r="AI46" s="78"/>
      <c r="AJ46" s="78"/>
      <c r="AK46" s="78"/>
      <c r="AL46" s="78"/>
      <c r="AM46" s="78"/>
      <c r="AN46" s="78"/>
      <c r="AO46" s="45"/>
    </row>
    <row r="47" spans="1:41" ht="12">
      <c r="A47" s="80" t="s">
        <v>45</v>
      </c>
      <c r="B47" s="86">
        <f t="shared" si="3"/>
        <v>2332.4369796821334</v>
      </c>
      <c r="C47" s="86">
        <f t="shared" si="14"/>
        <v>1319.7049542993539</v>
      </c>
      <c r="D47" s="86">
        <f t="shared" si="14"/>
        <v>82.317517610758571</v>
      </c>
      <c r="E47" s="86">
        <f t="shared" si="14"/>
        <v>162.2161611457181</v>
      </c>
      <c r="F47" s="86">
        <f t="shared" si="15"/>
        <v>713.91343075042209</v>
      </c>
      <c r="G47" s="86">
        <f t="shared" si="15"/>
        <v>54.284915875880536</v>
      </c>
      <c r="H47" s="100">
        <f t="shared" si="0"/>
        <v>40064270</v>
      </c>
      <c r="I47" s="86">
        <f t="shared" si="16"/>
        <v>22668572</v>
      </c>
      <c r="J47" s="86">
        <f t="shared" si="16"/>
        <v>1413968</v>
      </c>
      <c r="K47" s="86">
        <f t="shared" si="16"/>
        <v>2786387</v>
      </c>
      <c r="L47" s="86">
        <f t="shared" si="17"/>
        <v>12262891</v>
      </c>
      <c r="M47" s="87">
        <f t="shared" si="17"/>
        <v>932452</v>
      </c>
      <c r="N47" s="106"/>
      <c r="O47" s="26" t="s">
        <v>29</v>
      </c>
      <c r="P47" s="1">
        <v>1873713</v>
      </c>
      <c r="Q47" s="1">
        <v>104559</v>
      </c>
      <c r="R47" s="1">
        <v>142096</v>
      </c>
      <c r="S47" s="1">
        <v>150187</v>
      </c>
      <c r="T47" s="1">
        <v>8091</v>
      </c>
      <c r="U47" s="1">
        <v>1240192</v>
      </c>
      <c r="V47" s="1">
        <v>50070</v>
      </c>
      <c r="W47" s="1">
        <v>3410630</v>
      </c>
      <c r="X47" s="1">
        <v>1327</v>
      </c>
      <c r="Y47" s="77">
        <v>2570.1808590806331</v>
      </c>
      <c r="AF47" s="1"/>
      <c r="AG47" s="78"/>
      <c r="AH47" s="78"/>
      <c r="AI47" s="78"/>
      <c r="AJ47" s="78"/>
      <c r="AK47" s="78"/>
      <c r="AL47" s="78"/>
      <c r="AM47" s="78"/>
      <c r="AN47" s="78"/>
      <c r="AO47" s="45"/>
    </row>
    <row r="48" spans="1:41" ht="12">
      <c r="A48" s="80" t="s">
        <v>32</v>
      </c>
      <c r="B48" s="86">
        <f t="shared" si="3"/>
        <v>2308.3712955603496</v>
      </c>
      <c r="C48" s="86">
        <f t="shared" si="14"/>
        <v>1292.8954240944704</v>
      </c>
      <c r="D48" s="86">
        <f t="shared" si="14"/>
        <v>113.98012944248893</v>
      </c>
      <c r="E48" s="86">
        <f t="shared" si="14"/>
        <v>115.41614624730329</v>
      </c>
      <c r="F48" s="86">
        <f t="shared" si="15"/>
        <v>758.79720676734416</v>
      </c>
      <c r="G48" s="86">
        <f t="shared" si="15"/>
        <v>27.282389008743046</v>
      </c>
      <c r="H48" s="100">
        <f t="shared" si="0"/>
        <v>20329826</v>
      </c>
      <c r="I48" s="86">
        <f>P51</f>
        <v>11386530</v>
      </c>
      <c r="J48" s="86">
        <f>Q51</f>
        <v>1003823</v>
      </c>
      <c r="K48" s="86">
        <f>R51</f>
        <v>1016470</v>
      </c>
      <c r="L48" s="86">
        <f>U51</f>
        <v>6682727</v>
      </c>
      <c r="M48" s="87">
        <f>V51</f>
        <v>240276</v>
      </c>
      <c r="N48" s="106"/>
      <c r="O48" s="26" t="s">
        <v>30</v>
      </c>
      <c r="P48" s="1">
        <v>4817969</v>
      </c>
      <c r="Q48" s="1">
        <v>362819</v>
      </c>
      <c r="R48" s="1">
        <v>314432</v>
      </c>
      <c r="S48" s="1">
        <v>332297</v>
      </c>
      <c r="T48" s="1">
        <v>17865</v>
      </c>
      <c r="U48" s="1">
        <v>2841437</v>
      </c>
      <c r="V48" s="1">
        <v>74814</v>
      </c>
      <c r="W48" s="1">
        <v>8411471</v>
      </c>
      <c r="X48" s="1">
        <v>3858</v>
      </c>
      <c r="Y48" s="77">
        <v>2180.2672369103161</v>
      </c>
      <c r="AF48" s="1"/>
      <c r="AG48" s="78"/>
      <c r="AH48" s="78"/>
      <c r="AI48" s="78"/>
      <c r="AJ48" s="78"/>
      <c r="AK48" s="78"/>
      <c r="AL48" s="78"/>
      <c r="AM48" s="78"/>
      <c r="AN48" s="78"/>
      <c r="AO48" s="45"/>
    </row>
    <row r="49" spans="1:41" ht="12">
      <c r="A49" s="82" t="s">
        <v>33</v>
      </c>
      <c r="B49" s="89">
        <f t="shared" si="3"/>
        <v>2761.0438435860447</v>
      </c>
      <c r="C49" s="89">
        <f t="shared" si="14"/>
        <v>1771.8004344590315</v>
      </c>
      <c r="D49" s="89">
        <f t="shared" si="14"/>
        <v>109.83446545109534</v>
      </c>
      <c r="E49" s="89">
        <f t="shared" si="14"/>
        <v>143.02166963704772</v>
      </c>
      <c r="F49" s="89">
        <f t="shared" si="15"/>
        <v>679.03915245127166</v>
      </c>
      <c r="G49" s="89">
        <f t="shared" si="15"/>
        <v>57.348121587597952</v>
      </c>
      <c r="H49" s="90">
        <f>SUM(H4:H48)</f>
        <v>5075207219</v>
      </c>
      <c r="I49" s="91">
        <f t="shared" ref="I49:M49" si="18">SUM(I4:I48)</f>
        <v>3256831425</v>
      </c>
      <c r="J49" s="91">
        <f t="shared" si="18"/>
        <v>201892003</v>
      </c>
      <c r="K49" s="91">
        <f t="shared" si="18"/>
        <v>262894996</v>
      </c>
      <c r="L49" s="91">
        <f t="shared" si="18"/>
        <v>1248174460</v>
      </c>
      <c r="M49" s="92">
        <f t="shared" si="18"/>
        <v>105414335</v>
      </c>
      <c r="N49" s="106"/>
      <c r="O49" s="26" t="s">
        <v>31</v>
      </c>
      <c r="P49" s="1">
        <v>5207700</v>
      </c>
      <c r="Q49" s="1">
        <v>323983</v>
      </c>
      <c r="R49" s="1">
        <v>346032</v>
      </c>
      <c r="S49" s="1">
        <v>370011</v>
      </c>
      <c r="T49" s="1">
        <v>23979</v>
      </c>
      <c r="U49" s="1">
        <v>4007652</v>
      </c>
      <c r="V49" s="1">
        <v>173186</v>
      </c>
      <c r="W49" s="1">
        <v>10058553</v>
      </c>
      <c r="X49" s="1">
        <v>4676</v>
      </c>
      <c r="Y49" s="77">
        <v>2151.1020102651837</v>
      </c>
      <c r="Z49" s="27"/>
      <c r="AA49" s="27"/>
      <c r="AB49" s="27"/>
      <c r="AC49" s="27"/>
      <c r="AD49" s="27"/>
      <c r="AE49" s="27"/>
      <c r="AF49" s="1"/>
      <c r="AG49" s="78"/>
      <c r="AH49" s="78"/>
      <c r="AI49" s="78"/>
      <c r="AJ49" s="78"/>
      <c r="AK49" s="78"/>
      <c r="AL49" s="78"/>
      <c r="AM49" s="78"/>
      <c r="AN49" s="78"/>
      <c r="AO49" s="45"/>
    </row>
    <row r="50" spans="1:41" ht="12">
      <c r="A50" s="29" t="s">
        <v>56</v>
      </c>
      <c r="B50" s="86">
        <f>B49</f>
        <v>2761.0438435860447</v>
      </c>
      <c r="C50" s="86">
        <f t="shared" ref="C50:G50" si="19">C49</f>
        <v>1771.8004344590315</v>
      </c>
      <c r="D50" s="86">
        <f t="shared" si="19"/>
        <v>109.83446545109534</v>
      </c>
      <c r="E50" s="86">
        <f t="shared" si="19"/>
        <v>143.02166963704772</v>
      </c>
      <c r="F50" s="86">
        <f t="shared" si="19"/>
        <v>679.03915245127166</v>
      </c>
      <c r="G50" s="86">
        <f t="shared" si="19"/>
        <v>57.348121587597952</v>
      </c>
      <c r="H50" s="86">
        <f>AVERAGE(H4:H48)</f>
        <v>112782382.64444445</v>
      </c>
      <c r="I50" s="86">
        <f t="shared" ref="I50:M50" si="20">AVERAGE(I4:I48)</f>
        <v>72374031.666666672</v>
      </c>
      <c r="J50" s="86">
        <f t="shared" si="20"/>
        <v>4486488.9555555554</v>
      </c>
      <c r="K50" s="86">
        <f t="shared" si="20"/>
        <v>5842111.0222222218</v>
      </c>
      <c r="L50" s="86">
        <f t="shared" si="20"/>
        <v>27737210.222222224</v>
      </c>
      <c r="M50" s="86">
        <f t="shared" si="20"/>
        <v>2342540.777777778</v>
      </c>
      <c r="O50" s="28" t="s">
        <v>45</v>
      </c>
      <c r="P50" s="10">
        <v>22668572</v>
      </c>
      <c r="Q50" s="10">
        <v>1413968</v>
      </c>
      <c r="R50" s="10">
        <v>2786387</v>
      </c>
      <c r="S50" s="10">
        <v>2870029</v>
      </c>
      <c r="T50" s="10">
        <v>83642</v>
      </c>
      <c r="U50" s="10">
        <v>12262891</v>
      </c>
      <c r="V50" s="10">
        <v>932452</v>
      </c>
      <c r="W50" s="10">
        <v>40064270</v>
      </c>
      <c r="X50" s="10">
        <v>17177</v>
      </c>
      <c r="Y50" s="81">
        <v>2332.4369796821329</v>
      </c>
      <c r="AF50" s="1"/>
      <c r="AG50" s="78"/>
      <c r="AH50" s="78"/>
      <c r="AI50" s="78"/>
      <c r="AJ50" s="78"/>
      <c r="AK50" s="78"/>
      <c r="AL50" s="78"/>
      <c r="AM50" s="78"/>
      <c r="AN50" s="78"/>
      <c r="AO50" s="45"/>
    </row>
    <row r="51" spans="1:41" ht="12">
      <c r="O51" s="28" t="s">
        <v>32</v>
      </c>
      <c r="P51" s="10">
        <v>11386530</v>
      </c>
      <c r="Q51" s="10">
        <v>1003823</v>
      </c>
      <c r="R51" s="10">
        <v>1016470</v>
      </c>
      <c r="S51" s="10">
        <v>1063919</v>
      </c>
      <c r="T51" s="10">
        <v>47449</v>
      </c>
      <c r="U51" s="10">
        <v>6682727</v>
      </c>
      <c r="V51" s="10">
        <v>240276</v>
      </c>
      <c r="W51" s="10">
        <v>20329826</v>
      </c>
      <c r="X51" s="10">
        <v>8807</v>
      </c>
      <c r="Y51" s="81">
        <v>2308.3712955603496</v>
      </c>
      <c r="AF51" s="1"/>
      <c r="AG51" s="78"/>
      <c r="AH51" s="78"/>
      <c r="AI51" s="78"/>
      <c r="AJ51" s="78"/>
      <c r="AK51" s="78"/>
      <c r="AL51" s="78"/>
      <c r="AM51" s="78"/>
      <c r="AN51" s="78"/>
      <c r="AO51" s="45"/>
    </row>
    <row r="52" spans="1:41" ht="12">
      <c r="A52" s="8" t="s">
        <v>145</v>
      </c>
      <c r="O52" s="7" t="s">
        <v>33</v>
      </c>
      <c r="P52" s="11">
        <v>3256831425</v>
      </c>
      <c r="Q52" s="11">
        <v>201892003</v>
      </c>
      <c r="R52" s="11">
        <v>262894996</v>
      </c>
      <c r="S52" s="11">
        <v>273180994</v>
      </c>
      <c r="T52" s="11">
        <v>10285998</v>
      </c>
      <c r="U52" s="11">
        <v>1248174460</v>
      </c>
      <c r="V52" s="11">
        <v>105414335</v>
      </c>
      <c r="W52" s="11">
        <v>5075207219</v>
      </c>
      <c r="X52" s="11">
        <v>1838148</v>
      </c>
      <c r="Y52" s="84">
        <v>2761.0438435860442</v>
      </c>
      <c r="AF52" s="1"/>
      <c r="AG52" s="78"/>
      <c r="AH52" s="78"/>
      <c r="AI52" s="78"/>
      <c r="AJ52" s="78"/>
      <c r="AK52" s="78"/>
      <c r="AL52" s="78"/>
      <c r="AM52" s="78"/>
      <c r="AN52" s="78"/>
      <c r="AO52" s="45"/>
    </row>
    <row r="53" spans="1:41" ht="12">
      <c r="P53" s="14"/>
      <c r="Q53" s="85"/>
      <c r="R53" s="85"/>
      <c r="S53" s="85"/>
      <c r="T53" s="85"/>
      <c r="U53" s="85"/>
      <c r="V53" s="85"/>
      <c r="W53" s="85"/>
      <c r="X53" s="85"/>
      <c r="Y53" s="85"/>
      <c r="AF53" s="43"/>
      <c r="AG53" s="43"/>
      <c r="AH53" s="43"/>
      <c r="AI53" s="43"/>
      <c r="AJ53" s="43"/>
      <c r="AK53" s="43"/>
      <c r="AL53" s="43"/>
      <c r="AM53" s="43"/>
      <c r="AN53" s="43"/>
      <c r="AO53" s="45"/>
    </row>
    <row r="54" spans="1:41" ht="12"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41" ht="12"/>
    <row r="56" spans="1:41" ht="12"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41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1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1" ht="12"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1" ht="12"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1" ht="12"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1" s="5" customFormat="1" ht="12">
      <c r="N62" s="45"/>
    </row>
    <row r="63" spans="1:41" s="5" customFormat="1" ht="12">
      <c r="N63" s="45"/>
    </row>
    <row r="64" spans="1:41" s="5" customFormat="1" ht="12">
      <c r="N64" s="45"/>
    </row>
    <row r="65" spans="14:14" s="5" customFormat="1" ht="12">
      <c r="N65" s="45"/>
    </row>
    <row r="66" spans="14:14" s="5" customFormat="1" ht="12">
      <c r="N66" s="45"/>
    </row>
    <row r="67" spans="14:14" s="5" customFormat="1" ht="12">
      <c r="N67" s="45"/>
    </row>
    <row r="68" spans="14:14" s="5" customFormat="1" ht="12">
      <c r="N68" s="45"/>
    </row>
    <row r="69" spans="14:14" s="5" customFormat="1" ht="12">
      <c r="N69" s="45"/>
    </row>
    <row r="70" spans="14:14" s="5" customFormat="1" ht="12">
      <c r="N70" s="45"/>
    </row>
    <row r="71" spans="14:14" s="5" customFormat="1" ht="12">
      <c r="N71" s="45"/>
    </row>
    <row r="72" spans="14:14" s="5" customFormat="1" ht="12">
      <c r="N72" s="45"/>
    </row>
    <row r="73" spans="14:14" s="5" customFormat="1" ht="12">
      <c r="N73" s="45"/>
    </row>
    <row r="74" spans="14:14" s="5" customFormat="1" ht="12">
      <c r="N74" s="45"/>
    </row>
    <row r="75" spans="14:14" s="5" customFormat="1" ht="12">
      <c r="N75" s="45"/>
    </row>
    <row r="76" spans="14:14" s="5" customFormat="1" ht="12">
      <c r="N76" s="45"/>
    </row>
    <row r="77" spans="14:14" s="5" customFormat="1" ht="12">
      <c r="N77" s="45"/>
    </row>
    <row r="78" spans="14:14" s="5" customFormat="1" ht="12">
      <c r="N78" s="45"/>
    </row>
    <row r="79" spans="14:14" s="5" customFormat="1" ht="12">
      <c r="N79" s="45"/>
    </row>
    <row r="80" spans="14:14" s="5" customFormat="1" ht="12">
      <c r="N80" s="45"/>
    </row>
    <row r="81" spans="14:14" s="5" customFormat="1" ht="12">
      <c r="N81" s="45"/>
    </row>
    <row r="82" spans="14:14" s="5" customFormat="1" ht="12">
      <c r="N82" s="45"/>
    </row>
    <row r="83" spans="14:14" s="5" customFormat="1" ht="12">
      <c r="N83" s="45"/>
    </row>
    <row r="84" spans="14:14" s="5" customFormat="1" ht="12">
      <c r="N84" s="45"/>
    </row>
    <row r="85" spans="14:14" s="5" customFormat="1" ht="12">
      <c r="N85" s="45"/>
    </row>
    <row r="86" spans="14:14" s="5" customFormat="1" ht="12">
      <c r="N86" s="45"/>
    </row>
    <row r="87" spans="14:14" s="5" customFormat="1" ht="12">
      <c r="N87" s="45"/>
    </row>
    <row r="88" spans="14:14" s="5" customFormat="1" ht="12">
      <c r="N88" s="45"/>
    </row>
    <row r="89" spans="14:14" s="5" customFormat="1" ht="12">
      <c r="N89" s="45"/>
    </row>
    <row r="90" spans="14:14" s="5" customFormat="1" ht="12">
      <c r="N90" s="45"/>
    </row>
    <row r="91" spans="14:14" s="5" customFormat="1" ht="12">
      <c r="N91" s="45"/>
    </row>
    <row r="92" spans="14:14" s="5" customFormat="1" ht="12">
      <c r="N92" s="45"/>
    </row>
    <row r="93" spans="14:14" s="5" customFormat="1" ht="12">
      <c r="N93" s="45"/>
    </row>
    <row r="94" spans="14:14" s="5" customFormat="1" ht="12">
      <c r="N94" s="45"/>
    </row>
    <row r="95" spans="14:14" s="5" customFormat="1" ht="12">
      <c r="N95" s="45"/>
    </row>
    <row r="96" spans="14:14" s="5" customFormat="1" ht="12">
      <c r="N96" s="45"/>
    </row>
    <row r="97" spans="14:14" s="5" customFormat="1" ht="9" customHeight="1">
      <c r="N97" s="45"/>
    </row>
    <row r="98" spans="14:14" s="5" customFormat="1" ht="9" customHeight="1">
      <c r="N98" s="45"/>
    </row>
    <row r="99" spans="14:14" s="5" customFormat="1" ht="9" customHeight="1">
      <c r="N99" s="45"/>
    </row>
    <row r="100" spans="14:14" s="5" customFormat="1" ht="9" customHeight="1">
      <c r="N100" s="45"/>
    </row>
    <row r="101" spans="14:14" s="5" customFormat="1" ht="9" customHeight="1">
      <c r="N101" s="45"/>
    </row>
    <row r="102" spans="14:14" s="5" customFormat="1" ht="9" customHeight="1">
      <c r="N102" s="45"/>
    </row>
    <row r="103" spans="14:14" s="5" customFormat="1" ht="9" customHeight="1">
      <c r="N103" s="45"/>
    </row>
    <row r="104" spans="14:14" s="5" customFormat="1" ht="9" customHeight="1">
      <c r="N104" s="45"/>
    </row>
    <row r="105" spans="14:14" s="5" customFormat="1" ht="9" customHeight="1">
      <c r="N105" s="45"/>
    </row>
    <row r="106" spans="14:14" s="5" customFormat="1" ht="9" customHeight="1">
      <c r="N106" s="45"/>
    </row>
    <row r="107" spans="14:14" s="5" customFormat="1" ht="9" customHeight="1">
      <c r="N107" s="45"/>
    </row>
    <row r="108" spans="14:14" s="5" customFormat="1" ht="9" customHeight="1">
      <c r="N108" s="45"/>
    </row>
    <row r="109" spans="14:14" s="5" customFormat="1" ht="9" customHeight="1">
      <c r="N109" s="45"/>
    </row>
    <row r="110" spans="14:14" s="5" customFormat="1" ht="9" customHeight="1">
      <c r="N110" s="45"/>
    </row>
    <row r="111" spans="14:14" s="5" customFormat="1" ht="9" customHeight="1">
      <c r="N111" s="45"/>
    </row>
    <row r="112" spans="14:14" s="5" customFormat="1" ht="9" customHeight="1">
      <c r="N112" s="45"/>
    </row>
    <row r="113" spans="14:14" s="5" customFormat="1" ht="9" customHeight="1">
      <c r="N113" s="45"/>
    </row>
    <row r="114" spans="14:14" s="5" customFormat="1" ht="9" customHeight="1">
      <c r="N114" s="45"/>
    </row>
    <row r="115" spans="14:14" s="5" customFormat="1" ht="9" customHeight="1">
      <c r="N115" s="45"/>
    </row>
    <row r="116" spans="14:14" s="5" customFormat="1" ht="9" customHeight="1">
      <c r="N116" s="45"/>
    </row>
    <row r="117" spans="14:14" s="5" customFormat="1" ht="9" customHeight="1">
      <c r="N117" s="45"/>
    </row>
    <row r="118" spans="14:14" s="5" customFormat="1" ht="9" customHeight="1">
      <c r="N118" s="45"/>
    </row>
    <row r="119" spans="14:14" s="5" customFormat="1" ht="9" customHeight="1">
      <c r="N119" s="45"/>
    </row>
    <row r="120" spans="14:14" s="5" customFormat="1" ht="9" customHeight="1">
      <c r="N120" s="45"/>
    </row>
    <row r="121" spans="14:14" s="5" customFormat="1" ht="9" customHeight="1">
      <c r="N121" s="45"/>
    </row>
    <row r="122" spans="14:14" s="5" customFormat="1" ht="9" customHeight="1">
      <c r="N122" s="45"/>
    </row>
    <row r="123" spans="14:14" s="5" customFormat="1" ht="9" customHeight="1">
      <c r="N123" s="45"/>
    </row>
    <row r="124" spans="14:14" s="5" customFormat="1" ht="9" customHeight="1">
      <c r="N124" s="45"/>
    </row>
    <row r="125" spans="14:14" s="5" customFormat="1" ht="9" customHeight="1">
      <c r="N125" s="45"/>
    </row>
    <row r="126" spans="14:14" s="5" customFormat="1" ht="9" customHeight="1">
      <c r="N126" s="45"/>
    </row>
    <row r="127" spans="14:14" s="5" customFormat="1" ht="9" customHeight="1">
      <c r="N127" s="45"/>
    </row>
    <row r="128" spans="14:14" s="5" customFormat="1" ht="9" customHeight="1">
      <c r="N128" s="45"/>
    </row>
    <row r="129" spans="14:14" s="5" customFormat="1" ht="9" customHeight="1">
      <c r="N129" s="45"/>
    </row>
    <row r="130" spans="14:14" s="5" customFormat="1" ht="9" customHeight="1">
      <c r="N130" s="45"/>
    </row>
    <row r="131" spans="14:14" s="5" customFormat="1" ht="9" customHeight="1">
      <c r="N131" s="45"/>
    </row>
    <row r="132" spans="14:14" s="5" customFormat="1" ht="9" customHeight="1">
      <c r="N132" s="45"/>
    </row>
    <row r="133" spans="14:14" s="5" customFormat="1" ht="9" customHeight="1">
      <c r="N133" s="45"/>
    </row>
    <row r="134" spans="14:14" s="5" customFormat="1" ht="9" customHeight="1">
      <c r="N134" s="45"/>
    </row>
    <row r="135" spans="14:14" s="5" customFormat="1" ht="9" customHeight="1">
      <c r="N135" s="45"/>
    </row>
    <row r="136" spans="14:14" s="5" customFormat="1" ht="9" customHeight="1">
      <c r="N136" s="45"/>
    </row>
    <row r="137" spans="14:14" s="5" customFormat="1" ht="9" customHeight="1">
      <c r="N137" s="45"/>
    </row>
    <row r="138" spans="14:14" s="5" customFormat="1" ht="9" customHeight="1">
      <c r="N138" s="45"/>
    </row>
    <row r="139" spans="14:14" s="5" customFormat="1" ht="9" customHeight="1">
      <c r="N139" s="45"/>
    </row>
    <row r="140" spans="14:14" s="5" customFormat="1" ht="9" customHeight="1">
      <c r="N140" s="45"/>
    </row>
    <row r="141" spans="14:14" s="5" customFormat="1" ht="9" customHeight="1">
      <c r="N141" s="45"/>
    </row>
    <row r="142" spans="14:14" s="5" customFormat="1" ht="9" customHeight="1">
      <c r="N142" s="45"/>
    </row>
    <row r="143" spans="14:14" s="5" customFormat="1" ht="9" customHeight="1">
      <c r="N143" s="45"/>
    </row>
    <row r="144" spans="14:14" s="5" customFormat="1" ht="9" customHeight="1">
      <c r="N144" s="45"/>
    </row>
    <row r="145" spans="14:14" s="5" customFormat="1" ht="9" customHeight="1">
      <c r="N145" s="45"/>
    </row>
    <row r="146" spans="14:14" s="5" customFormat="1" ht="9" customHeight="1">
      <c r="N146" s="45"/>
    </row>
    <row r="147" spans="14:14" s="5" customFormat="1" ht="9" customHeight="1">
      <c r="N147" s="45"/>
    </row>
    <row r="148" spans="14:14" s="5" customFormat="1" ht="9" customHeight="1">
      <c r="N148" s="45"/>
    </row>
    <row r="149" spans="14:14" s="5" customFormat="1" ht="9" customHeight="1">
      <c r="N149" s="45"/>
    </row>
    <row r="150" spans="14:14" s="5" customFormat="1" ht="9" customHeight="1">
      <c r="N150" s="45"/>
    </row>
    <row r="151" spans="14:14" s="5" customFormat="1" ht="9" customHeight="1">
      <c r="N151" s="45"/>
    </row>
    <row r="152" spans="14:14" s="5" customFormat="1" ht="9" customHeight="1">
      <c r="N152" s="45"/>
    </row>
    <row r="153" spans="14:14" s="5" customFormat="1" ht="9" customHeight="1">
      <c r="N153" s="45"/>
    </row>
    <row r="154" spans="14:14" s="5" customFormat="1" ht="9" customHeight="1">
      <c r="N154" s="45"/>
    </row>
    <row r="155" spans="14:14" s="5" customFormat="1" ht="9" customHeight="1">
      <c r="N155" s="45"/>
    </row>
    <row r="156" spans="14:14" s="5" customFormat="1" ht="9" customHeight="1">
      <c r="N156" s="45"/>
    </row>
    <row r="157" spans="14:14" s="5" customFormat="1" ht="9" customHeight="1">
      <c r="N157" s="45"/>
    </row>
    <row r="158" spans="14:14" s="5" customFormat="1" ht="9" customHeight="1">
      <c r="N158" s="45"/>
    </row>
    <row r="159" spans="14:14" s="5" customFormat="1" ht="9" customHeight="1">
      <c r="N159" s="45"/>
    </row>
    <row r="160" spans="14:14" s="5" customFormat="1" ht="9" customHeight="1">
      <c r="N160" s="45"/>
    </row>
    <row r="161" spans="14:57" s="12" customFormat="1" ht="9" customHeight="1">
      <c r="N161" s="4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</row>
    <row r="162" spans="14:57" s="12" customFormat="1" ht="9" customHeight="1">
      <c r="N162" s="4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</row>
    <row r="163" spans="14:57" s="12" customFormat="1" ht="9" customHeight="1">
      <c r="N163" s="4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</row>
    <row r="164" spans="14:57" s="12" customFormat="1" ht="9" customHeight="1">
      <c r="N164" s="4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</row>
    <row r="165" spans="14:57" s="12" customFormat="1" ht="9" customHeight="1">
      <c r="N165" s="4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</row>
    <row r="166" spans="14:57" s="12" customFormat="1" ht="9" customHeight="1">
      <c r="N166" s="4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</row>
    <row r="167" spans="14:57" s="12" customFormat="1" ht="9" customHeight="1">
      <c r="N167" s="4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</row>
    <row r="168" spans="14:57" s="12" customFormat="1" ht="9" customHeight="1">
      <c r="N168" s="4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</row>
    <row r="169" spans="14:57" s="12" customFormat="1" ht="9" customHeight="1">
      <c r="N169" s="4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</row>
    <row r="170" spans="14:57" s="12" customFormat="1" ht="9" customHeight="1">
      <c r="N170" s="4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</row>
    <row r="171" spans="14:57" s="12" customFormat="1" ht="9" customHeight="1">
      <c r="N171" s="4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</row>
    <row r="172" spans="14:57" s="12" customFormat="1" ht="9" customHeight="1">
      <c r="N172" s="4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</row>
    <row r="173" spans="14:57" s="12" customFormat="1" ht="9" customHeight="1">
      <c r="N173" s="4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</row>
    <row r="174" spans="14:57" s="12" customFormat="1" ht="9" customHeight="1">
      <c r="N174" s="4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</row>
    <row r="175" spans="14:57" s="5" customFormat="1" ht="9" customHeight="1">
      <c r="N175" s="45"/>
    </row>
    <row r="176" spans="14:57" s="5" customFormat="1" ht="9" customHeight="1">
      <c r="N176" s="45"/>
    </row>
    <row r="177" spans="14:14" s="5" customFormat="1" ht="9" customHeight="1">
      <c r="N177" s="45"/>
    </row>
    <row r="178" spans="14:14" s="5" customFormat="1" ht="9" customHeight="1">
      <c r="N178" s="45"/>
    </row>
    <row r="179" spans="14:14" s="5" customFormat="1" ht="9" customHeight="1">
      <c r="N179" s="45"/>
    </row>
    <row r="180" spans="14:14" s="5" customFormat="1" ht="9" customHeight="1">
      <c r="N180" s="45"/>
    </row>
    <row r="181" spans="14:14" s="5" customFormat="1" ht="9" customHeight="1">
      <c r="N181" s="45"/>
    </row>
    <row r="182" spans="14:14" s="5" customFormat="1" ht="9" customHeight="1">
      <c r="N182" s="45"/>
    </row>
    <row r="183" spans="14:14" s="5" customFormat="1" ht="9" customHeight="1">
      <c r="N183" s="45"/>
    </row>
    <row r="184" spans="14:14" s="5" customFormat="1" ht="9" customHeight="1">
      <c r="N184" s="45"/>
    </row>
    <row r="185" spans="14:14" s="5" customFormat="1" ht="9" customHeight="1">
      <c r="N185" s="45"/>
    </row>
    <row r="186" spans="14:14" s="5" customFormat="1" ht="9" customHeight="1">
      <c r="N186" s="45"/>
    </row>
    <row r="187" spans="14:14" s="5" customFormat="1" ht="9" customHeight="1">
      <c r="N187" s="45"/>
    </row>
    <row r="188" spans="14:14" s="5" customFormat="1" ht="9" customHeight="1">
      <c r="N188" s="45"/>
    </row>
    <row r="189" spans="14:14" s="5" customFormat="1" ht="9" customHeight="1">
      <c r="N189" s="45"/>
    </row>
    <row r="190" spans="14:14" s="5" customFormat="1" ht="9" customHeight="1">
      <c r="N190" s="45"/>
    </row>
    <row r="191" spans="14:14" s="5" customFormat="1" ht="9" customHeight="1">
      <c r="N191" s="45"/>
    </row>
    <row r="192" spans="14:14" s="5" customFormat="1" ht="9" customHeight="1">
      <c r="N192" s="45"/>
    </row>
    <row r="193" spans="14:14" s="5" customFormat="1" ht="9" customHeight="1">
      <c r="N193" s="45"/>
    </row>
    <row r="194" spans="14:14" s="5" customFormat="1" ht="9" customHeight="1">
      <c r="N194" s="45"/>
    </row>
    <row r="195" spans="14:14" s="5" customFormat="1" ht="9" customHeight="1">
      <c r="N195" s="45"/>
    </row>
    <row r="196" spans="14:14" s="5" customFormat="1" ht="9" customHeight="1">
      <c r="N196" s="45"/>
    </row>
    <row r="197" spans="14:14" s="5" customFormat="1" ht="9" customHeight="1">
      <c r="N197" s="45"/>
    </row>
    <row r="198" spans="14:14" s="5" customFormat="1" ht="9" customHeight="1">
      <c r="N198" s="45"/>
    </row>
    <row r="199" spans="14:14" s="5" customFormat="1" ht="9" customHeight="1">
      <c r="N199" s="45"/>
    </row>
    <row r="200" spans="14:14" s="5" customFormat="1" ht="9" customHeight="1">
      <c r="N200" s="45"/>
    </row>
    <row r="201" spans="14:14" s="5" customFormat="1" ht="9" customHeight="1">
      <c r="N201" s="45"/>
    </row>
    <row r="202" spans="14:14" s="5" customFormat="1" ht="9" customHeight="1">
      <c r="N202" s="45"/>
    </row>
    <row r="203" spans="14:14" s="5" customFormat="1" ht="9" customHeight="1">
      <c r="N203" s="45"/>
    </row>
    <row r="204" spans="14:14" s="5" customFormat="1" ht="9" customHeight="1">
      <c r="N204" s="45"/>
    </row>
    <row r="205" spans="14:14" s="5" customFormat="1" ht="9" customHeight="1">
      <c r="N205" s="45"/>
    </row>
    <row r="206" spans="14:14" s="5" customFormat="1" ht="9" customHeight="1">
      <c r="N206" s="45"/>
    </row>
    <row r="207" spans="14:14" s="5" customFormat="1" ht="9" customHeight="1">
      <c r="N207" s="45"/>
    </row>
    <row r="208" spans="14:14" s="5" customFormat="1" ht="9" customHeight="1">
      <c r="N208" s="45"/>
    </row>
    <row r="209" spans="14:14" s="5" customFormat="1" ht="9" customHeight="1">
      <c r="N209" s="45"/>
    </row>
    <row r="210" spans="14:14" s="5" customFormat="1" ht="9" customHeight="1">
      <c r="N210" s="45"/>
    </row>
    <row r="211" spans="14:14" s="5" customFormat="1" ht="9" customHeight="1">
      <c r="N211" s="45"/>
    </row>
    <row r="212" spans="14:14" s="5" customFormat="1" ht="9" customHeight="1">
      <c r="N212" s="45"/>
    </row>
    <row r="213" spans="14:14" s="5" customFormat="1" ht="9" customHeight="1">
      <c r="N213" s="45"/>
    </row>
    <row r="214" spans="14:14" s="5" customFormat="1" ht="9" customHeight="1">
      <c r="N214" s="45"/>
    </row>
    <row r="215" spans="14:14" s="5" customFormat="1" ht="9" customHeight="1">
      <c r="N215" s="45"/>
    </row>
    <row r="216" spans="14:14" s="5" customFormat="1" ht="9" customHeight="1">
      <c r="N216" s="45"/>
    </row>
    <row r="217" spans="14:14" s="5" customFormat="1" ht="9" customHeight="1">
      <c r="N217" s="45"/>
    </row>
    <row r="218" spans="14:14" s="5" customFormat="1" ht="9" customHeight="1">
      <c r="N218" s="45"/>
    </row>
    <row r="219" spans="14:14" s="5" customFormat="1" ht="9" customHeight="1">
      <c r="N219" s="45"/>
    </row>
    <row r="220" spans="14:14" s="5" customFormat="1" ht="9" customHeight="1">
      <c r="N220" s="45"/>
    </row>
    <row r="221" spans="14:14" s="5" customFormat="1" ht="9" customHeight="1">
      <c r="N221" s="45"/>
    </row>
    <row r="222" spans="14:14" s="5" customFormat="1" ht="9" customHeight="1">
      <c r="N222" s="45"/>
    </row>
    <row r="223" spans="14:14" s="5" customFormat="1" ht="9" customHeight="1">
      <c r="N223" s="45"/>
    </row>
    <row r="224" spans="14:14" s="5" customFormat="1" ht="9" customHeight="1">
      <c r="N224" s="45"/>
    </row>
    <row r="225" spans="14:14" s="5" customFormat="1" ht="9" customHeight="1">
      <c r="N225" s="45"/>
    </row>
    <row r="226" spans="14:14" s="5" customFormat="1" ht="9" customHeight="1">
      <c r="N226" s="45"/>
    </row>
    <row r="227" spans="14:14" s="5" customFormat="1" ht="9" customHeight="1">
      <c r="N227" s="45"/>
    </row>
    <row r="228" spans="14:14" s="5" customFormat="1" ht="9" customHeight="1">
      <c r="N228" s="45"/>
    </row>
    <row r="229" spans="14:14" s="5" customFormat="1" ht="9" customHeight="1">
      <c r="N229" s="45"/>
    </row>
    <row r="230" spans="14:14" s="5" customFormat="1" ht="9" customHeight="1">
      <c r="N230" s="45"/>
    </row>
    <row r="231" spans="14:14" s="5" customFormat="1" ht="9" customHeight="1">
      <c r="N231" s="45"/>
    </row>
    <row r="232" spans="14:14" s="5" customFormat="1" ht="9" customHeight="1">
      <c r="N232" s="45"/>
    </row>
    <row r="233" spans="14:14" s="5" customFormat="1" ht="9" customHeight="1">
      <c r="N233" s="45"/>
    </row>
    <row r="234" spans="14:14" s="5" customFormat="1" ht="9" customHeight="1">
      <c r="N234" s="45"/>
    </row>
    <row r="235" spans="14:14" s="5" customFormat="1" ht="9" customHeight="1">
      <c r="N235" s="45"/>
    </row>
    <row r="236" spans="14:14" s="5" customFormat="1" ht="9" customHeight="1">
      <c r="N236" s="45"/>
    </row>
    <row r="237" spans="14:14" s="5" customFormat="1" ht="9" customHeight="1">
      <c r="N237" s="45"/>
    </row>
    <row r="238" spans="14:14" s="5" customFormat="1" ht="9" customHeight="1">
      <c r="N238" s="45"/>
    </row>
    <row r="239" spans="14:14" s="5" customFormat="1" ht="9" customHeight="1">
      <c r="N239" s="45"/>
    </row>
    <row r="240" spans="14:14" s="5" customFormat="1" ht="9" customHeight="1">
      <c r="N240" s="45"/>
    </row>
    <row r="241" spans="14:14" s="5" customFormat="1" ht="9" customHeight="1">
      <c r="N241" s="45"/>
    </row>
    <row r="242" spans="14:14" s="5" customFormat="1" ht="9" customHeight="1">
      <c r="N242" s="45"/>
    </row>
    <row r="243" spans="14:14" s="5" customFormat="1" ht="9" customHeight="1">
      <c r="N243" s="45"/>
    </row>
    <row r="244" spans="14:14" s="5" customFormat="1" ht="9" customHeight="1">
      <c r="N244" s="45"/>
    </row>
    <row r="245" spans="14:14" s="5" customFormat="1" ht="9" customHeight="1">
      <c r="N245" s="45"/>
    </row>
    <row r="246" spans="14:14" s="5" customFormat="1" ht="9" customHeight="1">
      <c r="N246" s="45"/>
    </row>
    <row r="247" spans="14:14" s="5" customFormat="1" ht="9" customHeight="1">
      <c r="N247" s="45"/>
    </row>
    <row r="248" spans="14:14" s="5" customFormat="1" ht="9" customHeight="1">
      <c r="N248" s="45"/>
    </row>
    <row r="249" spans="14:14" s="5" customFormat="1" ht="9" customHeight="1">
      <c r="N249" s="45"/>
    </row>
    <row r="250" spans="14:14" s="5" customFormat="1" ht="9" customHeight="1">
      <c r="N250" s="45"/>
    </row>
    <row r="251" spans="14:14" s="5" customFormat="1" ht="9" customHeight="1">
      <c r="N251" s="45"/>
    </row>
    <row r="252" spans="14:14" s="5" customFormat="1" ht="9" customHeight="1">
      <c r="N252" s="45"/>
    </row>
    <row r="253" spans="14:14" s="5" customFormat="1" ht="9" customHeight="1">
      <c r="N253" s="45"/>
    </row>
    <row r="254" spans="14:14" s="5" customFormat="1" ht="9" customHeight="1">
      <c r="N254" s="45"/>
    </row>
    <row r="255" spans="14:14" s="5" customFormat="1" ht="9" customHeight="1">
      <c r="N255" s="45"/>
    </row>
    <row r="256" spans="14:14" s="5" customFormat="1" ht="9" customHeight="1">
      <c r="N256" s="45"/>
    </row>
    <row r="257" spans="14:14" s="5" customFormat="1" ht="9" customHeight="1">
      <c r="N257" s="45"/>
    </row>
    <row r="258" spans="14:14" s="5" customFormat="1" ht="9" customHeight="1">
      <c r="N258" s="45"/>
    </row>
    <row r="259" spans="14:14" s="5" customFormat="1" ht="9" customHeight="1">
      <c r="N259" s="45"/>
    </row>
    <row r="260" spans="14:14" s="5" customFormat="1" ht="9" customHeight="1">
      <c r="N260" s="45"/>
    </row>
    <row r="261" spans="14:14" s="5" customFormat="1" ht="9" customHeight="1">
      <c r="N261" s="45"/>
    </row>
    <row r="262" spans="14:14" s="5" customFormat="1" ht="9" customHeight="1">
      <c r="N262" s="45"/>
    </row>
    <row r="263" spans="14:14" s="5" customFormat="1" ht="9" customHeight="1">
      <c r="N263" s="45"/>
    </row>
    <row r="264" spans="14:14" s="5" customFormat="1" ht="9" customHeight="1">
      <c r="N264" s="45"/>
    </row>
    <row r="265" spans="14:14" s="5" customFormat="1" ht="9" customHeight="1">
      <c r="N265" s="45"/>
    </row>
    <row r="266" spans="14:14" s="5" customFormat="1" ht="9" customHeight="1">
      <c r="N266" s="45"/>
    </row>
    <row r="267" spans="14:14" s="5" customFormat="1" ht="9" customHeight="1">
      <c r="N267" s="45"/>
    </row>
    <row r="268" spans="14:14" s="5" customFormat="1" ht="9" customHeight="1">
      <c r="N268" s="45"/>
    </row>
    <row r="269" spans="14:14" s="5" customFormat="1" ht="9" customHeight="1">
      <c r="N269" s="45"/>
    </row>
    <row r="270" spans="14:14" s="5" customFormat="1" ht="9" customHeight="1">
      <c r="N270" s="45"/>
    </row>
    <row r="271" spans="14:14" s="5" customFormat="1" ht="9" customHeight="1">
      <c r="N271" s="45"/>
    </row>
    <row r="272" spans="14:14" s="5" customFormat="1" ht="9" customHeight="1">
      <c r="N272" s="45"/>
    </row>
    <row r="273" spans="14:14" s="5" customFormat="1" ht="9" customHeight="1">
      <c r="N273" s="45"/>
    </row>
    <row r="274" spans="14:14" s="5" customFormat="1" ht="9" customHeight="1">
      <c r="N274" s="45"/>
    </row>
    <row r="275" spans="14:14" s="5" customFormat="1" ht="9" customHeight="1">
      <c r="N275" s="45"/>
    </row>
    <row r="276" spans="14:14" s="5" customFormat="1" ht="9" customHeight="1">
      <c r="N276" s="45"/>
    </row>
    <row r="277" spans="14:14" s="5" customFormat="1" ht="9" customHeight="1">
      <c r="N277" s="45"/>
    </row>
    <row r="278" spans="14:14" s="5" customFormat="1" ht="9" customHeight="1">
      <c r="N278" s="45"/>
    </row>
    <row r="279" spans="14:14" s="5" customFormat="1" ht="9" customHeight="1">
      <c r="N279" s="45"/>
    </row>
    <row r="280" spans="14:14" s="5" customFormat="1" ht="9" customHeight="1">
      <c r="N280" s="45"/>
    </row>
    <row r="281" spans="14:14" s="5" customFormat="1" ht="9" customHeight="1">
      <c r="N281" s="45"/>
    </row>
    <row r="282" spans="14:14" s="5" customFormat="1" ht="9" customHeight="1">
      <c r="N282" s="45"/>
    </row>
    <row r="283" spans="14:14" s="5" customFormat="1" ht="9" customHeight="1">
      <c r="N283" s="45"/>
    </row>
    <row r="284" spans="14:14" s="5" customFormat="1" ht="9" customHeight="1">
      <c r="N284" s="45"/>
    </row>
    <row r="285" spans="14:14" s="5" customFormat="1" ht="9" customHeight="1">
      <c r="N285" s="45"/>
    </row>
    <row r="286" spans="14:14" s="5" customFormat="1" ht="9" customHeight="1">
      <c r="N286" s="45"/>
    </row>
    <row r="287" spans="14:14" s="5" customFormat="1" ht="9" customHeight="1">
      <c r="N287" s="45"/>
    </row>
    <row r="288" spans="14:14" s="5" customFormat="1" ht="9" customHeight="1">
      <c r="N288" s="45"/>
    </row>
    <row r="289" spans="14:14" s="5" customFormat="1" ht="9" customHeight="1">
      <c r="N289" s="45"/>
    </row>
    <row r="290" spans="14:14" s="5" customFormat="1" ht="9" customHeight="1">
      <c r="N290" s="45"/>
    </row>
    <row r="291" spans="14:14" s="5" customFormat="1" ht="9" customHeight="1">
      <c r="N291" s="45"/>
    </row>
    <row r="292" spans="14:14" s="5" customFormat="1" ht="9" customHeight="1">
      <c r="N292" s="45"/>
    </row>
    <row r="293" spans="14:14" s="5" customFormat="1" ht="9" customHeight="1">
      <c r="N293" s="45"/>
    </row>
    <row r="294" spans="14:14" s="5" customFormat="1" ht="9" customHeight="1">
      <c r="N294" s="45"/>
    </row>
    <row r="295" spans="14:14" s="5" customFormat="1" ht="9" customHeight="1">
      <c r="N295" s="45"/>
    </row>
    <row r="296" spans="14:14" s="5" customFormat="1" ht="9" customHeight="1">
      <c r="N296" s="45"/>
    </row>
    <row r="297" spans="14:14" s="5" customFormat="1" ht="9" customHeight="1">
      <c r="N297" s="45"/>
    </row>
    <row r="298" spans="14:14" s="5" customFormat="1" ht="9" customHeight="1">
      <c r="N298" s="45"/>
    </row>
    <row r="299" spans="14:14" s="5" customFormat="1" ht="9" customHeight="1">
      <c r="N299" s="45"/>
    </row>
    <row r="300" spans="14:14" s="5" customFormat="1" ht="9" customHeight="1">
      <c r="N300" s="45"/>
    </row>
    <row r="301" spans="14:14" s="5" customFormat="1" ht="9" customHeight="1">
      <c r="N301" s="45"/>
    </row>
    <row r="302" spans="14:14" s="5" customFormat="1" ht="9" customHeight="1">
      <c r="N302" s="45"/>
    </row>
    <row r="303" spans="14:14" s="5" customFormat="1" ht="9" customHeight="1">
      <c r="N303" s="45"/>
    </row>
    <row r="304" spans="14:14" s="5" customFormat="1" ht="9" customHeight="1">
      <c r="N304" s="45"/>
    </row>
    <row r="305" spans="14:14" s="5" customFormat="1" ht="9" customHeight="1">
      <c r="N305" s="45"/>
    </row>
    <row r="306" spans="14:14" s="5" customFormat="1" ht="9" customHeight="1">
      <c r="N306" s="45"/>
    </row>
    <row r="307" spans="14:14" s="5" customFormat="1" ht="9" customHeight="1">
      <c r="N307" s="45"/>
    </row>
    <row r="308" spans="14:14" s="5" customFormat="1" ht="9" customHeight="1">
      <c r="N308" s="45"/>
    </row>
    <row r="309" spans="14:14" s="5" customFormat="1" ht="9" customHeight="1">
      <c r="N309" s="45"/>
    </row>
    <row r="310" spans="14:14" s="5" customFormat="1" ht="9" customHeight="1">
      <c r="N310" s="45"/>
    </row>
    <row r="311" spans="14:14" s="5" customFormat="1" ht="9" customHeight="1">
      <c r="N311" s="45"/>
    </row>
    <row r="312" spans="14:14" s="5" customFormat="1" ht="9" customHeight="1">
      <c r="N312" s="45"/>
    </row>
    <row r="313" spans="14:14" s="5" customFormat="1" ht="9" customHeight="1">
      <c r="N313" s="45"/>
    </row>
    <row r="314" spans="14:14" s="5" customFormat="1" ht="9" customHeight="1">
      <c r="N314" s="45"/>
    </row>
    <row r="315" spans="14:14" s="5" customFormat="1" ht="9" customHeight="1">
      <c r="N315" s="45"/>
    </row>
    <row r="316" spans="14:14" s="5" customFormat="1" ht="9" customHeight="1">
      <c r="N316" s="45"/>
    </row>
    <row r="317" spans="14:14" s="5" customFormat="1" ht="9" customHeight="1">
      <c r="N317" s="45"/>
    </row>
    <row r="318" spans="14:14" s="5" customFormat="1" ht="9" customHeight="1">
      <c r="N318" s="45"/>
    </row>
    <row r="319" spans="14:14" s="5" customFormat="1" ht="9" customHeight="1">
      <c r="N319" s="45"/>
    </row>
    <row r="320" spans="14:14" s="5" customFormat="1" ht="9" customHeight="1">
      <c r="N320" s="45"/>
    </row>
    <row r="321" spans="14:14" s="5" customFormat="1" ht="9" customHeight="1">
      <c r="N321" s="45"/>
    </row>
    <row r="322" spans="14:14" s="5" customFormat="1" ht="9" customHeight="1">
      <c r="N322" s="45"/>
    </row>
    <row r="323" spans="14:14" s="5" customFormat="1" ht="9" customHeight="1">
      <c r="N323" s="45"/>
    </row>
    <row r="324" spans="14:14" s="5" customFormat="1" ht="9" customHeight="1">
      <c r="N324" s="45"/>
    </row>
    <row r="325" spans="14:14" s="5" customFormat="1" ht="9" customHeight="1">
      <c r="N325" s="45"/>
    </row>
    <row r="326" spans="14:14" s="5" customFormat="1" ht="9" customHeight="1">
      <c r="N326" s="45"/>
    </row>
    <row r="327" spans="14:14" s="5" customFormat="1" ht="9" customHeight="1">
      <c r="N327" s="45"/>
    </row>
    <row r="328" spans="14:14" s="5" customFormat="1" ht="9" customHeight="1">
      <c r="N328" s="45"/>
    </row>
    <row r="329" spans="14:14" s="5" customFormat="1" ht="9" customHeight="1">
      <c r="N329" s="45"/>
    </row>
    <row r="330" spans="14:14" s="5" customFormat="1" ht="9" customHeight="1">
      <c r="N330" s="45"/>
    </row>
    <row r="331" spans="14:14" s="5" customFormat="1" ht="9" customHeight="1">
      <c r="N331" s="45"/>
    </row>
    <row r="332" spans="14:14" s="5" customFormat="1" ht="9" customHeight="1">
      <c r="N332" s="45"/>
    </row>
    <row r="333" spans="14:14" s="5" customFormat="1" ht="9" customHeight="1">
      <c r="N333" s="4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87" orientation="landscape" r:id="rId1"/>
  <headerFooter alignWithMargins="0"/>
  <rowBreaks count="2" manualBreakCount="2">
    <brk id="57" max="16383" man="1"/>
    <brk id="162" max="16383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81"/>
  <sheetViews>
    <sheetView zoomScaleNormal="100" workbookViewId="0"/>
  </sheetViews>
  <sheetFormatPr defaultRowHeight="12"/>
  <cols>
    <col min="1" max="1" width="2.42578125" customWidth="1"/>
    <col min="3" max="3" width="11.7109375" bestFit="1" customWidth="1"/>
    <col min="5" max="5" width="11.85546875" customWidth="1"/>
    <col min="6" max="6" width="11.42578125" customWidth="1"/>
    <col min="7" max="7" width="11.7109375" bestFit="1" customWidth="1"/>
    <col min="8" max="8" width="10.5703125" bestFit="1" customWidth="1"/>
    <col min="15" max="15" width="7.28515625" customWidth="1"/>
  </cols>
  <sheetData>
    <row r="1" spans="2:12" ht="12.75" thickBot="1"/>
    <row r="2" spans="2:12" ht="13.5" thickTop="1" thickBot="1">
      <c r="B2" s="17" t="s">
        <v>54</v>
      </c>
      <c r="E2" s="18" t="s">
        <v>25</v>
      </c>
    </row>
    <row r="3" spans="2:12" ht="12.75" thickTop="1">
      <c r="B3" s="17"/>
      <c r="E3" s="16"/>
    </row>
    <row r="4" spans="2:12" ht="7.5" customHeight="1"/>
    <row r="6" spans="2:12">
      <c r="C6" s="142" t="str">
        <f>"家計所得（項目別）の推移 （"&amp;$E$2&amp;"）"</f>
        <v>家計所得（項目別）の推移 （多良木町）</v>
      </c>
      <c r="D6" s="142"/>
      <c r="E6" s="142"/>
      <c r="F6" s="142"/>
      <c r="G6" s="142"/>
      <c r="H6" s="142"/>
      <c r="I6" s="142"/>
      <c r="J6" s="142"/>
      <c r="K6" s="142"/>
      <c r="L6" s="142"/>
    </row>
    <row r="7" spans="2:12"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38" spans="3:13">
      <c r="C38" s="143" t="str">
        <f>"家計所得（構成比）の推移 （"&amp;$E$2&amp;"）"</f>
        <v>家計所得（構成比）の推移 （多良木町）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</row>
    <row r="39" spans="3:13"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</row>
    <row r="66" spans="2:7" ht="9" customHeight="1"/>
    <row r="68" spans="2:7">
      <c r="B68" t="s">
        <v>58</v>
      </c>
    </row>
    <row r="69" spans="2:7" ht="24.75" customHeight="1">
      <c r="B69" s="117" t="str">
        <f>E2</f>
        <v>多良木町</v>
      </c>
      <c r="C69" s="117" t="s">
        <v>47</v>
      </c>
      <c r="D69" s="123" t="s">
        <v>60</v>
      </c>
      <c r="E69" s="117" t="s">
        <v>61</v>
      </c>
      <c r="F69" s="117" t="s">
        <v>62</v>
      </c>
      <c r="G69" s="117" t="s">
        <v>153</v>
      </c>
    </row>
    <row r="70" spans="2:7">
      <c r="B70" s="118" t="str">
        <f>'家計（一人当たり）'!B72</f>
        <v>H18(2006)</v>
      </c>
      <c r="C70" s="119">
        <f>SUMIF(H18家計!$A$4:$A$50,$B$69,H18家計!I$4:I$50)/1000</f>
        <v>15104.183999999999</v>
      </c>
      <c r="D70" s="119">
        <f>SUMIF(H18家計!$A$4:$A$50,$B$69,H18家計!J$4:J$50)/1000</f>
        <v>1121.249</v>
      </c>
      <c r="E70" s="119">
        <f>SUMIF(H18家計!$A$4:$A$50,$B$69,H18家計!K$4:K$50)/1000</f>
        <v>4720.7430000000004</v>
      </c>
      <c r="F70" s="119">
        <f>SUMIF(H18家計!$A$4:$A$50,$B$69,H18家計!L$4:L$50)/1000</f>
        <v>8496.5720000000001</v>
      </c>
      <c r="G70" s="119">
        <f>SUMIF(H18家計!$A$4:$A$50,$B$69,H18家計!M$4:M$50)/1000</f>
        <v>522.755</v>
      </c>
    </row>
    <row r="71" spans="2:7">
      <c r="B71" s="118" t="str">
        <f>'家計（一人当たり）'!B73</f>
        <v>H19(2007)</v>
      </c>
      <c r="C71" s="119">
        <f>SUMIF(H19家計!$A$4:$A$50,$B$69,H19家計!I$4:I$50)/1000</f>
        <v>14309.883</v>
      </c>
      <c r="D71" s="119">
        <f>SUMIF(H19家計!$A$4:$A$50,$B$69,H19家計!J$4:J$50)/1000</f>
        <v>1159.712</v>
      </c>
      <c r="E71" s="119">
        <f>SUMIF(H19家計!$A$4:$A$50,$B$69,H19家計!K$4:K$50)/1000</f>
        <v>4101.6959999999999</v>
      </c>
      <c r="F71" s="119">
        <f>SUMIF(H19家計!$A$4:$A$50,$B$69,H19家計!L$4:L$50)/1000</f>
        <v>8773.0010000000002</v>
      </c>
      <c r="G71" s="119">
        <f>SUMIF(H19家計!$A$4:$A$50,$B$69,H19家計!M$4:M$50)/1000</f>
        <v>332.53199999999998</v>
      </c>
    </row>
    <row r="72" spans="2:7">
      <c r="B72" s="118" t="str">
        <f>'家計（一人当たり）'!B74</f>
        <v>H20(2008)</v>
      </c>
      <c r="C72" s="119">
        <f>SUMIF(H20家計!$A$4:$A$50,$B$69,H20家計!I$4:I$50)/1000</f>
        <v>14083.611999999999</v>
      </c>
      <c r="D72" s="119">
        <f>SUMIF(H20家計!$A$4:$A$50,$B$69,H20家計!J$4:J$50)/1000</f>
        <v>846.83299999999997</v>
      </c>
      <c r="E72" s="119">
        <f>SUMIF(H20家計!$A$4:$A$50,$B$69,H20家計!K$4:K$50)/1000</f>
        <v>3698.819</v>
      </c>
      <c r="F72" s="119">
        <f>SUMIF(H20家計!$A$4:$A$50,$B$69,H20家計!L$4:L$50)/1000</f>
        <v>9071.3979999999992</v>
      </c>
      <c r="G72" s="119">
        <f>SUMIF(H20家計!$A$4:$A$50,$B$69,H20家計!M$4:M$50)/1000</f>
        <v>447.18200000000002</v>
      </c>
    </row>
    <row r="73" spans="2:7">
      <c r="B73" s="118" t="str">
        <f>'家計（一人当たり）'!B75</f>
        <v>H21(2009)</v>
      </c>
      <c r="C73" s="119">
        <f>SUMIF(H21家計!$A$4:$A$50,$B$69,H21家計!I$4:I$50)/1000</f>
        <v>13233.165999999999</v>
      </c>
      <c r="D73" s="119">
        <f>SUMIF(H21家計!$A$4:$A$50,$B$69,H21家計!J$4:J$50)/1000</f>
        <v>886.02</v>
      </c>
      <c r="E73" s="119">
        <f>SUMIF(H21家計!$A$4:$A$50,$B$69,H21家計!K$4:K$50)/1000</f>
        <v>3710.7640000000001</v>
      </c>
      <c r="F73" s="119">
        <f>SUMIF(H21家計!$A$4:$A$50,$B$69,H21家計!L$4:L$50)/1000</f>
        <v>9801.9018680000008</v>
      </c>
      <c r="G73" s="119">
        <f>SUMIF(H21家計!$A$4:$A$50,$B$69,H21家計!M$4:M$50)/1000</f>
        <v>356.553</v>
      </c>
    </row>
    <row r="74" spans="2:7">
      <c r="B74" s="118" t="str">
        <f>'家計（一人当たり）'!B76</f>
        <v>H22(2010)</v>
      </c>
      <c r="C74" s="119">
        <f>SUMIF(H22家計!$A$4:$A$50,$B$69,H22家計!I$4:I$50)/1000</f>
        <v>13008.866</v>
      </c>
      <c r="D74" s="119">
        <f>SUMIF(H22家計!$A$4:$A$50,$B$69,H22家計!J$4:J$50)/1000</f>
        <v>1054.951</v>
      </c>
      <c r="E74" s="119">
        <f>SUMIF(H22家計!$A$4:$A$50,$B$69,H22家計!K$4:K$50)/1000</f>
        <v>3613.9169999999999</v>
      </c>
      <c r="F74" s="119">
        <f>SUMIF(H22家計!$A$4:$A$50,$B$69,H22家計!L$4:L$50)/1000</f>
        <v>9688.8700000000008</v>
      </c>
      <c r="G74" s="119">
        <f>SUMIF(H22家計!$A$4:$A$50,$B$69,H22家計!M$4:M$50)/1000</f>
        <v>491.66500000000002</v>
      </c>
    </row>
    <row r="75" spans="2:7">
      <c r="B75" s="118" t="str">
        <f>'家計（一人当たり）'!B77</f>
        <v>H23(2011)</v>
      </c>
      <c r="C75" s="119">
        <f>SUMIF(H23家計!$A$4:$A$50,$B$69,H23家計!I$4:I$50)/1000</f>
        <v>13134.669</v>
      </c>
      <c r="D75" s="119">
        <f>SUMIF(H23家計!$A$4:$A$50,$B$69,H23家計!J$4:J$50)/1000</f>
        <v>1223.5730000000001</v>
      </c>
      <c r="E75" s="119">
        <f>SUMIF(H23家計!$A$4:$A$50,$B$69,H23家計!K$4:K$50)/1000</f>
        <v>3105.8220000000001</v>
      </c>
      <c r="F75" s="119">
        <f>SUMIF(H23家計!$A$4:$A$50,$B$69,H23家計!L$4:L$50)/1000</f>
        <v>9893.9130000000005</v>
      </c>
      <c r="G75" s="119">
        <f>SUMIF(H23家計!$A$4:$A$50,$B$69,H23家計!M$4:M$50)/1000</f>
        <v>386.17099999999999</v>
      </c>
    </row>
    <row r="76" spans="2:7">
      <c r="B76" s="118" t="str">
        <f>'家計（一人当たり）'!B78</f>
        <v>H24(2012)</v>
      </c>
      <c r="C76" s="119">
        <f>SUMIF(H24家計!$A$4:$A$50,$B$69,H24家計!I$4:I$50)/1000</f>
        <v>12961.483</v>
      </c>
      <c r="D76" s="119">
        <f>SUMIF(H24家計!$A$4:$A$50,$B$69,H24家計!J$4:J$50)/1000</f>
        <v>1392.308</v>
      </c>
      <c r="E76" s="119">
        <f>SUMIF(H24家計!$A$4:$A$50,$B$69,H24家計!K$4:K$50)/1000</f>
        <v>5078.8739999999998</v>
      </c>
      <c r="F76" s="119">
        <f>SUMIF(H24家計!$A$4:$A$50,$B$69,H24家計!L$4:L$50)/1000</f>
        <v>10028.179921999999</v>
      </c>
      <c r="G76" s="119">
        <f>SUMIF(H24家計!$A$4:$A$50,$B$69,H24家計!M$4:M$50)/1000</f>
        <v>417.05399999999997</v>
      </c>
    </row>
    <row r="77" spans="2:7">
      <c r="B77" s="118" t="str">
        <f>'家計（一人当たり）'!B79</f>
        <v>H25(2013)</v>
      </c>
      <c r="C77" s="119">
        <f>SUMIF(H25家計!$A$4:$A$50,$B$69,H25家計!I$4:I$50)/1000</f>
        <v>12988.58</v>
      </c>
      <c r="D77" s="119">
        <f>SUMIF(H25家計!$A$4:$A$50,$B$69,H25家計!J$4:J$50)/1000</f>
        <v>1430.5150000000001</v>
      </c>
      <c r="E77" s="119">
        <f>SUMIF(H25家計!$A$4:$A$50,$B$69,H25家計!K$4:K$50)/1000</f>
        <v>5082.0219999999999</v>
      </c>
      <c r="F77" s="119">
        <f>SUMIF(H25家計!$A$4:$A$50,$B$69,H25家計!L$4:L$50)/1000</f>
        <v>10093.398058000001</v>
      </c>
      <c r="G77" s="119">
        <f>SUMIF(H25家計!$A$4:$A$50,$B$69,H25家計!M$4:M$50)/1000</f>
        <v>569.26800000000003</v>
      </c>
    </row>
    <row r="78" spans="2:7">
      <c r="B78" s="118" t="str">
        <f>'家計（一人当たり）'!B80</f>
        <v>H26(2014)</v>
      </c>
      <c r="C78" s="119">
        <f>SUMIF(H26家計!$A$4:$A$50,$B$69,H26家計!I$4:I$50)/1000</f>
        <v>12906.565000000001</v>
      </c>
      <c r="D78" s="119">
        <f>SUMIF(H26家計!$A$4:$A$50,$B$69,H26家計!J$4:J$50)/1000</f>
        <v>1449.6780000000001</v>
      </c>
      <c r="E78" s="119">
        <f>SUMIF(H26家計!$A$4:$A$50,$B$69,H26家計!K$4:K$50)/1000</f>
        <v>6005.7110000000002</v>
      </c>
      <c r="F78" s="119">
        <f>SUMIF(H26家計!$A$4:$A$50,$B$69,H26家計!L$4:L$50)/1000</f>
        <v>10043.248083999999</v>
      </c>
      <c r="G78" s="119">
        <f>SUMIF(H26家計!$A$4:$A$50,$B$69,H26家計!M$4:M$50)/1000</f>
        <v>553.59100000000001</v>
      </c>
    </row>
    <row r="79" spans="2:7">
      <c r="B79" s="118" t="str">
        <f>'家計（一人当たり）'!B81</f>
        <v>H27(2015)</v>
      </c>
      <c r="C79" s="119">
        <f>SUMIF(H27家計!$A$4:$A$50,$B$69,H27家計!I$4:I$50)/1000</f>
        <v>13130.594999999999</v>
      </c>
      <c r="D79" s="119">
        <f>SUMIF(H27家計!$A$4:$A$50,$B$69,H27家計!J$4:J$50)/1000</f>
        <v>1441.3030000000001</v>
      </c>
      <c r="E79" s="119">
        <f>SUMIF(H27家計!$A$4:$A$50,$B$69,H27家計!K$4:K$50)/1000</f>
        <v>5565.3469999999998</v>
      </c>
      <c r="F79" s="119">
        <f>SUMIF(H27家計!$A$4:$A$50,$B$69,H27家計!L$4:L$50)/1000</f>
        <v>10225.914000000001</v>
      </c>
      <c r="G79" s="119">
        <f>SUMIF(H27家計!$A$4:$A$50,$B$69,H27家計!M$4:M$50)/1000</f>
        <v>522.37599999999998</v>
      </c>
    </row>
    <row r="80" spans="2:7">
      <c r="B80" s="118" t="str">
        <f>'家計（一人当たり）'!B82</f>
        <v>H28(2016)</v>
      </c>
      <c r="C80" s="119">
        <f>SUMIF(H28家計!$A$4:$A$50,$B$69,H28家計!I$4:I$50)/1000</f>
        <v>13354.334999999999</v>
      </c>
      <c r="D80" s="119">
        <f>SUMIF(H28家計!$A$4:$A$50,$B$69,H28家計!J$4:J$50)/1000</f>
        <v>1534.3230000000001</v>
      </c>
      <c r="E80" s="119">
        <f>SUMIF(H28家計!$A$4:$A$50,$B$69,H28家計!K$4:K$50)/1000</f>
        <v>5238.7560000000003</v>
      </c>
      <c r="F80" s="119">
        <f>SUMIF(H28家計!$A$4:$A$50,$B$69,H28家計!L$4:L$50)/1000</f>
        <v>10205.885</v>
      </c>
      <c r="G80" s="119">
        <f>SUMIF(H28家計!$A$4:$A$50,$B$69,H28家計!M$4:M$50)/1000</f>
        <v>635.327</v>
      </c>
    </row>
    <row r="81" spans="2:7">
      <c r="B81" s="118" t="str">
        <f>'家計（一人当たり）'!B83</f>
        <v>H29(2017)</v>
      </c>
      <c r="C81" s="119">
        <f>SUMIF(H29家計!$A$4:$A$50,$B$69,H29家計!I$4:I$50)/1000</f>
        <v>12974.787</v>
      </c>
      <c r="D81" s="119">
        <f>SUMIF(H29家計!$A$4:$A$50,$B$69,H29家計!J$4:J$50)/1000</f>
        <v>2010.921</v>
      </c>
      <c r="E81" s="119">
        <f>SUMIF(H29家計!$A$4:$A$50,$B$69,H29家計!K$4:K$50)/1000</f>
        <v>5074.5119999999997</v>
      </c>
      <c r="F81" s="119">
        <f>SUMIF(H29家計!$A$4:$A$50,$B$69,H29家計!L$4:L$50)/1000</f>
        <v>10209.06</v>
      </c>
      <c r="G81" s="119">
        <f>SUMIF(H29家計!$A$4:$A$50,$B$69,H29家計!M$4:M$50)/1000</f>
        <v>758.82799999999997</v>
      </c>
    </row>
  </sheetData>
  <mergeCells count="2">
    <mergeCell ref="C6:L7"/>
    <mergeCell ref="C38:M39"/>
  </mergeCells>
  <phoneticPr fontId="4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'家計（一人当たり）'!$R$6:$R$52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K125"/>
  <sheetViews>
    <sheetView zoomScaleNormal="100" zoomScaleSheetLayoutView="85" workbookViewId="0">
      <selection activeCell="M113" sqref="M113"/>
    </sheetView>
  </sheetViews>
  <sheetFormatPr defaultRowHeight="12"/>
  <cols>
    <col min="1" max="1" width="2.5703125" customWidth="1"/>
    <col min="3" max="3" width="11.7109375" bestFit="1" customWidth="1"/>
    <col min="4" max="4" width="10.85546875" customWidth="1"/>
    <col min="5" max="5" width="11.85546875" customWidth="1"/>
    <col min="7" max="7" width="14.85546875" customWidth="1"/>
    <col min="8" max="8" width="10.5703125" bestFit="1" customWidth="1"/>
    <col min="14" max="14" width="10.5703125" customWidth="1"/>
    <col min="15" max="15" width="3.85546875" customWidth="1"/>
  </cols>
  <sheetData>
    <row r="1" spans="2:11" ht="12.75" thickBot="1"/>
    <row r="2" spans="2:11" ht="13.5" thickTop="1" thickBot="1">
      <c r="B2" s="17" t="s">
        <v>54</v>
      </c>
      <c r="E2" s="18" t="s">
        <v>25</v>
      </c>
    </row>
    <row r="3" spans="2:11" ht="13.5" thickTop="1" thickBot="1">
      <c r="B3" s="17" t="s">
        <v>55</v>
      </c>
      <c r="E3" s="18" t="s">
        <v>56</v>
      </c>
    </row>
    <row r="4" spans="2:11" ht="12.75" thickTop="1">
      <c r="B4" s="17"/>
      <c r="E4" s="16"/>
    </row>
    <row r="5" spans="2:11" ht="8.25" customHeight="1"/>
    <row r="7" spans="2:11">
      <c r="C7" s="138" t="str">
        <f>"家計所得増加率の推移 （"&amp;$E$2&amp;"と"&amp;$E$3&amp;"との比較）"</f>
        <v>家計所得増加率の推移 （多良木町と市町村平均との比較）</v>
      </c>
      <c r="D7" s="138"/>
      <c r="E7" s="138"/>
      <c r="F7" s="138"/>
      <c r="G7" s="138"/>
      <c r="H7" s="138"/>
      <c r="I7" s="138"/>
      <c r="J7" s="138"/>
      <c r="K7" s="138"/>
    </row>
    <row r="8" spans="2:11">
      <c r="C8" s="138"/>
      <c r="D8" s="138"/>
      <c r="E8" s="138"/>
      <c r="F8" s="138"/>
      <c r="G8" s="138"/>
      <c r="H8" s="138"/>
      <c r="I8" s="138"/>
      <c r="J8" s="138"/>
      <c r="K8" s="138"/>
    </row>
    <row r="38" spans="3:10">
      <c r="C38" s="144" t="str">
        <f>"増加率に対する寄与度の推移 （"&amp;$E$2&amp;"）"</f>
        <v>増加率に対する寄与度の推移 （多良木町）</v>
      </c>
      <c r="D38" s="144"/>
      <c r="E38" s="144"/>
      <c r="F38" s="144"/>
      <c r="G38" s="144"/>
      <c r="H38" s="144"/>
      <c r="I38" s="144"/>
      <c r="J38" s="144"/>
    </row>
    <row r="39" spans="3:10">
      <c r="C39" s="144"/>
      <c r="D39" s="144"/>
      <c r="E39" s="144"/>
      <c r="F39" s="144"/>
      <c r="G39" s="144"/>
      <c r="H39" s="144"/>
      <c r="I39" s="144"/>
      <c r="J39" s="144"/>
    </row>
    <row r="69" spans="2:8">
      <c r="B69" t="s">
        <v>58</v>
      </c>
      <c r="F69" s="16"/>
      <c r="G69" s="37"/>
      <c r="H69" s="37"/>
    </row>
    <row r="70" spans="2:8" ht="36">
      <c r="B70" s="117"/>
      <c r="C70" s="117" t="str">
        <f>E2</f>
        <v>多良木町</v>
      </c>
      <c r="D70" s="123" t="str">
        <f>E3</f>
        <v>市町村平均</v>
      </c>
      <c r="E70" s="109" t="s">
        <v>77</v>
      </c>
      <c r="F70" s="34"/>
      <c r="G70" s="109" t="str">
        <f>'家計（一人当たり）'!L71</f>
        <v>国民可処分所得(家計）</v>
      </c>
      <c r="H70" s="110" t="str">
        <f>'家計（一人当たり）'!M71</f>
        <v>H29市町村数</v>
      </c>
    </row>
    <row r="71" spans="2:8">
      <c r="B71" s="118" t="str">
        <f>'家計（一人当たり）'!B72</f>
        <v>H18(2006)</v>
      </c>
      <c r="C71" s="119">
        <f>SUMIF(H18家計!$A$4:$A$50,C$70,H18家計!$H$4:$H$50)/1000</f>
        <v>29965.503000000001</v>
      </c>
      <c r="D71" s="119">
        <f>SUMIF(H18家計!$A$4:$A$50,D$70,H18家計!$H$4:$H$50)/1000</f>
        <v>112782.38264444446</v>
      </c>
      <c r="E71" s="133">
        <f t="shared" ref="E71:E78" si="0">G71*1000/H71</f>
        <v>170312.13508872353</v>
      </c>
      <c r="G71" s="112">
        <f>'家計（一人当たり）'!L72</f>
        <v>297535.3</v>
      </c>
      <c r="H71" s="134">
        <f>'家計（一人当たり）'!M72</f>
        <v>1747</v>
      </c>
    </row>
    <row r="72" spans="2:8">
      <c r="B72" s="118" t="str">
        <f>'家計（一人当たり）'!B73</f>
        <v>H19(2007)</v>
      </c>
      <c r="C72" s="119">
        <f>SUMIF(H19家計!$A$4:$A$50,C$70,H19家計!$H$4:$H$50)/1000</f>
        <v>28676.824000000001</v>
      </c>
      <c r="D72" s="119">
        <f>SUMIF(H19家計!$A$4:$A$50,D$70,H19家計!$H$4:$H$50)/1000</f>
        <v>112191.08977777777</v>
      </c>
      <c r="E72" s="133">
        <f t="shared" si="0"/>
        <v>170470.92157985119</v>
      </c>
      <c r="G72" s="112">
        <f>'家計（一人当たり）'!L73</f>
        <v>297812.7</v>
      </c>
      <c r="H72" s="134">
        <f>'家計（一人当たり）'!M73</f>
        <v>1747</v>
      </c>
    </row>
    <row r="73" spans="2:8">
      <c r="B73" s="118" t="str">
        <f>'家計（一人当たり）'!B74</f>
        <v>H20(2008)</v>
      </c>
      <c r="C73" s="119">
        <f>SUMIF(H20家計!$A$4:$A$50,C$70,H20家計!$H$4:$H$50)/1000</f>
        <v>28147.844000000001</v>
      </c>
      <c r="D73" s="119">
        <f>SUMIF(H20家計!$A$4:$A$50,D$70,H20家計!$H$4:$H$50)/1000</f>
        <v>113821.98975555555</v>
      </c>
      <c r="E73" s="133">
        <f t="shared" si="0"/>
        <v>169576.76016027475</v>
      </c>
      <c r="G73" s="112">
        <f>'家計（一人当たり）'!L74</f>
        <v>296250.59999999998</v>
      </c>
      <c r="H73" s="134">
        <f>'家計（一人当たり）'!M74</f>
        <v>1747</v>
      </c>
    </row>
    <row r="74" spans="2:8">
      <c r="B74" s="118" t="str">
        <f>'家計（一人当たり）'!B75</f>
        <v>H21(2009)</v>
      </c>
      <c r="C74" s="119">
        <f>SUMIF(H21家計!$A$4:$A$50,C$70,H21家計!$H$4:$H$50)/1000</f>
        <v>27988.404868000001</v>
      </c>
      <c r="D74" s="119">
        <f>SUMIF(H21家計!$A$4:$A$50,D$70,H21家計!$H$4:$H$50)/1000</f>
        <v>112348.17911529541</v>
      </c>
      <c r="E74" s="133">
        <f t="shared" si="0"/>
        <v>169120.14882655983</v>
      </c>
      <c r="G74" s="112">
        <f>'家計（一人当たり）'!L75</f>
        <v>295452.90000000002</v>
      </c>
      <c r="H74" s="134">
        <f>'家計（一人当たり）'!M75</f>
        <v>1747</v>
      </c>
    </row>
    <row r="75" spans="2:8">
      <c r="B75" s="118" t="str">
        <f>'家計（一人当たり）'!B76</f>
        <v>H22(2010)</v>
      </c>
      <c r="C75" s="119">
        <f>SUMIF(H22家計!$A$4:$A$50,C$70,H22家計!$H$4:$H$50)/1000</f>
        <v>27858.269</v>
      </c>
      <c r="D75" s="119">
        <f>SUMIF(H22家計!$A$4:$A$50,D$70,H22家計!$H$4:$H$50)/1000</f>
        <v>113352.42949615554</v>
      </c>
      <c r="E75" s="133">
        <f t="shared" si="0"/>
        <v>168259.93131081856</v>
      </c>
      <c r="G75" s="112">
        <f>'家計（一人当たり）'!L76</f>
        <v>293950.09999999998</v>
      </c>
      <c r="H75" s="134">
        <f>'家計（一人当たり）'!M76</f>
        <v>1747</v>
      </c>
    </row>
    <row r="76" spans="2:8">
      <c r="B76" s="118" t="str">
        <f>'家計（一人当たり）'!B77</f>
        <v>H23(2011)</v>
      </c>
      <c r="C76" s="119">
        <f>SUMIF(H23家計!$A$4:$A$50,C$70,H23家計!$H$4:$H$50)/1000</f>
        <v>27744.148000000001</v>
      </c>
      <c r="D76" s="119">
        <f>SUMIF(H23家計!$A$4:$A$50,D$70,H23家計!$H$4:$H$50)/1000</f>
        <v>115864.70479999999</v>
      </c>
      <c r="E76" s="133">
        <f t="shared" si="0"/>
        <v>168156.5540927304</v>
      </c>
      <c r="G76" s="112">
        <f>'家計（一人当たり）'!L77</f>
        <v>293769.5</v>
      </c>
      <c r="H76" s="134">
        <f>'家計（一人当たり）'!M77</f>
        <v>1747</v>
      </c>
    </row>
    <row r="77" spans="2:8">
      <c r="B77" s="118" t="str">
        <f>'家計（一人当たり）'!B78</f>
        <v>H24(2012)</v>
      </c>
      <c r="C77" s="119">
        <f>SUMIF(H24家計!$A$4:$A$50,C$70,H24家計!$H$4:$H$50)/1000</f>
        <v>29877.898921999997</v>
      </c>
      <c r="D77" s="119">
        <f>SUMIF(H24家計!$A$4:$A$50,D$70,H24家計!$H$4:$H$50)/1000</f>
        <v>114145.46294368892</v>
      </c>
      <c r="E77" s="133">
        <f t="shared" si="0"/>
        <v>167176.93188322839</v>
      </c>
      <c r="G77" s="112">
        <f>'家計（一人当たり）'!L78</f>
        <v>292058.09999999998</v>
      </c>
      <c r="H77" s="134">
        <f>'家計（一人当たり）'!M78</f>
        <v>1747</v>
      </c>
    </row>
    <row r="78" spans="2:8">
      <c r="B78" s="118" t="str">
        <f>'家計（一人当たり）'!B79</f>
        <v>H25(2013)</v>
      </c>
      <c r="C78" s="119">
        <f>SUMIF(H25家計!$A$4:$A$50,C$70,H25家計!$H$4:$H$50)/1000</f>
        <v>30163.783057999997</v>
      </c>
      <c r="D78" s="119">
        <f>SUMIF(H25家計!$A$4:$A$50,D$70,H25家計!$H$4:$H$50)/1000</f>
        <v>115828.93584199995</v>
      </c>
      <c r="E78" s="133">
        <f t="shared" si="0"/>
        <v>166989.23869490557</v>
      </c>
      <c r="G78" s="112">
        <f>'家計（一人当たり）'!L79</f>
        <v>291730.2</v>
      </c>
      <c r="H78" s="134">
        <f>'家計（一人当たり）'!M79</f>
        <v>1747</v>
      </c>
    </row>
    <row r="79" spans="2:8">
      <c r="B79" s="118" t="str">
        <f>'家計（一人当たり）'!B80</f>
        <v>H26(2014)</v>
      </c>
      <c r="C79" s="119">
        <f>SUMIF(H26家計!$A$4:$A$50,C$70,H26家計!$H$4:$H$50)/1000</f>
        <v>30958.793083999997</v>
      </c>
      <c r="D79" s="119">
        <f>SUMIF(H26家計!$A$4:$A$50,D$70,H26家計!$H$4:$H$50)/1000</f>
        <v>116886.60074408898</v>
      </c>
      <c r="E79" s="133">
        <f t="shared" ref="E79" si="1">G79*1000/H79</f>
        <v>168284.02976531198</v>
      </c>
      <c r="G79" s="112">
        <f>'家計（一人当たり）'!L80</f>
        <v>293992.2</v>
      </c>
      <c r="H79" s="134">
        <f>'家計（一人当たり）'!M80</f>
        <v>1747</v>
      </c>
    </row>
    <row r="80" spans="2:8">
      <c r="B80" s="118" t="str">
        <f>'家計（一人当たり）'!B81</f>
        <v>H27(2015)</v>
      </c>
      <c r="C80" s="119">
        <f>SUMIF(H27家計!$A$4:$A$50,C$70,H27家計!$H$4:$H$50)/1000</f>
        <v>30885.535</v>
      </c>
      <c r="D80" s="119">
        <f>SUMIF(H27家計!$A$4:$A$50,D$70,H27家計!$H$4:$H$50)/1000</f>
        <v>119467.5511111111</v>
      </c>
      <c r="E80" s="133">
        <f t="shared" ref="E80" si="2">G80*1000/H80</f>
        <v>170635.71837435605</v>
      </c>
      <c r="G80" s="112">
        <f>'家計（一人当たり）'!L81</f>
        <v>298100.59999999998</v>
      </c>
      <c r="H80" s="134">
        <f>'家計（一人当たり）'!M81</f>
        <v>1747</v>
      </c>
    </row>
    <row r="81" spans="2:8">
      <c r="B81" s="118" t="str">
        <f>'家計（一人当たり）'!B82</f>
        <v>H28(2016)</v>
      </c>
      <c r="C81" s="119">
        <f>SUMIF(H28家計!$A$4:$A$50,C$70,H28家計!$H$4:$H$50)/1000</f>
        <v>30968.626</v>
      </c>
      <c r="D81" s="119">
        <f>SUMIF(H28家計!$A$4:$A$50,D$70,H28家計!$H$4:$H$50)/1000</f>
        <v>122474.36157046666</v>
      </c>
      <c r="E81" s="133">
        <f t="shared" ref="E81" si="3">G81*1000/H81</f>
        <v>171938.92386949057</v>
      </c>
      <c r="G81" s="112">
        <f>'家計（一人当たり）'!L82</f>
        <v>300377.3</v>
      </c>
      <c r="H81" s="134">
        <f>'家計（一人当たり）'!M82</f>
        <v>1747</v>
      </c>
    </row>
    <row r="82" spans="2:8">
      <c r="B82" s="118" t="str">
        <f>'家計（一人当たり）'!B83</f>
        <v>H29(2017)</v>
      </c>
      <c r="C82" s="119">
        <f>SUMIF(H29家計!$A$4:$A$50,C$70,H29家計!$H$4:$H$50)/1000</f>
        <v>31028.108</v>
      </c>
      <c r="D82" s="119">
        <f>SUMIF(H29家計!$A$4:$A$50,D$70,H29家計!$H$4:$H$50)/1000</f>
        <v>124411.25226666666</v>
      </c>
      <c r="E82" s="133">
        <f t="shared" ref="E82" si="4">G82*1000/H82</f>
        <v>173530.96737263881</v>
      </c>
      <c r="G82" s="112">
        <f>'家計（一人当たり）'!L83</f>
        <v>303158.59999999998</v>
      </c>
      <c r="H82" s="134">
        <f>'家計（一人当たり）'!M83</f>
        <v>1747</v>
      </c>
    </row>
    <row r="83" spans="2:8">
      <c r="B83" s="16"/>
      <c r="C83" s="30"/>
      <c r="D83" s="30"/>
      <c r="E83" s="31"/>
      <c r="G83" s="32"/>
      <c r="H83" s="33"/>
    </row>
    <row r="84" spans="2:8">
      <c r="B84" t="s">
        <v>63</v>
      </c>
    </row>
    <row r="85" spans="2:8" ht="36">
      <c r="B85" s="125" t="s">
        <v>64</v>
      </c>
      <c r="C85" s="125" t="str">
        <f>$C$70</f>
        <v>多良木町</v>
      </c>
      <c r="D85" s="129" t="str">
        <f>$D$70</f>
        <v>市町村平均</v>
      </c>
      <c r="E85" s="125" t="s">
        <v>77</v>
      </c>
      <c r="F85" s="34"/>
      <c r="G85" s="34"/>
      <c r="H85" s="36"/>
    </row>
    <row r="86" spans="2:8">
      <c r="B86" s="130" t="str">
        <f t="shared" ref="B86:B96" si="5">B72</f>
        <v>H19(2007)</v>
      </c>
      <c r="C86" s="131">
        <f t="shared" ref="C86:E96" si="6">(C72-C71)/C71*100</f>
        <v>-4.3005418597511946</v>
      </c>
      <c r="D86" s="131">
        <f t="shared" si="6"/>
        <v>-0.52427768664081453</v>
      </c>
      <c r="E86" s="132">
        <f t="shared" si="6"/>
        <v>9.3232634917609553E-2</v>
      </c>
      <c r="F86" s="35"/>
      <c r="G86" s="35"/>
    </row>
    <row r="87" spans="2:8">
      <c r="B87" s="130" t="str">
        <f t="shared" si="5"/>
        <v>H20(2008)</v>
      </c>
      <c r="C87" s="131">
        <f t="shared" si="6"/>
        <v>-1.8446254717746973</v>
      </c>
      <c r="D87" s="131">
        <f t="shared" si="6"/>
        <v>1.4536804847944522</v>
      </c>
      <c r="E87" s="132">
        <f t="shared" si="6"/>
        <v>-0.52452430672031214</v>
      </c>
      <c r="F87" s="35"/>
      <c r="G87" s="35"/>
    </row>
    <row r="88" spans="2:8">
      <c r="B88" s="130" t="str">
        <f t="shared" si="5"/>
        <v>H21(2009)</v>
      </c>
      <c r="C88" s="131">
        <f t="shared" si="6"/>
        <v>-0.56643461573824094</v>
      </c>
      <c r="D88" s="131">
        <f t="shared" si="6"/>
        <v>-1.2948382324235421</v>
      </c>
      <c r="E88" s="132">
        <f t="shared" si="6"/>
        <v>-0.26926527743739781</v>
      </c>
      <c r="F88" s="35"/>
      <c r="G88" s="35"/>
    </row>
    <row r="89" spans="2:8">
      <c r="B89" s="130" t="str">
        <f t="shared" si="5"/>
        <v>H22(2010)</v>
      </c>
      <c r="C89" s="131">
        <f t="shared" si="6"/>
        <v>-0.46496350404302433</v>
      </c>
      <c r="D89" s="131">
        <f t="shared" si="6"/>
        <v>0.89387330419439859</v>
      </c>
      <c r="E89" s="132">
        <f t="shared" si="6"/>
        <v>-0.50864283274931499</v>
      </c>
      <c r="F89" s="35"/>
      <c r="G89" s="35"/>
    </row>
    <row r="90" spans="2:8">
      <c r="B90" s="130" t="str">
        <f t="shared" si="5"/>
        <v>H23(2011)</v>
      </c>
      <c r="C90" s="131">
        <f t="shared" si="6"/>
        <v>-0.4096485678991727</v>
      </c>
      <c r="D90" s="131">
        <f t="shared" si="6"/>
        <v>2.2163400599452139</v>
      </c>
      <c r="E90" s="132">
        <f t="shared" si="6"/>
        <v>-6.1438999340372016E-2</v>
      </c>
      <c r="F90" s="35"/>
      <c r="G90" s="35"/>
    </row>
    <row r="91" spans="2:8">
      <c r="B91" s="130" t="str">
        <f t="shared" si="5"/>
        <v>H24(2012)</v>
      </c>
      <c r="C91" s="131">
        <f t="shared" si="6"/>
        <v>7.6908143728183527</v>
      </c>
      <c r="D91" s="131">
        <f t="shared" si="6"/>
        <v>-1.4838357024071662</v>
      </c>
      <c r="E91" s="132">
        <f t="shared" si="6"/>
        <v>-0.5825655828804569</v>
      </c>
      <c r="F91" s="35"/>
      <c r="G91" s="35"/>
    </row>
    <row r="92" spans="2:8">
      <c r="B92" s="130" t="str">
        <f t="shared" si="5"/>
        <v>H25(2013)</v>
      </c>
      <c r="C92" s="131">
        <f t="shared" si="6"/>
        <v>0.95684149928459483</v>
      </c>
      <c r="D92" s="131">
        <f t="shared" si="6"/>
        <v>1.4748487192535444</v>
      </c>
      <c r="E92" s="132">
        <f t="shared" si="6"/>
        <v>-0.11227218145977606</v>
      </c>
      <c r="F92" s="35"/>
      <c r="G92" s="35"/>
    </row>
    <row r="93" spans="2:8">
      <c r="B93" s="130" t="str">
        <f t="shared" si="5"/>
        <v>H26(2014)</v>
      </c>
      <c r="C93" s="131">
        <f t="shared" si="6"/>
        <v>2.6356442906094584</v>
      </c>
      <c r="D93" s="131">
        <f t="shared" si="6"/>
        <v>0.91312666770225137</v>
      </c>
      <c r="E93" s="132">
        <f t="shared" si="6"/>
        <v>0.7753739585411461</v>
      </c>
      <c r="F93" s="35"/>
      <c r="G93" s="35"/>
    </row>
    <row r="94" spans="2:8">
      <c r="B94" s="130" t="str">
        <f t="shared" si="5"/>
        <v>H27(2015)</v>
      </c>
      <c r="C94" s="131">
        <f t="shared" si="6"/>
        <v>-0.23663094294802561</v>
      </c>
      <c r="D94" s="131">
        <f t="shared" si="6"/>
        <v>2.208080610259886</v>
      </c>
      <c r="E94" s="132">
        <f t="shared" si="6"/>
        <v>1.3974520412446267</v>
      </c>
      <c r="F94" s="35"/>
      <c r="G94" s="128"/>
    </row>
    <row r="95" spans="2:8">
      <c r="B95" s="130" t="str">
        <f t="shared" si="5"/>
        <v>H28(2016)</v>
      </c>
      <c r="C95" s="131">
        <f t="shared" si="6"/>
        <v>0.26902885120817999</v>
      </c>
      <c r="D95" s="131">
        <f t="shared" si="6"/>
        <v>2.5168428007359673</v>
      </c>
      <c r="E95" s="132">
        <f t="shared" si="6"/>
        <v>0.76373546379980661</v>
      </c>
      <c r="F95" s="35"/>
      <c r="G95" s="35"/>
    </row>
    <row r="96" spans="2:8">
      <c r="B96" s="130" t="str">
        <f t="shared" si="5"/>
        <v>H29(2017)</v>
      </c>
      <c r="C96" s="131">
        <f t="shared" si="6"/>
        <v>0.19207180841668586</v>
      </c>
      <c r="D96" s="131">
        <f t="shared" si="6"/>
        <v>1.5814662524985665</v>
      </c>
      <c r="E96" s="132">
        <f t="shared" si="6"/>
        <v>0.92593548180904139</v>
      </c>
      <c r="F96" s="35"/>
      <c r="G96" s="35"/>
    </row>
    <row r="98" spans="2:7">
      <c r="B98" t="s">
        <v>57</v>
      </c>
    </row>
    <row r="99" spans="2:7" ht="30" customHeight="1">
      <c r="B99" s="117" t="str">
        <f>E2</f>
        <v>多良木町</v>
      </c>
      <c r="C99" s="117" t="s">
        <v>47</v>
      </c>
      <c r="D99" s="123" t="s">
        <v>49</v>
      </c>
      <c r="E99" s="117" t="s">
        <v>48</v>
      </c>
      <c r="F99" s="117" t="s">
        <v>52</v>
      </c>
      <c r="G99" s="117" t="s">
        <v>154</v>
      </c>
    </row>
    <row r="100" spans="2:7">
      <c r="B100" s="118" t="str">
        <f>'家計（一人当たり）'!B72</f>
        <v>H18(2006)</v>
      </c>
      <c r="C100" s="119">
        <f>SUMIF(H18家計!$A$4:$A$50,$B$99,H18家計!I$4:I$50)/1000</f>
        <v>15104.183999999999</v>
      </c>
      <c r="D100" s="119">
        <f>SUMIF(H18家計!$A$4:$A$50,$B$99,H18家計!J$4:J$50)/1000</f>
        <v>1121.249</v>
      </c>
      <c r="E100" s="119">
        <f>SUMIF(H18家計!$A$4:$A$50,$B$99,H18家計!K$4:K$50)/1000</f>
        <v>4720.7430000000004</v>
      </c>
      <c r="F100" s="119">
        <f>SUMIF(H18家計!$A$4:$A$50,$B$99,H18家計!L$4:L$50)/1000</f>
        <v>8496.5720000000001</v>
      </c>
      <c r="G100" s="119">
        <f>SUMIF(H18家計!$A$4:$A$50,$B$99,H18家計!M$4:M$50)/1000</f>
        <v>522.755</v>
      </c>
    </row>
    <row r="101" spans="2:7">
      <c r="B101" s="118" t="str">
        <f>'家計（一人当たり）'!B73</f>
        <v>H19(2007)</v>
      </c>
      <c r="C101" s="119">
        <f>SUMIF(H19家計!$A$4:$A$50,$B$99,H19家計!I$4:I$50)/1000</f>
        <v>14309.883</v>
      </c>
      <c r="D101" s="119">
        <f>SUMIF(H19家計!$A$4:$A$50,$B$99,H19家計!J$4:J$50)/1000</f>
        <v>1159.712</v>
      </c>
      <c r="E101" s="119">
        <f>SUMIF(H19家計!$A$4:$A$50,$B$99,H19家計!K$4:K$50)/1000</f>
        <v>4101.6959999999999</v>
      </c>
      <c r="F101" s="119">
        <f>SUMIF(H19家計!$A$4:$A$50,$B$99,H19家計!L$4:L$50)/1000</f>
        <v>8773.0010000000002</v>
      </c>
      <c r="G101" s="119">
        <f>SUMIF(H19家計!$A$4:$A$50,$B$99,H19家計!M$4:M$50)/1000</f>
        <v>332.53199999999998</v>
      </c>
    </row>
    <row r="102" spans="2:7">
      <c r="B102" s="118" t="str">
        <f>'家計（一人当たり）'!B74</f>
        <v>H20(2008)</v>
      </c>
      <c r="C102" s="119">
        <f>SUMIF(H20家計!$A$4:$A$50,$B$99,H20家計!I$4:I$50)/1000</f>
        <v>14083.611999999999</v>
      </c>
      <c r="D102" s="119">
        <f>SUMIF(H20家計!$A$4:$A$50,$B$99,H20家計!J$4:J$50)/1000</f>
        <v>846.83299999999997</v>
      </c>
      <c r="E102" s="119">
        <f>SUMIF(H20家計!$A$4:$A$50,$B$99,H20家計!K$4:K$50)/1000</f>
        <v>3698.819</v>
      </c>
      <c r="F102" s="119">
        <f>SUMIF(H20家計!$A$4:$A$50,$B$99,H20家計!L$4:L$50)/1000</f>
        <v>9071.3979999999992</v>
      </c>
      <c r="G102" s="119">
        <f>SUMIF(H20家計!$A$4:$A$50,$B$99,H20家計!M$4:M$50)/1000</f>
        <v>447.18200000000002</v>
      </c>
    </row>
    <row r="103" spans="2:7">
      <c r="B103" s="118" t="str">
        <f>'家計（一人当たり）'!B75</f>
        <v>H21(2009)</v>
      </c>
      <c r="C103" s="119">
        <f>SUMIF(H21家計!$A$4:$A$50,$B$99,H21家計!I$4:I$50)/1000</f>
        <v>13233.165999999999</v>
      </c>
      <c r="D103" s="119">
        <f>SUMIF(H21家計!$A$4:$A$50,$B$99,H21家計!J$4:J$50)/1000</f>
        <v>886.02</v>
      </c>
      <c r="E103" s="119">
        <f>SUMIF(H21家計!$A$4:$A$50,$B$99,H21家計!K$4:K$50)/1000</f>
        <v>3710.7640000000001</v>
      </c>
      <c r="F103" s="119">
        <f>SUMIF(H21家計!$A$4:$A$50,$B$99,H21家計!L$4:L$50)/1000</f>
        <v>9801.9018680000008</v>
      </c>
      <c r="G103" s="119">
        <f>SUMIF(H21家計!$A$4:$A$50,$B$99,H21家計!M$4:M$50)/1000</f>
        <v>356.553</v>
      </c>
    </row>
    <row r="104" spans="2:7">
      <c r="B104" s="118" t="str">
        <f>'家計（一人当たり）'!B76</f>
        <v>H22(2010)</v>
      </c>
      <c r="C104" s="119">
        <f>SUMIF(H22家計!$A$4:$A$50,$B$99,H22家計!I$4:I$50)/1000</f>
        <v>13008.866</v>
      </c>
      <c r="D104" s="119">
        <f>SUMIF(H22家計!$A$4:$A$50,$B$99,H22家計!J$4:J$50)/1000</f>
        <v>1054.951</v>
      </c>
      <c r="E104" s="119">
        <f>SUMIF(H22家計!$A$4:$A$50,$B$99,H22家計!K$4:K$50)/1000</f>
        <v>3613.9169999999999</v>
      </c>
      <c r="F104" s="119">
        <f>SUMIF(H22家計!$A$4:$A$50,$B$99,H22家計!L$4:L$50)/1000</f>
        <v>9688.8700000000008</v>
      </c>
      <c r="G104" s="119">
        <f>SUMIF(H22家計!$A$4:$A$50,$B$99,H22家計!M$4:M$50)/1000</f>
        <v>491.66500000000002</v>
      </c>
    </row>
    <row r="105" spans="2:7">
      <c r="B105" s="118" t="str">
        <f>'家計（一人当たり）'!B77</f>
        <v>H23(2011)</v>
      </c>
      <c r="C105" s="119">
        <f>SUMIF(H23家計!$A$4:$A$50,$B$99,H23家計!I$4:I$50)/1000</f>
        <v>13134.669</v>
      </c>
      <c r="D105" s="119">
        <f>SUMIF(H23家計!$A$4:$A$50,$B$99,H23家計!J$4:J$50)/1000</f>
        <v>1223.5730000000001</v>
      </c>
      <c r="E105" s="119">
        <f>SUMIF(H23家計!$A$4:$A$50,$B$99,H23家計!K$4:K$50)/1000</f>
        <v>3105.8220000000001</v>
      </c>
      <c r="F105" s="119">
        <f>SUMIF(H23家計!$A$4:$A$50,$B$99,H23家計!L$4:L$50)/1000</f>
        <v>9893.9130000000005</v>
      </c>
      <c r="G105" s="119">
        <f>SUMIF(H23家計!$A$4:$A$50,$B$99,H23家計!M$4:M$50)/1000</f>
        <v>386.17099999999999</v>
      </c>
    </row>
    <row r="106" spans="2:7">
      <c r="B106" s="118" t="str">
        <f>'家計（一人当たり）'!B78</f>
        <v>H24(2012)</v>
      </c>
      <c r="C106" s="119">
        <f>SUMIF(H24家計!$A$4:$A$50,$B$99,H24家計!I$4:I$50)/1000</f>
        <v>12961.483</v>
      </c>
      <c r="D106" s="119">
        <f>SUMIF(H24家計!$A$4:$A$50,$B$99,H24家計!J$4:J$50)/1000</f>
        <v>1392.308</v>
      </c>
      <c r="E106" s="119">
        <f>SUMIF(H24家計!$A$4:$A$50,$B$99,H24家計!K$4:K$50)/1000</f>
        <v>5078.8739999999998</v>
      </c>
      <c r="F106" s="119">
        <f>SUMIF(H24家計!$A$4:$A$50,$B$99,H24家計!L$4:L$50)/1000</f>
        <v>10028.179921999999</v>
      </c>
      <c r="G106" s="119">
        <f>SUMIF(H24家計!$A$4:$A$50,$B$99,H24家計!M$4:M$50)/1000</f>
        <v>417.05399999999997</v>
      </c>
    </row>
    <row r="107" spans="2:7">
      <c r="B107" s="118" t="str">
        <f>'家計（一人当たり）'!B79</f>
        <v>H25(2013)</v>
      </c>
      <c r="C107" s="119">
        <f>SUMIF(H25家計!$A$4:$A$50,$B$99,H25家計!I$4:I$50)/1000</f>
        <v>12988.58</v>
      </c>
      <c r="D107" s="119">
        <f>SUMIF(H25家計!$A$4:$A$50,$B$99,H25家計!J$4:J$50)/1000</f>
        <v>1430.5150000000001</v>
      </c>
      <c r="E107" s="119">
        <f>SUMIF(H25家計!$A$4:$A$50,$B$99,H25家計!K$4:K$50)/1000</f>
        <v>5082.0219999999999</v>
      </c>
      <c r="F107" s="119">
        <f>SUMIF(H25家計!$A$4:$A$50,$B$99,H25家計!L$4:L$50)/1000</f>
        <v>10093.398058000001</v>
      </c>
      <c r="G107" s="119">
        <f>SUMIF(H25家計!$A$4:$A$50,$B$99,H25家計!M$4:M$50)/1000</f>
        <v>569.26800000000003</v>
      </c>
    </row>
    <row r="108" spans="2:7">
      <c r="B108" s="118" t="str">
        <f>'家計（一人当たり）'!B80</f>
        <v>H26(2014)</v>
      </c>
      <c r="C108" s="119">
        <f>SUMIF(H26家計!$A$4:$A$50,$B$99,H26家計!I$4:I$50)/1000</f>
        <v>12906.565000000001</v>
      </c>
      <c r="D108" s="119">
        <f>SUMIF(H26家計!$A$4:$A$50,$B$99,H26家計!J$4:J$50)/1000</f>
        <v>1449.6780000000001</v>
      </c>
      <c r="E108" s="119">
        <f>SUMIF(H26家計!$A$4:$A$50,$B$99,H26家計!K$4:K$50)/1000</f>
        <v>6005.7110000000002</v>
      </c>
      <c r="F108" s="119">
        <f>SUMIF(H26家計!$A$4:$A$50,$B$99,H26家計!L$4:L$50)/1000</f>
        <v>10043.248083999999</v>
      </c>
      <c r="G108" s="119">
        <f>SUMIF(H26家計!$A$4:$A$50,$B$99,H26家計!M$4:M$50)/1000</f>
        <v>553.59100000000001</v>
      </c>
    </row>
    <row r="109" spans="2:7">
      <c r="B109" s="118" t="str">
        <f>'家計（一人当たり）'!B81</f>
        <v>H27(2015)</v>
      </c>
      <c r="C109" s="119">
        <f>SUMIF(H27家計!$A$4:$A$50,$B$99,H27家計!I$4:I$50)/1000</f>
        <v>13130.594999999999</v>
      </c>
      <c r="D109" s="119">
        <f>SUMIF(H27家計!$A$4:$A$50,$B$99,H27家計!J$4:J$50)/1000</f>
        <v>1441.3030000000001</v>
      </c>
      <c r="E109" s="119">
        <f>SUMIF(H27家計!$A$4:$A$50,$B$99,H27家計!K$4:K$50)/1000</f>
        <v>5565.3469999999998</v>
      </c>
      <c r="F109" s="119">
        <f>SUMIF(H27家計!$A$4:$A$50,$B$99,H27家計!L$4:L$50)/1000</f>
        <v>10225.914000000001</v>
      </c>
      <c r="G109" s="119">
        <f>SUMIF(H27家計!$A$4:$A$50,$B$99,H27家計!M$4:M$50)/1000</f>
        <v>522.37599999999998</v>
      </c>
    </row>
    <row r="110" spans="2:7">
      <c r="B110" s="118" t="str">
        <f>'家計（一人当たり）'!B82</f>
        <v>H28(2016)</v>
      </c>
      <c r="C110" s="119">
        <f>SUMIF(H28家計!$A$4:$A$50,$B$99,H28家計!I$4:I$50)/1000</f>
        <v>13354.334999999999</v>
      </c>
      <c r="D110" s="119">
        <f>SUMIF(H28家計!$A$4:$A$50,$B$99,H28家計!J$4:J$50)/1000</f>
        <v>1534.3230000000001</v>
      </c>
      <c r="E110" s="119">
        <f>SUMIF(H28家計!$A$4:$A$50,$B$99,H28家計!K$4:K$50)/1000</f>
        <v>5238.7560000000003</v>
      </c>
      <c r="F110" s="119">
        <f>SUMIF(H28家計!$A$4:$A$50,$B$99,H28家計!L$4:L$50)/1000</f>
        <v>10205.885</v>
      </c>
      <c r="G110" s="119">
        <f>SUMIF(H28家計!$A$4:$A$50,$B$99,H28家計!M$4:M$50)/1000</f>
        <v>635.327</v>
      </c>
    </row>
    <row r="111" spans="2:7">
      <c r="B111" s="118" t="str">
        <f>'家計（一人当たり）'!B83</f>
        <v>H29(2017)</v>
      </c>
      <c r="C111" s="119">
        <f>SUMIF(H29家計!$A$4:$A$50,$B$99,H29家計!I$4:I$50)/1000</f>
        <v>12974.787</v>
      </c>
      <c r="D111" s="119">
        <f>SUMIF(H29家計!$A$4:$A$50,$B$99,H29家計!J$4:J$50)/1000</f>
        <v>2010.921</v>
      </c>
      <c r="E111" s="119">
        <f>SUMIF(H29家計!$A$4:$A$50,$B$99,H29家計!K$4:K$50)/1000</f>
        <v>5074.5119999999997</v>
      </c>
      <c r="F111" s="119">
        <f>SUMIF(H29家計!$A$4:$A$50,$B$99,H29家計!L$4:L$50)/1000</f>
        <v>10209.06</v>
      </c>
      <c r="G111" s="119">
        <f>SUMIF(H29家計!$A$4:$A$50,$B$99,H29家計!M$4:M$50)/1000</f>
        <v>758.82799999999997</v>
      </c>
    </row>
    <row r="112" spans="2:7">
      <c r="B112" s="16"/>
      <c r="C112" s="30"/>
      <c r="D112" s="30"/>
      <c r="E112" s="30"/>
      <c r="F112" s="30"/>
      <c r="G112" s="30"/>
    </row>
    <row r="113" spans="2:9">
      <c r="B113" t="s">
        <v>90</v>
      </c>
    </row>
    <row r="114" spans="2:9" ht="24.75" customHeight="1">
      <c r="B114" s="115"/>
      <c r="C114" s="117" t="str">
        <f>C99</f>
        <v>雇用者報酬</v>
      </c>
      <c r="D114" s="124" t="str">
        <f>D99</f>
        <v>個人企業所得</v>
      </c>
      <c r="E114" s="117" t="str">
        <f>E99</f>
        <v>財産所得</v>
      </c>
      <c r="F114" s="117" t="str">
        <f>F99</f>
        <v>社会保障給付</v>
      </c>
      <c r="G114" s="117" t="str">
        <f>G99</f>
        <v>経常移転</v>
      </c>
      <c r="H114" s="125" t="s">
        <v>142</v>
      </c>
      <c r="I114" s="125" t="s">
        <v>143</v>
      </c>
    </row>
    <row r="115" spans="2:9">
      <c r="B115" s="118" t="str">
        <f t="shared" ref="B115:B125" si="7">B101</f>
        <v>H19(2007)</v>
      </c>
      <c r="C115" s="126">
        <f t="shared" ref="C115:G125" si="8">(C101-C100)/$C71*100</f>
        <v>-2.6507180606979945</v>
      </c>
      <c r="D115" s="126">
        <f t="shared" si="8"/>
        <v>0.12835759840240279</v>
      </c>
      <c r="E115" s="126">
        <f t="shared" si="8"/>
        <v>-2.065865538783048</v>
      </c>
      <c r="F115" s="126">
        <f t="shared" si="8"/>
        <v>0.92249077213888286</v>
      </c>
      <c r="G115" s="126">
        <f t="shared" si="8"/>
        <v>-0.63480663081143673</v>
      </c>
      <c r="H115" s="127">
        <f t="shared" ref="H115:H121" si="9">SUM(C115:G115)</f>
        <v>-4.3005418597511937</v>
      </c>
      <c r="I115" s="127">
        <f t="shared" ref="I115:I121" si="10">C86</f>
        <v>-4.3005418597511946</v>
      </c>
    </row>
    <row r="116" spans="2:9">
      <c r="B116" s="118" t="str">
        <f t="shared" si="7"/>
        <v>H20(2008)</v>
      </c>
      <c r="C116" s="126">
        <f t="shared" si="8"/>
        <v>-0.78903786556000988</v>
      </c>
      <c r="D116" s="126">
        <f t="shared" si="8"/>
        <v>-1.0910517845351355</v>
      </c>
      <c r="E116" s="126">
        <f t="shared" si="8"/>
        <v>-1.4048870962837445</v>
      </c>
      <c r="F116" s="126">
        <f t="shared" si="8"/>
        <v>1.0405510735777401</v>
      </c>
      <c r="G116" s="126">
        <f t="shared" si="8"/>
        <v>0.39980020102644576</v>
      </c>
      <c r="H116" s="127">
        <f t="shared" si="9"/>
        <v>-1.8446254717747039</v>
      </c>
      <c r="I116" s="127">
        <f t="shared" si="10"/>
        <v>-1.8446254717746973</v>
      </c>
    </row>
    <row r="117" spans="2:9">
      <c r="B117" s="118" t="str">
        <f t="shared" si="7"/>
        <v>H21(2009)</v>
      </c>
      <c r="C117" s="126">
        <f t="shared" si="8"/>
        <v>-3.0213539623141292</v>
      </c>
      <c r="D117" s="126">
        <f t="shared" si="8"/>
        <v>0.13921847797650155</v>
      </c>
      <c r="E117" s="126">
        <f t="shared" si="8"/>
        <v>4.2436642749619342E-2</v>
      </c>
      <c r="F117" s="126">
        <f t="shared" si="8"/>
        <v>2.5952391522420033</v>
      </c>
      <c r="G117" s="126">
        <f t="shared" si="8"/>
        <v>-0.32197492639223102</v>
      </c>
      <c r="H117" s="127">
        <f t="shared" si="9"/>
        <v>-0.56643461573823617</v>
      </c>
      <c r="I117" s="127">
        <f t="shared" si="10"/>
        <v>-0.56643461573824094</v>
      </c>
    </row>
    <row r="118" spans="2:9">
      <c r="B118" s="118" t="str">
        <f t="shared" si="7"/>
        <v>H22(2010)</v>
      </c>
      <c r="C118" s="126">
        <f t="shared" si="8"/>
        <v>-0.80140329917996966</v>
      </c>
      <c r="D118" s="126">
        <f t="shared" si="8"/>
        <v>0.60357494754245178</v>
      </c>
      <c r="E118" s="126">
        <f t="shared" si="8"/>
        <v>-0.34602543609310277</v>
      </c>
      <c r="F118" s="126">
        <f t="shared" si="8"/>
        <v>-0.40385248295887283</v>
      </c>
      <c r="G118" s="126">
        <f t="shared" si="8"/>
        <v>0.48274276664647547</v>
      </c>
      <c r="H118" s="127">
        <f t="shared" si="9"/>
        <v>-0.46496350404301795</v>
      </c>
      <c r="I118" s="127">
        <f t="shared" si="10"/>
        <v>-0.46496350404302433</v>
      </c>
    </row>
    <row r="119" spans="2:9">
      <c r="B119" s="118" t="str">
        <f t="shared" si="7"/>
        <v>H23(2011)</v>
      </c>
      <c r="C119" s="126">
        <f t="shared" si="8"/>
        <v>0.4515822573182845</v>
      </c>
      <c r="D119" s="126">
        <f t="shared" si="8"/>
        <v>0.60528527454451697</v>
      </c>
      <c r="E119" s="126">
        <f t="shared" si="8"/>
        <v>-1.8238570386408421</v>
      </c>
      <c r="F119" s="126">
        <f t="shared" si="8"/>
        <v>0.73602204070898902</v>
      </c>
      <c r="G119" s="126">
        <f t="shared" si="8"/>
        <v>-0.37868110183012454</v>
      </c>
      <c r="H119" s="127">
        <f t="shared" si="9"/>
        <v>-0.40964856789917631</v>
      </c>
      <c r="I119" s="127">
        <f t="shared" si="10"/>
        <v>-0.4096485678991727</v>
      </c>
    </row>
    <row r="120" spans="2:9">
      <c r="B120" s="118" t="str">
        <f t="shared" si="7"/>
        <v>H24(2012)</v>
      </c>
      <c r="C120" s="126">
        <f t="shared" si="8"/>
        <v>-0.62422533213130094</v>
      </c>
      <c r="D120" s="126">
        <f t="shared" si="8"/>
        <v>0.60818230929275574</v>
      </c>
      <c r="E120" s="126">
        <f t="shared" si="8"/>
        <v>7.111597011376956</v>
      </c>
      <c r="F120" s="126">
        <f t="shared" si="8"/>
        <v>0.48394682006453715</v>
      </c>
      <c r="G120" s="126">
        <f t="shared" si="8"/>
        <v>0.11131356421541574</v>
      </c>
      <c r="H120" s="127">
        <f t="shared" si="9"/>
        <v>7.6908143728183633</v>
      </c>
      <c r="I120" s="127">
        <f t="shared" si="10"/>
        <v>7.6908143728183527</v>
      </c>
    </row>
    <row r="121" spans="2:9">
      <c r="B121" s="118" t="str">
        <f t="shared" si="7"/>
        <v>H25(2013)</v>
      </c>
      <c r="C121" s="126">
        <f t="shared" si="8"/>
        <v>9.0692454883590942E-2</v>
      </c>
      <c r="D121" s="126">
        <f t="shared" si="8"/>
        <v>0.1278771311856442</v>
      </c>
      <c r="E121" s="126">
        <f t="shared" si="8"/>
        <v>1.0536216111509003E-2</v>
      </c>
      <c r="F121" s="126">
        <f t="shared" si="8"/>
        <v>0.21828220307680085</v>
      </c>
      <c r="G121" s="126">
        <f t="shared" si="8"/>
        <v>0.50945349402705253</v>
      </c>
      <c r="H121" s="127">
        <f t="shared" si="9"/>
        <v>0.9568414992845975</v>
      </c>
      <c r="I121" s="127">
        <f t="shared" si="10"/>
        <v>0.95684149928459483</v>
      </c>
    </row>
    <row r="122" spans="2:9">
      <c r="B122" s="118" t="str">
        <f t="shared" si="7"/>
        <v>H26(2014)</v>
      </c>
      <c r="C122" s="126">
        <f t="shared" si="8"/>
        <v>-0.2718989187871364</v>
      </c>
      <c r="D122" s="126">
        <f t="shared" si="8"/>
        <v>6.3529829674058819E-2</v>
      </c>
      <c r="E122" s="126">
        <f t="shared" si="8"/>
        <v>3.0622452038721342</v>
      </c>
      <c r="F122" s="126">
        <f t="shared" si="8"/>
        <v>-0.16625890029633084</v>
      </c>
      <c r="G122" s="126">
        <f t="shared" si="8"/>
        <v>-5.1972923853270417E-2</v>
      </c>
      <c r="H122" s="127">
        <f t="shared" ref="H122" si="11">SUM(C122:G122)</f>
        <v>2.6356442906094553</v>
      </c>
      <c r="I122" s="127">
        <f t="shared" ref="I122" si="12">C93</f>
        <v>2.6356442906094584</v>
      </c>
    </row>
    <row r="123" spans="2:9">
      <c r="B123" s="118" t="str">
        <f t="shared" si="7"/>
        <v>H27(2015)</v>
      </c>
      <c r="C123" s="126">
        <f t="shared" si="8"/>
        <v>0.72363932079697624</v>
      </c>
      <c r="D123" s="126">
        <f t="shared" si="8"/>
        <v>-2.7052088165311374E-2</v>
      </c>
      <c r="E123" s="126">
        <f t="shared" si="8"/>
        <v>-1.4224197913825902</v>
      </c>
      <c r="F123" s="126">
        <f t="shared" si="8"/>
        <v>0.59002918978261598</v>
      </c>
      <c r="G123" s="126">
        <f t="shared" si="8"/>
        <v>-0.10082757397972483</v>
      </c>
      <c r="H123" s="127">
        <f t="shared" ref="H123" si="13">SUM(C123:G123)</f>
        <v>-0.23663094294803419</v>
      </c>
      <c r="I123" s="127">
        <f t="shared" ref="I123" si="14">C94</f>
        <v>-0.23663094294802561</v>
      </c>
    </row>
    <row r="124" spans="2:9">
      <c r="B124" s="118" t="str">
        <f t="shared" si="7"/>
        <v>H28(2016)</v>
      </c>
      <c r="C124" s="126">
        <f t="shared" si="8"/>
        <v>0.7244167860456352</v>
      </c>
      <c r="D124" s="126">
        <f t="shared" si="8"/>
        <v>0.3011765863858275</v>
      </c>
      <c r="E124" s="126">
        <f t="shared" si="8"/>
        <v>-1.0574238069698305</v>
      </c>
      <c r="F124" s="126">
        <f t="shared" si="8"/>
        <v>-6.4849127593225933E-2</v>
      </c>
      <c r="G124" s="126">
        <f t="shared" si="8"/>
        <v>0.36570841333977222</v>
      </c>
      <c r="H124" s="127">
        <f t="shared" ref="H124" si="15">SUM(C124:G124)</f>
        <v>0.26902885120817854</v>
      </c>
      <c r="I124" s="127">
        <f t="shared" ref="I124" si="16">C95</f>
        <v>0.26902885120817999</v>
      </c>
    </row>
    <row r="125" spans="2:9">
      <c r="B125" s="118" t="str">
        <f t="shared" si="7"/>
        <v>H29(2017)</v>
      </c>
      <c r="C125" s="126">
        <f t="shared" si="8"/>
        <v>-1.2255887619941512</v>
      </c>
      <c r="D125" s="126">
        <f t="shared" si="8"/>
        <v>1.538970440600109</v>
      </c>
      <c r="E125" s="126">
        <f t="shared" si="8"/>
        <v>-0.53035610943798595</v>
      </c>
      <c r="F125" s="126">
        <f t="shared" si="8"/>
        <v>1.0252311484530416E-2</v>
      </c>
      <c r="G125" s="126">
        <f t="shared" si="8"/>
        <v>0.39879392776418288</v>
      </c>
      <c r="H125" s="127">
        <f t="shared" ref="H125" si="17">SUM(C125:G125)</f>
        <v>0.19207180841668514</v>
      </c>
      <c r="I125" s="127">
        <f t="shared" ref="I125" si="18">C96</f>
        <v>0.19207180841668586</v>
      </c>
    </row>
  </sheetData>
  <mergeCells count="2">
    <mergeCell ref="C38:J39"/>
    <mergeCell ref="C7:K8"/>
  </mergeCells>
  <phoneticPr fontId="4"/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rowBreaks count="1" manualBreakCount="1">
    <brk id="6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'家計（一人当たり）'!$R$6:$R$52</xm:f>
          </x14:formula1>
          <xm:sqref>E2:E3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144</v>
      </c>
      <c r="D1" s="39" t="s">
        <v>65</v>
      </c>
      <c r="E1" s="38"/>
      <c r="F1" s="39"/>
      <c r="G1" s="38" t="s">
        <v>93</v>
      </c>
      <c r="H1" s="39"/>
      <c r="I1" s="38" t="s">
        <v>92</v>
      </c>
      <c r="J1" s="38" t="s">
        <v>94</v>
      </c>
      <c r="K1" s="39"/>
      <c r="L1" s="39"/>
      <c r="M1" s="38" t="s">
        <v>95</v>
      </c>
      <c r="N1" s="38"/>
      <c r="O1" s="13" t="s">
        <v>91</v>
      </c>
      <c r="P1" s="13"/>
      <c r="Q1" s="40" t="s">
        <v>144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42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42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3375.5672507427103</v>
      </c>
      <c r="C4" s="86">
        <f t="shared" ref="C4:E19" si="0">P4/$X4</f>
        <v>2073.9720662613636</v>
      </c>
      <c r="D4" s="86">
        <f t="shared" si="0"/>
        <v>128.25492594524894</v>
      </c>
      <c r="E4" s="86">
        <f t="shared" si="0"/>
        <v>167.48023404491133</v>
      </c>
      <c r="F4" s="86">
        <f>U4/$X4</f>
        <v>865.49795230976758</v>
      </c>
      <c r="G4" s="86">
        <f>V4/$X4</f>
        <v>140.3620721814186</v>
      </c>
      <c r="H4" s="100">
        <f>SUM(I4:M4)</f>
        <v>2497440435</v>
      </c>
      <c r="I4" s="86">
        <f>P4</f>
        <v>1534444825</v>
      </c>
      <c r="J4" s="86">
        <f>Q4</f>
        <v>94890433</v>
      </c>
      <c r="K4" s="86">
        <f>R4</f>
        <v>123911591</v>
      </c>
      <c r="L4" s="86">
        <f>U4</f>
        <v>640345584</v>
      </c>
      <c r="M4" s="87">
        <f>V4</f>
        <v>103848002</v>
      </c>
      <c r="N4" s="76"/>
      <c r="O4" s="26" t="s">
        <v>0</v>
      </c>
      <c r="P4" s="1">
        <v>1534444825</v>
      </c>
      <c r="Q4" s="1">
        <v>94890433</v>
      </c>
      <c r="R4" s="1">
        <v>123911591</v>
      </c>
      <c r="S4" s="1">
        <v>124694439</v>
      </c>
      <c r="T4" s="1">
        <v>782848</v>
      </c>
      <c r="U4" s="1">
        <v>640345584</v>
      </c>
      <c r="V4" s="1">
        <v>103848002</v>
      </c>
      <c r="W4" s="1">
        <v>2497440435</v>
      </c>
      <c r="X4" s="1">
        <v>739858</v>
      </c>
      <c r="Y4" s="77">
        <v>3375.5672507427103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3025.9349665782829</v>
      </c>
      <c r="C5" s="86">
        <f t="shared" si="0"/>
        <v>1682.1378229045933</v>
      </c>
      <c r="D5" s="86">
        <f t="shared" si="0"/>
        <v>170.46903926456346</v>
      </c>
      <c r="E5" s="86">
        <f t="shared" si="0"/>
        <v>129.18576441261928</v>
      </c>
      <c r="F5" s="86">
        <f>U5/$X5</f>
        <v>961.36605115666134</v>
      </c>
      <c r="G5" s="86">
        <f>V5/$X5</f>
        <v>82.776288839845677</v>
      </c>
      <c r="H5" s="100">
        <f t="shared" ref="H5:H48" si="1">SUM(I5:M5)</f>
        <v>381164924</v>
      </c>
      <c r="I5" s="86">
        <f t="shared" ref="I5:K48" si="2">P5</f>
        <v>211892173</v>
      </c>
      <c r="J5" s="86">
        <f t="shared" si="2"/>
        <v>21473303</v>
      </c>
      <c r="K5" s="86">
        <f t="shared" si="2"/>
        <v>16273014</v>
      </c>
      <c r="L5" s="86">
        <f t="shared" ref="L5:M48" si="3">U5</f>
        <v>121099436</v>
      </c>
      <c r="M5" s="87">
        <f t="shared" si="3"/>
        <v>10426998</v>
      </c>
      <c r="N5" s="76"/>
      <c r="O5" s="26" t="s">
        <v>1</v>
      </c>
      <c r="P5" s="1">
        <v>211892173</v>
      </c>
      <c r="Q5" s="1">
        <v>21473303</v>
      </c>
      <c r="R5" s="1">
        <v>16273014</v>
      </c>
      <c r="S5" s="1">
        <v>16392620</v>
      </c>
      <c r="T5" s="1">
        <v>119606</v>
      </c>
      <c r="U5" s="1">
        <v>121099436</v>
      </c>
      <c r="V5" s="1">
        <v>10426998</v>
      </c>
      <c r="W5" s="1">
        <v>381164924</v>
      </c>
      <c r="X5" s="1">
        <v>125966</v>
      </c>
      <c r="Y5" s="77">
        <v>3025.9349665782829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4">SUM(C6:G6)</f>
        <v>3052.7529910646676</v>
      </c>
      <c r="C6" s="86">
        <f t="shared" si="0"/>
        <v>1657.6447978191732</v>
      </c>
      <c r="D6" s="86">
        <f t="shared" si="0"/>
        <v>150.60829925791307</v>
      </c>
      <c r="E6" s="86">
        <f t="shared" si="0"/>
        <v>117.74505527790399</v>
      </c>
      <c r="F6" s="86">
        <f t="shared" ref="F6:G49" si="5">U6/$X6</f>
        <v>1031.0946236559139</v>
      </c>
      <c r="G6" s="86">
        <f t="shared" si="5"/>
        <v>95.660215053763437</v>
      </c>
      <c r="H6" s="100">
        <f t="shared" si="1"/>
        <v>100786640</v>
      </c>
      <c r="I6" s="86">
        <f t="shared" si="2"/>
        <v>54727143</v>
      </c>
      <c r="J6" s="86">
        <f t="shared" si="2"/>
        <v>4972333</v>
      </c>
      <c r="K6" s="86">
        <f t="shared" si="2"/>
        <v>3887353</v>
      </c>
      <c r="L6" s="86">
        <f t="shared" si="3"/>
        <v>34041589</v>
      </c>
      <c r="M6" s="87">
        <f t="shared" si="3"/>
        <v>3158222</v>
      </c>
      <c r="N6" s="76"/>
      <c r="O6" s="26" t="s">
        <v>2</v>
      </c>
      <c r="P6" s="1">
        <v>54727143</v>
      </c>
      <c r="Q6" s="1">
        <v>4972333</v>
      </c>
      <c r="R6" s="1">
        <v>3887353</v>
      </c>
      <c r="S6" s="1">
        <v>3921002</v>
      </c>
      <c r="T6" s="1">
        <v>33649</v>
      </c>
      <c r="U6" s="1">
        <v>34041589</v>
      </c>
      <c r="V6" s="1">
        <v>3158222</v>
      </c>
      <c r="W6" s="1">
        <v>100786640</v>
      </c>
      <c r="X6" s="1">
        <v>33015</v>
      </c>
      <c r="Y6" s="77">
        <v>3052.7529910646676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4"/>
        <v>2898.7553982908589</v>
      </c>
      <c r="C7" s="86">
        <f t="shared" si="0"/>
        <v>1607.7131657256218</v>
      </c>
      <c r="D7" s="86">
        <f t="shared" si="0"/>
        <v>84.540820998016173</v>
      </c>
      <c r="E7" s="86">
        <f t="shared" si="0"/>
        <v>113.30751182664429</v>
      </c>
      <c r="F7" s="86">
        <f t="shared" si="5"/>
        <v>1002.5101480238059</v>
      </c>
      <c r="G7" s="86">
        <f t="shared" si="5"/>
        <v>90.683751716770942</v>
      </c>
      <c r="H7" s="100">
        <f t="shared" si="1"/>
        <v>151964353</v>
      </c>
      <c r="I7" s="86">
        <f t="shared" si="2"/>
        <v>84282755</v>
      </c>
      <c r="J7" s="86">
        <f t="shared" si="2"/>
        <v>4431968</v>
      </c>
      <c r="K7" s="86">
        <f t="shared" si="2"/>
        <v>5940033</v>
      </c>
      <c r="L7" s="86">
        <f t="shared" si="3"/>
        <v>52555592</v>
      </c>
      <c r="M7" s="87">
        <f t="shared" si="3"/>
        <v>4754005</v>
      </c>
      <c r="N7" s="76"/>
      <c r="O7" s="26" t="s">
        <v>3</v>
      </c>
      <c r="P7" s="1">
        <v>84282755</v>
      </c>
      <c r="Q7" s="1">
        <v>4431968</v>
      </c>
      <c r="R7" s="1">
        <v>5940033</v>
      </c>
      <c r="S7" s="1">
        <v>5990939</v>
      </c>
      <c r="T7" s="1">
        <v>50906</v>
      </c>
      <c r="U7" s="1">
        <v>52555592</v>
      </c>
      <c r="V7" s="1">
        <v>4754005</v>
      </c>
      <c r="W7" s="1">
        <v>151964353</v>
      </c>
      <c r="X7" s="1">
        <v>52424</v>
      </c>
      <c r="Y7" s="77">
        <v>2898.7553982908594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4"/>
        <v>2974.0243496611333</v>
      </c>
      <c r="C8" s="86">
        <f t="shared" si="0"/>
        <v>1577.223895134126</v>
      </c>
      <c r="D8" s="86">
        <f t="shared" si="0"/>
        <v>87.353232417515528</v>
      </c>
      <c r="E8" s="86">
        <f t="shared" si="0"/>
        <v>101.3678016314273</v>
      </c>
      <c r="F8" s="86">
        <f t="shared" si="5"/>
        <v>1114.3443447912016</v>
      </c>
      <c r="G8" s="86">
        <f t="shared" si="5"/>
        <v>93.735075686863354</v>
      </c>
      <c r="H8" s="100">
        <f t="shared" si="1"/>
        <v>73282934</v>
      </c>
      <c r="I8" s="86">
        <f t="shared" si="2"/>
        <v>38864374</v>
      </c>
      <c r="J8" s="86">
        <f t="shared" si="2"/>
        <v>2152471</v>
      </c>
      <c r="K8" s="86">
        <f t="shared" si="2"/>
        <v>2497804</v>
      </c>
      <c r="L8" s="86">
        <f t="shared" si="3"/>
        <v>27458559</v>
      </c>
      <c r="M8" s="87">
        <f t="shared" si="3"/>
        <v>2309726</v>
      </c>
      <c r="N8" s="76"/>
      <c r="O8" s="26" t="s">
        <v>4</v>
      </c>
      <c r="P8" s="1">
        <v>38864374</v>
      </c>
      <c r="Q8" s="1">
        <v>2152471</v>
      </c>
      <c r="R8" s="1">
        <v>2497804</v>
      </c>
      <c r="S8" s="1">
        <v>2523281</v>
      </c>
      <c r="T8" s="1">
        <v>25477</v>
      </c>
      <c r="U8" s="1">
        <v>27458559</v>
      </c>
      <c r="V8" s="1">
        <v>2309726</v>
      </c>
      <c r="W8" s="1">
        <v>73282934</v>
      </c>
      <c r="X8" s="1">
        <v>24641</v>
      </c>
      <c r="Y8" s="77">
        <v>2974.0243496611338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4"/>
        <v>3059.3939875814026</v>
      </c>
      <c r="C9" s="86">
        <f t="shared" si="0"/>
        <v>1683.831652279267</v>
      </c>
      <c r="D9" s="86">
        <f t="shared" si="0"/>
        <v>191.44158715735273</v>
      </c>
      <c r="E9" s="86">
        <f t="shared" si="0"/>
        <v>135.67908526427382</v>
      </c>
      <c r="F9" s="86">
        <f t="shared" si="5"/>
        <v>971.1233681659852</v>
      </c>
      <c r="G9" s="86">
        <f t="shared" si="5"/>
        <v>77.318294714523702</v>
      </c>
      <c r="H9" s="100">
        <f t="shared" si="1"/>
        <v>202011785</v>
      </c>
      <c r="I9" s="86">
        <f t="shared" si="2"/>
        <v>111183404</v>
      </c>
      <c r="J9" s="86">
        <f t="shared" si="2"/>
        <v>12640888</v>
      </c>
      <c r="K9" s="86">
        <f t="shared" si="2"/>
        <v>8958890</v>
      </c>
      <c r="L9" s="86">
        <f t="shared" si="3"/>
        <v>64123276</v>
      </c>
      <c r="M9" s="87">
        <f t="shared" si="3"/>
        <v>5105327</v>
      </c>
      <c r="N9" s="76"/>
      <c r="O9" s="26" t="s">
        <v>5</v>
      </c>
      <c r="P9" s="1">
        <v>111183404</v>
      </c>
      <c r="Q9" s="1">
        <v>12640888</v>
      </c>
      <c r="R9" s="1">
        <v>8958890</v>
      </c>
      <c r="S9" s="1">
        <v>9019872</v>
      </c>
      <c r="T9" s="1">
        <v>60982</v>
      </c>
      <c r="U9" s="1">
        <v>64123276</v>
      </c>
      <c r="V9" s="1">
        <v>5105327</v>
      </c>
      <c r="W9" s="1">
        <v>202011785</v>
      </c>
      <c r="X9" s="1">
        <v>66030</v>
      </c>
      <c r="Y9" s="77">
        <v>3059.3939875814026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4"/>
        <v>2952.8411889845229</v>
      </c>
      <c r="C10" s="86">
        <f t="shared" si="0"/>
        <v>1562.2950602103949</v>
      </c>
      <c r="D10" s="86">
        <f t="shared" si="0"/>
        <v>168.19058492886001</v>
      </c>
      <c r="E10" s="86">
        <f t="shared" si="0"/>
        <v>127.74137830083728</v>
      </c>
      <c r="F10" s="86">
        <f t="shared" si="5"/>
        <v>1016.5166969182427</v>
      </c>
      <c r="G10" s="86">
        <f t="shared" si="5"/>
        <v>78.097468626188103</v>
      </c>
      <c r="H10" s="100">
        <f t="shared" si="1"/>
        <v>151294724</v>
      </c>
      <c r="I10" s="86">
        <f t="shared" si="2"/>
        <v>80047312</v>
      </c>
      <c r="J10" s="86">
        <f t="shared" si="2"/>
        <v>8617581</v>
      </c>
      <c r="K10" s="86">
        <f t="shared" si="2"/>
        <v>6545085</v>
      </c>
      <c r="L10" s="86">
        <f t="shared" si="3"/>
        <v>52083266</v>
      </c>
      <c r="M10" s="87">
        <f t="shared" si="3"/>
        <v>4001480</v>
      </c>
      <c r="N10" s="76"/>
      <c r="O10" s="26" t="s">
        <v>6</v>
      </c>
      <c r="P10" s="1">
        <v>80047312</v>
      </c>
      <c r="Q10" s="1">
        <v>8617581</v>
      </c>
      <c r="R10" s="1">
        <v>6545085</v>
      </c>
      <c r="S10" s="1">
        <v>6592440</v>
      </c>
      <c r="T10" s="1">
        <v>47355</v>
      </c>
      <c r="U10" s="1">
        <v>52083266</v>
      </c>
      <c r="V10" s="1">
        <v>4001480</v>
      </c>
      <c r="W10" s="1">
        <v>151294724</v>
      </c>
      <c r="X10" s="1">
        <v>51237</v>
      </c>
      <c r="Y10" s="77">
        <v>2952.8411889845229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4"/>
        <v>3076.5026534136373</v>
      </c>
      <c r="C11" s="86">
        <f t="shared" si="0"/>
        <v>1642.2459251147707</v>
      </c>
      <c r="D11" s="86">
        <f t="shared" si="0"/>
        <v>239.47590868887673</v>
      </c>
      <c r="E11" s="86">
        <f t="shared" si="0"/>
        <v>133.59135324095524</v>
      </c>
      <c r="F11" s="86">
        <f t="shared" si="5"/>
        <v>967.11020090131831</v>
      </c>
      <c r="G11" s="86">
        <f t="shared" si="5"/>
        <v>94.079265467716795</v>
      </c>
      <c r="H11" s="100">
        <f t="shared" si="1"/>
        <v>146090805</v>
      </c>
      <c r="I11" s="86">
        <f t="shared" si="2"/>
        <v>77983690</v>
      </c>
      <c r="J11" s="86">
        <f t="shared" si="2"/>
        <v>11371753</v>
      </c>
      <c r="K11" s="86">
        <f t="shared" si="2"/>
        <v>6343719</v>
      </c>
      <c r="L11" s="86">
        <f t="shared" si="3"/>
        <v>45924195</v>
      </c>
      <c r="M11" s="87">
        <f t="shared" si="3"/>
        <v>4467448</v>
      </c>
      <c r="N11" s="76"/>
      <c r="O11" s="26" t="s">
        <v>7</v>
      </c>
      <c r="P11" s="1">
        <v>77983690</v>
      </c>
      <c r="Q11" s="1">
        <v>11371753</v>
      </c>
      <c r="R11" s="1">
        <v>6343719</v>
      </c>
      <c r="S11" s="1">
        <v>6385860</v>
      </c>
      <c r="T11" s="1">
        <v>42141</v>
      </c>
      <c r="U11" s="1">
        <v>45924195</v>
      </c>
      <c r="V11" s="1">
        <v>4467448</v>
      </c>
      <c r="W11" s="1">
        <v>146090805</v>
      </c>
      <c r="X11" s="1">
        <v>47486</v>
      </c>
      <c r="Y11" s="77">
        <v>3076.5026534136377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4"/>
        <v>3079.9753228277518</v>
      </c>
      <c r="C12" s="86">
        <f t="shared" si="0"/>
        <v>1770.2484679360909</v>
      </c>
      <c r="D12" s="86">
        <f t="shared" si="0"/>
        <v>168.88788575180564</v>
      </c>
      <c r="E12" s="86">
        <f t="shared" si="0"/>
        <v>98.043171372291525</v>
      </c>
      <c r="F12" s="86">
        <f t="shared" si="5"/>
        <v>919.1880882031079</v>
      </c>
      <c r="G12" s="86">
        <f t="shared" si="5"/>
        <v>123.60770956445612</v>
      </c>
      <c r="H12" s="100">
        <f t="shared" si="1"/>
        <v>112579258</v>
      </c>
      <c r="I12" s="86">
        <f t="shared" si="2"/>
        <v>64706122</v>
      </c>
      <c r="J12" s="86">
        <f t="shared" si="2"/>
        <v>6173190</v>
      </c>
      <c r="K12" s="86">
        <f t="shared" si="2"/>
        <v>3583674</v>
      </c>
      <c r="L12" s="86">
        <f t="shared" si="3"/>
        <v>33598163</v>
      </c>
      <c r="M12" s="87">
        <f t="shared" si="3"/>
        <v>4518109</v>
      </c>
      <c r="N12" s="76"/>
      <c r="O12" s="26" t="s">
        <v>8</v>
      </c>
      <c r="P12" s="1">
        <v>64706122</v>
      </c>
      <c r="Q12" s="1">
        <v>6173190</v>
      </c>
      <c r="R12" s="1">
        <v>3583674</v>
      </c>
      <c r="S12" s="1">
        <v>3616442</v>
      </c>
      <c r="T12" s="1">
        <v>32768</v>
      </c>
      <c r="U12" s="1">
        <v>33598163</v>
      </c>
      <c r="V12" s="1">
        <v>4518109</v>
      </c>
      <c r="W12" s="1">
        <v>112579258</v>
      </c>
      <c r="X12" s="1">
        <v>36552</v>
      </c>
      <c r="Y12" s="77">
        <v>3079.9753228277523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4"/>
        <v>3072.5846451363373</v>
      </c>
      <c r="C13" s="88">
        <f t="shared" si="0"/>
        <v>1525.3394314445948</v>
      </c>
      <c r="D13" s="88">
        <f t="shared" si="0"/>
        <v>214.9391220266873</v>
      </c>
      <c r="E13" s="88">
        <f t="shared" si="0"/>
        <v>105.95053181202861</v>
      </c>
      <c r="F13" s="88">
        <f t="shared" si="5"/>
        <v>1158.8227035389673</v>
      </c>
      <c r="G13" s="88">
        <f t="shared" si="5"/>
        <v>67.532856314059174</v>
      </c>
      <c r="H13" s="100">
        <f t="shared" si="1"/>
        <v>79441676</v>
      </c>
      <c r="I13" s="88">
        <f t="shared" si="2"/>
        <v>39437651</v>
      </c>
      <c r="J13" s="88">
        <f t="shared" si="2"/>
        <v>5557251</v>
      </c>
      <c r="K13" s="88">
        <f t="shared" si="2"/>
        <v>2739351</v>
      </c>
      <c r="L13" s="88">
        <f t="shared" si="3"/>
        <v>29961361</v>
      </c>
      <c r="M13" s="87">
        <f t="shared" si="3"/>
        <v>1746062</v>
      </c>
      <c r="N13" s="79"/>
      <c r="O13" s="26" t="s">
        <v>35</v>
      </c>
      <c r="P13" s="1">
        <v>39437651</v>
      </c>
      <c r="Q13" s="1">
        <v>5557251</v>
      </c>
      <c r="R13" s="1">
        <v>2739351</v>
      </c>
      <c r="S13" s="1">
        <v>2764311</v>
      </c>
      <c r="T13" s="1">
        <v>24960</v>
      </c>
      <c r="U13" s="1">
        <v>29961361</v>
      </c>
      <c r="V13" s="1">
        <v>1746062</v>
      </c>
      <c r="W13" s="1">
        <v>79441676</v>
      </c>
      <c r="X13" s="1">
        <v>25855</v>
      </c>
      <c r="Y13" s="77">
        <v>3072.5846451363373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4"/>
        <v>2959.3276809171243</v>
      </c>
      <c r="C14" s="86">
        <f t="shared" si="0"/>
        <v>1614.6734791361016</v>
      </c>
      <c r="D14" s="86">
        <f t="shared" si="0"/>
        <v>174.94938414821385</v>
      </c>
      <c r="E14" s="86">
        <f t="shared" si="0"/>
        <v>90.702361049506976</v>
      </c>
      <c r="F14" s="86">
        <f t="shared" si="5"/>
        <v>977.83295233546005</v>
      </c>
      <c r="G14" s="86">
        <f t="shared" si="5"/>
        <v>101.16950424784196</v>
      </c>
      <c r="H14" s="100">
        <f t="shared" si="1"/>
        <v>173469870</v>
      </c>
      <c r="I14" s="86">
        <f t="shared" si="2"/>
        <v>94648930</v>
      </c>
      <c r="J14" s="86">
        <f t="shared" si="2"/>
        <v>10255183</v>
      </c>
      <c r="K14" s="86">
        <f t="shared" si="2"/>
        <v>5316791</v>
      </c>
      <c r="L14" s="86">
        <f t="shared" si="3"/>
        <v>57318612</v>
      </c>
      <c r="M14" s="87">
        <f t="shared" si="3"/>
        <v>5930354</v>
      </c>
      <c r="N14" s="76"/>
      <c r="O14" s="26" t="s">
        <v>36</v>
      </c>
      <c r="P14" s="1">
        <v>94648930</v>
      </c>
      <c r="Q14" s="1">
        <v>10255183</v>
      </c>
      <c r="R14" s="1">
        <v>5316791</v>
      </c>
      <c r="S14" s="1">
        <v>5369593</v>
      </c>
      <c r="T14" s="1">
        <v>52802</v>
      </c>
      <c r="U14" s="1">
        <v>57318612</v>
      </c>
      <c r="V14" s="1">
        <v>5930354</v>
      </c>
      <c r="W14" s="1">
        <v>173469870</v>
      </c>
      <c r="X14" s="1">
        <v>58618</v>
      </c>
      <c r="Y14" s="77">
        <v>2959.3276809171243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4"/>
        <v>3073.2728867866949</v>
      </c>
      <c r="C15" s="86">
        <f t="shared" si="0"/>
        <v>1586.4371757705219</v>
      </c>
      <c r="D15" s="86">
        <f t="shared" si="0"/>
        <v>209.06724900823923</v>
      </c>
      <c r="E15" s="86">
        <f t="shared" si="0"/>
        <v>123.08357491608179</v>
      </c>
      <c r="F15" s="86">
        <f t="shared" si="5"/>
        <v>1075.4303860238022</v>
      </c>
      <c r="G15" s="86">
        <f t="shared" si="5"/>
        <v>79.254501068050047</v>
      </c>
      <c r="H15" s="100">
        <f t="shared" si="1"/>
        <v>80568922</v>
      </c>
      <c r="I15" s="86">
        <f t="shared" si="2"/>
        <v>41590037</v>
      </c>
      <c r="J15" s="86">
        <f t="shared" si="2"/>
        <v>5480907</v>
      </c>
      <c r="K15" s="86">
        <f t="shared" si="2"/>
        <v>3226759</v>
      </c>
      <c r="L15" s="86">
        <f t="shared" si="3"/>
        <v>28193483</v>
      </c>
      <c r="M15" s="87">
        <f t="shared" si="3"/>
        <v>2077736</v>
      </c>
      <c r="N15" s="76"/>
      <c r="O15" s="26" t="s">
        <v>37</v>
      </c>
      <c r="P15" s="1">
        <v>41590037</v>
      </c>
      <c r="Q15" s="1">
        <v>5480907</v>
      </c>
      <c r="R15" s="1">
        <v>3226759</v>
      </c>
      <c r="S15" s="1">
        <v>3251543</v>
      </c>
      <c r="T15" s="1">
        <v>24784</v>
      </c>
      <c r="U15" s="1">
        <v>28193483</v>
      </c>
      <c r="V15" s="1">
        <v>2077736</v>
      </c>
      <c r="W15" s="1">
        <v>80568922</v>
      </c>
      <c r="X15" s="1">
        <v>26216</v>
      </c>
      <c r="Y15" s="77">
        <v>3073.2728867866949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4"/>
        <v>2967.5755787676389</v>
      </c>
      <c r="C16" s="86">
        <f t="shared" si="0"/>
        <v>1475.0405137347461</v>
      </c>
      <c r="D16" s="86">
        <f t="shared" si="0"/>
        <v>191.00435645055992</v>
      </c>
      <c r="E16" s="86">
        <f t="shared" si="0"/>
        <v>108.94949279365238</v>
      </c>
      <c r="F16" s="86">
        <f t="shared" si="5"/>
        <v>1100.3800908953949</v>
      </c>
      <c r="G16" s="86">
        <f t="shared" si="5"/>
        <v>92.201124893285794</v>
      </c>
      <c r="H16" s="100">
        <f t="shared" si="1"/>
        <v>236373330</v>
      </c>
      <c r="I16" s="86">
        <f t="shared" si="2"/>
        <v>117489927</v>
      </c>
      <c r="J16" s="86">
        <f t="shared" si="2"/>
        <v>15213879</v>
      </c>
      <c r="K16" s="86">
        <f t="shared" si="2"/>
        <v>8678045</v>
      </c>
      <c r="L16" s="86">
        <f t="shared" si="3"/>
        <v>87647475</v>
      </c>
      <c r="M16" s="87">
        <f t="shared" si="3"/>
        <v>7344004</v>
      </c>
      <c r="N16" s="76"/>
      <c r="O16" s="26" t="s">
        <v>38</v>
      </c>
      <c r="P16" s="1">
        <v>117489927</v>
      </c>
      <c r="Q16" s="1">
        <v>15213879</v>
      </c>
      <c r="R16" s="1">
        <v>8678045</v>
      </c>
      <c r="S16" s="1">
        <v>8758397</v>
      </c>
      <c r="T16" s="1">
        <v>80352</v>
      </c>
      <c r="U16" s="1">
        <v>87647475</v>
      </c>
      <c r="V16" s="1">
        <v>7344004</v>
      </c>
      <c r="W16" s="1">
        <v>236373330</v>
      </c>
      <c r="X16" s="1">
        <v>79652</v>
      </c>
      <c r="Y16" s="77">
        <v>2967.5755787676394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4"/>
        <v>3147.2322495023227</v>
      </c>
      <c r="C17" s="86">
        <f t="shared" si="0"/>
        <v>2027.9345056403452</v>
      </c>
      <c r="D17" s="86">
        <f t="shared" si="0"/>
        <v>118.88238221632382</v>
      </c>
      <c r="E17" s="86">
        <f t="shared" si="0"/>
        <v>104.31011944260119</v>
      </c>
      <c r="F17" s="86">
        <f t="shared" si="5"/>
        <v>814.77548108825476</v>
      </c>
      <c r="G17" s="86">
        <f t="shared" si="5"/>
        <v>81.329761114797606</v>
      </c>
      <c r="H17" s="100">
        <f t="shared" si="1"/>
        <v>189715160</v>
      </c>
      <c r="I17" s="86">
        <f t="shared" si="2"/>
        <v>122243892</v>
      </c>
      <c r="J17" s="86">
        <f t="shared" si="2"/>
        <v>7166230</v>
      </c>
      <c r="K17" s="86">
        <f t="shared" si="2"/>
        <v>6287814</v>
      </c>
      <c r="L17" s="86">
        <f t="shared" si="3"/>
        <v>49114666</v>
      </c>
      <c r="M17" s="87">
        <f t="shared" si="3"/>
        <v>4902558</v>
      </c>
      <c r="N17" s="76"/>
      <c r="O17" s="28" t="s">
        <v>39</v>
      </c>
      <c r="P17" s="10">
        <v>122243892</v>
      </c>
      <c r="Q17" s="10">
        <v>7166230</v>
      </c>
      <c r="R17" s="10">
        <v>6287814</v>
      </c>
      <c r="S17" s="10">
        <v>6340634</v>
      </c>
      <c r="T17" s="10">
        <v>52820</v>
      </c>
      <c r="U17" s="10">
        <v>49114666</v>
      </c>
      <c r="V17" s="10">
        <v>4902558</v>
      </c>
      <c r="W17" s="10">
        <v>189715160</v>
      </c>
      <c r="X17" s="10">
        <v>60280</v>
      </c>
      <c r="Y17" s="81">
        <v>3147.2322495023227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4"/>
        <v>2948.8024603497356</v>
      </c>
      <c r="C18" s="86">
        <f t="shared" si="0"/>
        <v>1400.9199877999188</v>
      </c>
      <c r="D18" s="86">
        <f t="shared" si="0"/>
        <v>158.19499796665312</v>
      </c>
      <c r="E18" s="86">
        <f t="shared" si="0"/>
        <v>82.704554697031313</v>
      </c>
      <c r="F18" s="86">
        <f t="shared" si="5"/>
        <v>1233.85054900366</v>
      </c>
      <c r="G18" s="86">
        <f t="shared" si="5"/>
        <v>73.132370882472543</v>
      </c>
      <c r="H18" s="100">
        <f t="shared" si="1"/>
        <v>29004421</v>
      </c>
      <c r="I18" s="86">
        <f t="shared" si="2"/>
        <v>13779449</v>
      </c>
      <c r="J18" s="86">
        <f t="shared" si="2"/>
        <v>1556006</v>
      </c>
      <c r="K18" s="86">
        <f t="shared" si="2"/>
        <v>813482</v>
      </c>
      <c r="L18" s="86">
        <f t="shared" si="3"/>
        <v>12136154</v>
      </c>
      <c r="M18" s="87">
        <f t="shared" si="3"/>
        <v>719330</v>
      </c>
      <c r="N18" s="76"/>
      <c r="O18" s="28" t="s">
        <v>40</v>
      </c>
      <c r="P18" s="10">
        <v>13779449</v>
      </c>
      <c r="Q18" s="10">
        <v>1556006</v>
      </c>
      <c r="R18" s="10">
        <v>813482</v>
      </c>
      <c r="S18" s="10">
        <v>822203</v>
      </c>
      <c r="T18" s="10">
        <v>8721</v>
      </c>
      <c r="U18" s="10">
        <v>12136154</v>
      </c>
      <c r="V18" s="10">
        <v>719330</v>
      </c>
      <c r="W18" s="10">
        <v>29004421</v>
      </c>
      <c r="X18" s="10">
        <v>9836</v>
      </c>
      <c r="Y18" s="81">
        <v>2948.8024603497356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4"/>
        <v>2947.090980085904</v>
      </c>
      <c r="C19" s="86">
        <f t="shared" si="0"/>
        <v>1536.1971885982039</v>
      </c>
      <c r="D19" s="86">
        <f t="shared" si="0"/>
        <v>192.39984381101132</v>
      </c>
      <c r="E19" s="86">
        <f t="shared" si="0"/>
        <v>137.53006638032019</v>
      </c>
      <c r="F19" s="86">
        <f t="shared" si="5"/>
        <v>1007.6731745411948</v>
      </c>
      <c r="G19" s="86">
        <f t="shared" si="5"/>
        <v>73.290706755173758</v>
      </c>
      <c r="H19" s="100">
        <f t="shared" si="1"/>
        <v>15095000</v>
      </c>
      <c r="I19" s="86">
        <f t="shared" si="2"/>
        <v>7868402</v>
      </c>
      <c r="J19" s="86">
        <f t="shared" si="2"/>
        <v>985472</v>
      </c>
      <c r="K19" s="86">
        <f t="shared" si="2"/>
        <v>704429</v>
      </c>
      <c r="L19" s="86">
        <f t="shared" si="3"/>
        <v>5161302</v>
      </c>
      <c r="M19" s="87">
        <f t="shared" si="3"/>
        <v>375395</v>
      </c>
      <c r="N19" s="76"/>
      <c r="O19" s="26" t="s">
        <v>9</v>
      </c>
      <c r="P19" s="1">
        <v>7868402</v>
      </c>
      <c r="Q19" s="1">
        <v>985472</v>
      </c>
      <c r="R19" s="1">
        <v>704429</v>
      </c>
      <c r="S19" s="1">
        <v>708832</v>
      </c>
      <c r="T19" s="1">
        <v>4403</v>
      </c>
      <c r="U19" s="1">
        <v>5161302</v>
      </c>
      <c r="V19" s="1">
        <v>375395</v>
      </c>
      <c r="W19" s="1">
        <v>15095000</v>
      </c>
      <c r="X19" s="1">
        <v>5122</v>
      </c>
      <c r="Y19" s="77">
        <v>2947.090980085904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4"/>
        <v>2917.6966220522622</v>
      </c>
      <c r="C20" s="86">
        <f t="shared" ref="C20:E49" si="6">P20/$X20</f>
        <v>1489.7702358189929</v>
      </c>
      <c r="D20" s="86">
        <f t="shared" si="6"/>
        <v>152.53452305077545</v>
      </c>
      <c r="E20" s="86">
        <f t="shared" si="6"/>
        <v>103.39281920543871</v>
      </c>
      <c r="F20" s="86">
        <f t="shared" si="5"/>
        <v>1103.2654557042702</v>
      </c>
      <c r="G20" s="86">
        <f t="shared" si="5"/>
        <v>68.733588272785212</v>
      </c>
      <c r="H20" s="100">
        <f t="shared" si="1"/>
        <v>27467196</v>
      </c>
      <c r="I20" s="86">
        <f t="shared" si="2"/>
        <v>14024697</v>
      </c>
      <c r="J20" s="86">
        <f t="shared" si="2"/>
        <v>1435960</v>
      </c>
      <c r="K20" s="86">
        <f t="shared" si="2"/>
        <v>973340</v>
      </c>
      <c r="L20" s="86">
        <f t="shared" si="3"/>
        <v>10386141</v>
      </c>
      <c r="M20" s="87">
        <f t="shared" si="3"/>
        <v>647058</v>
      </c>
      <c r="N20" s="76"/>
      <c r="O20" s="26" t="s">
        <v>10</v>
      </c>
      <c r="P20" s="1">
        <v>14024697</v>
      </c>
      <c r="Q20" s="1">
        <v>1435960</v>
      </c>
      <c r="R20" s="1">
        <v>973340</v>
      </c>
      <c r="S20" s="1">
        <v>981963</v>
      </c>
      <c r="T20" s="1">
        <v>8623</v>
      </c>
      <c r="U20" s="1">
        <v>10386141</v>
      </c>
      <c r="V20" s="1">
        <v>647058</v>
      </c>
      <c r="W20" s="1">
        <v>27467196</v>
      </c>
      <c r="X20" s="1">
        <v>9414</v>
      </c>
      <c r="Y20" s="77">
        <v>2917.6966220522627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4"/>
        <v>2940.6778277634967</v>
      </c>
      <c r="C21" s="86">
        <f t="shared" si="6"/>
        <v>1689.2548200514138</v>
      </c>
      <c r="D21" s="86">
        <f t="shared" si="6"/>
        <v>92.38046272493574</v>
      </c>
      <c r="E21" s="86">
        <f t="shared" si="6"/>
        <v>117.24286632390745</v>
      </c>
      <c r="F21" s="86">
        <f t="shared" si="5"/>
        <v>990.80996143958873</v>
      </c>
      <c r="G21" s="86">
        <f t="shared" si="5"/>
        <v>50.989717223650388</v>
      </c>
      <c r="H21" s="100">
        <f t="shared" si="1"/>
        <v>45756947</v>
      </c>
      <c r="I21" s="86">
        <f t="shared" si="2"/>
        <v>26284805</v>
      </c>
      <c r="J21" s="86">
        <f t="shared" si="2"/>
        <v>1437440</v>
      </c>
      <c r="K21" s="86">
        <f t="shared" si="2"/>
        <v>1824299</v>
      </c>
      <c r="L21" s="86">
        <f t="shared" si="3"/>
        <v>15417003</v>
      </c>
      <c r="M21" s="87">
        <f t="shared" si="3"/>
        <v>793400</v>
      </c>
      <c r="N21" s="76"/>
      <c r="O21" s="26" t="s">
        <v>11</v>
      </c>
      <c r="P21" s="1">
        <v>26284805</v>
      </c>
      <c r="Q21" s="1">
        <v>1437440</v>
      </c>
      <c r="R21" s="1">
        <v>1824299</v>
      </c>
      <c r="S21" s="1">
        <v>1839508</v>
      </c>
      <c r="T21" s="1">
        <v>15209</v>
      </c>
      <c r="U21" s="1">
        <v>15417003</v>
      </c>
      <c r="V21" s="1">
        <v>793400</v>
      </c>
      <c r="W21" s="1">
        <v>45756947</v>
      </c>
      <c r="X21" s="1">
        <v>15560</v>
      </c>
      <c r="Y21" s="77">
        <v>2940.6778277634962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4"/>
        <v>3004.4810126582279</v>
      </c>
      <c r="C22" s="86">
        <f t="shared" si="6"/>
        <v>1434.0175581870151</v>
      </c>
      <c r="D22" s="86">
        <f t="shared" si="6"/>
        <v>217.03746427113109</v>
      </c>
      <c r="E22" s="86">
        <f t="shared" si="6"/>
        <v>192.11576153532053</v>
      </c>
      <c r="F22" s="86">
        <f t="shared" si="5"/>
        <v>1110.4574316047367</v>
      </c>
      <c r="G22" s="86">
        <f t="shared" si="5"/>
        <v>50.8527970600245</v>
      </c>
      <c r="H22" s="100">
        <f t="shared" si="1"/>
        <v>29431896</v>
      </c>
      <c r="I22" s="86">
        <f t="shared" si="2"/>
        <v>14047636</v>
      </c>
      <c r="J22" s="86">
        <f t="shared" si="2"/>
        <v>2126099</v>
      </c>
      <c r="K22" s="86">
        <f t="shared" si="2"/>
        <v>1881966</v>
      </c>
      <c r="L22" s="86">
        <f t="shared" si="3"/>
        <v>10878041</v>
      </c>
      <c r="M22" s="87">
        <f t="shared" si="3"/>
        <v>498154</v>
      </c>
      <c r="N22" s="76"/>
      <c r="O22" s="28" t="s">
        <v>41</v>
      </c>
      <c r="P22" s="10">
        <v>14047636</v>
      </c>
      <c r="Q22" s="10">
        <v>2126099</v>
      </c>
      <c r="R22" s="10">
        <v>1881966</v>
      </c>
      <c r="S22" s="10">
        <v>1890555</v>
      </c>
      <c r="T22" s="10">
        <v>8589</v>
      </c>
      <c r="U22" s="10">
        <v>10878041</v>
      </c>
      <c r="V22" s="10">
        <v>498154</v>
      </c>
      <c r="W22" s="10">
        <v>29431896</v>
      </c>
      <c r="X22" s="10">
        <v>9796</v>
      </c>
      <c r="Y22" s="81">
        <v>3004.4810126582279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4"/>
        <v>3218.3290907480136</v>
      </c>
      <c r="C23" s="86">
        <f t="shared" si="6"/>
        <v>2080.1240882378997</v>
      </c>
      <c r="D23" s="86">
        <f t="shared" si="6"/>
        <v>105.46363287363789</v>
      </c>
      <c r="E23" s="86">
        <f t="shared" si="6"/>
        <v>135.32020199037296</v>
      </c>
      <c r="F23" s="86">
        <f t="shared" si="5"/>
        <v>804.85488586362692</v>
      </c>
      <c r="G23" s="86">
        <f t="shared" si="5"/>
        <v>92.566281782476452</v>
      </c>
      <c r="H23" s="100">
        <f t="shared" si="1"/>
        <v>108982278</v>
      </c>
      <c r="I23" s="86">
        <f t="shared" si="2"/>
        <v>70439242</v>
      </c>
      <c r="J23" s="86">
        <f t="shared" si="2"/>
        <v>3571315</v>
      </c>
      <c r="K23" s="86">
        <f t="shared" si="2"/>
        <v>4582348</v>
      </c>
      <c r="L23" s="86">
        <f t="shared" si="3"/>
        <v>27254801</v>
      </c>
      <c r="M23" s="87">
        <f t="shared" si="3"/>
        <v>3134572</v>
      </c>
      <c r="N23" s="76"/>
      <c r="O23" s="26" t="s">
        <v>12</v>
      </c>
      <c r="P23" s="1">
        <v>70439242</v>
      </c>
      <c r="Q23" s="1">
        <v>3571315</v>
      </c>
      <c r="R23" s="1">
        <v>4582348</v>
      </c>
      <c r="S23" s="1">
        <v>4614396</v>
      </c>
      <c r="T23" s="1">
        <v>32048</v>
      </c>
      <c r="U23" s="1">
        <v>27254801</v>
      </c>
      <c r="V23" s="1">
        <v>3134572</v>
      </c>
      <c r="W23" s="1">
        <v>108982278</v>
      </c>
      <c r="X23" s="1">
        <v>33863</v>
      </c>
      <c r="Y23" s="77">
        <v>3218.3290907480141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4"/>
        <v>3342.7732794490412</v>
      </c>
      <c r="C24" s="86">
        <f t="shared" si="6"/>
        <v>2300.4616672246402</v>
      </c>
      <c r="D24" s="86">
        <f t="shared" si="6"/>
        <v>116.73836625376632</v>
      </c>
      <c r="E24" s="86">
        <f t="shared" si="6"/>
        <v>104.67853555885026</v>
      </c>
      <c r="F24" s="86">
        <f t="shared" si="5"/>
        <v>753.54842412358312</v>
      </c>
      <c r="G24" s="86">
        <f t="shared" si="5"/>
        <v>67.346286288201256</v>
      </c>
      <c r="H24" s="100">
        <f t="shared" si="1"/>
        <v>139788093</v>
      </c>
      <c r="I24" s="86">
        <f t="shared" si="2"/>
        <v>96200706</v>
      </c>
      <c r="J24" s="86">
        <f t="shared" si="2"/>
        <v>4881765</v>
      </c>
      <c r="K24" s="86">
        <f t="shared" si="2"/>
        <v>4377447</v>
      </c>
      <c r="L24" s="86">
        <f t="shared" si="3"/>
        <v>31511888</v>
      </c>
      <c r="M24" s="87">
        <f t="shared" si="3"/>
        <v>2816287</v>
      </c>
      <c r="N24" s="76"/>
      <c r="O24" s="28" t="s">
        <v>13</v>
      </c>
      <c r="P24" s="10">
        <v>96200706</v>
      </c>
      <c r="Q24" s="10">
        <v>4881765</v>
      </c>
      <c r="R24" s="10">
        <v>4377447</v>
      </c>
      <c r="S24" s="10">
        <v>4417787</v>
      </c>
      <c r="T24" s="10">
        <v>40340</v>
      </c>
      <c r="U24" s="10">
        <v>31511888</v>
      </c>
      <c r="V24" s="10">
        <v>2816287</v>
      </c>
      <c r="W24" s="10">
        <v>139788093</v>
      </c>
      <c r="X24" s="10">
        <v>41818</v>
      </c>
      <c r="Y24" s="81">
        <v>3342.7732794490412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4"/>
        <v>2984.5837615621786</v>
      </c>
      <c r="C25" s="86">
        <f t="shared" si="6"/>
        <v>1468.3599691675231</v>
      </c>
      <c r="D25" s="86">
        <f t="shared" si="6"/>
        <v>179.30421377183967</v>
      </c>
      <c r="E25" s="86">
        <f t="shared" si="6"/>
        <v>191.42574511819117</v>
      </c>
      <c r="F25" s="86">
        <f t="shared" si="5"/>
        <v>1092.9337101747174</v>
      </c>
      <c r="G25" s="86">
        <f t="shared" si="5"/>
        <v>52.560123329907505</v>
      </c>
      <c r="H25" s="100">
        <f t="shared" si="1"/>
        <v>11616000</v>
      </c>
      <c r="I25" s="86">
        <f t="shared" si="2"/>
        <v>5714857</v>
      </c>
      <c r="J25" s="86">
        <f t="shared" si="2"/>
        <v>697852</v>
      </c>
      <c r="K25" s="86">
        <f t="shared" si="2"/>
        <v>745029</v>
      </c>
      <c r="L25" s="86">
        <f t="shared" si="3"/>
        <v>4253698</v>
      </c>
      <c r="M25" s="87">
        <f t="shared" si="3"/>
        <v>204564</v>
      </c>
      <c r="N25" s="76"/>
      <c r="O25" s="26" t="s">
        <v>14</v>
      </c>
      <c r="P25" s="1">
        <v>5714857</v>
      </c>
      <c r="Q25" s="1">
        <v>697852</v>
      </c>
      <c r="R25" s="1">
        <v>745029</v>
      </c>
      <c r="S25" s="1">
        <v>749047</v>
      </c>
      <c r="T25" s="1">
        <v>4018</v>
      </c>
      <c r="U25" s="1">
        <v>4253698</v>
      </c>
      <c r="V25" s="1">
        <v>204564</v>
      </c>
      <c r="W25" s="1">
        <v>11616000</v>
      </c>
      <c r="X25" s="1">
        <v>3892</v>
      </c>
      <c r="Y25" s="77">
        <v>2984.583761562179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4"/>
        <v>3155.1820796778366</v>
      </c>
      <c r="C26" s="86">
        <f t="shared" si="6"/>
        <v>1390.6522364447001</v>
      </c>
      <c r="D26" s="86">
        <f t="shared" si="6"/>
        <v>278.00417086149861</v>
      </c>
      <c r="E26" s="86">
        <f t="shared" si="6"/>
        <v>312.42686610096359</v>
      </c>
      <c r="F26" s="86">
        <f t="shared" si="5"/>
        <v>1124.4598015245217</v>
      </c>
      <c r="G26" s="86">
        <f t="shared" si="5"/>
        <v>49.639004746152743</v>
      </c>
      <c r="H26" s="100">
        <f t="shared" si="1"/>
        <v>21937981</v>
      </c>
      <c r="I26" s="86">
        <f t="shared" si="2"/>
        <v>9669205</v>
      </c>
      <c r="J26" s="86">
        <f t="shared" si="2"/>
        <v>1932963</v>
      </c>
      <c r="K26" s="86">
        <f t="shared" si="2"/>
        <v>2172304</v>
      </c>
      <c r="L26" s="86">
        <f t="shared" si="3"/>
        <v>7818369</v>
      </c>
      <c r="M26" s="87">
        <f t="shared" si="3"/>
        <v>345140</v>
      </c>
      <c r="N26" s="76"/>
      <c r="O26" s="26" t="s">
        <v>15</v>
      </c>
      <c r="P26" s="1">
        <v>9669205</v>
      </c>
      <c r="Q26" s="1">
        <v>1932963</v>
      </c>
      <c r="R26" s="1">
        <v>2172304</v>
      </c>
      <c r="S26" s="1">
        <v>2179302</v>
      </c>
      <c r="T26" s="1">
        <v>6998</v>
      </c>
      <c r="U26" s="1">
        <v>7818369</v>
      </c>
      <c r="V26" s="1">
        <v>345140</v>
      </c>
      <c r="W26" s="1">
        <v>21937981</v>
      </c>
      <c r="X26" s="1">
        <v>6953</v>
      </c>
      <c r="Y26" s="77">
        <v>3155.182079677837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4"/>
        <v>2877.5191104933988</v>
      </c>
      <c r="C27" s="86">
        <f t="shared" si="6"/>
        <v>1161.6393328700487</v>
      </c>
      <c r="D27" s="86">
        <f t="shared" si="6"/>
        <v>384.59833217512158</v>
      </c>
      <c r="E27" s="86">
        <f t="shared" si="6"/>
        <v>128.41765114662959</v>
      </c>
      <c r="F27" s="86">
        <f t="shared" si="5"/>
        <v>1136.8290479499653</v>
      </c>
      <c r="G27" s="86">
        <f t="shared" si="5"/>
        <v>66.034746351633075</v>
      </c>
      <c r="H27" s="100">
        <f t="shared" si="1"/>
        <v>4140750</v>
      </c>
      <c r="I27" s="86">
        <f t="shared" si="2"/>
        <v>1671599</v>
      </c>
      <c r="J27" s="86">
        <f t="shared" si="2"/>
        <v>553437</v>
      </c>
      <c r="K27" s="86">
        <f t="shared" si="2"/>
        <v>184793</v>
      </c>
      <c r="L27" s="86">
        <f t="shared" si="3"/>
        <v>1635897</v>
      </c>
      <c r="M27" s="87">
        <f t="shared" si="3"/>
        <v>95024</v>
      </c>
      <c r="N27" s="76"/>
      <c r="O27" s="26" t="s">
        <v>16</v>
      </c>
      <c r="P27" s="1">
        <v>1671599</v>
      </c>
      <c r="Q27" s="1">
        <v>553437</v>
      </c>
      <c r="R27" s="1">
        <v>184793</v>
      </c>
      <c r="S27" s="1">
        <v>186052</v>
      </c>
      <c r="T27" s="1">
        <v>1259</v>
      </c>
      <c r="U27" s="1">
        <v>1635897</v>
      </c>
      <c r="V27" s="1">
        <v>95024</v>
      </c>
      <c r="W27" s="1">
        <v>4140750</v>
      </c>
      <c r="X27" s="1">
        <v>1439</v>
      </c>
      <c r="Y27" s="77">
        <v>2877.5191104933983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4"/>
        <v>3074.3684730686873</v>
      </c>
      <c r="C28" s="86">
        <f t="shared" si="6"/>
        <v>1433.1582935266019</v>
      </c>
      <c r="D28" s="86">
        <f t="shared" si="6"/>
        <v>242.68407181683412</v>
      </c>
      <c r="E28" s="86">
        <f t="shared" si="6"/>
        <v>194.81255147422172</v>
      </c>
      <c r="F28" s="86">
        <f t="shared" si="5"/>
        <v>1146.9988469774337</v>
      </c>
      <c r="G28" s="86">
        <f t="shared" si="5"/>
        <v>56.71470927359578</v>
      </c>
      <c r="H28" s="100">
        <f t="shared" si="1"/>
        <v>18664491</v>
      </c>
      <c r="I28" s="86">
        <f t="shared" si="2"/>
        <v>8700704</v>
      </c>
      <c r="J28" s="86">
        <f t="shared" si="2"/>
        <v>1473335</v>
      </c>
      <c r="K28" s="86">
        <f t="shared" si="2"/>
        <v>1182707</v>
      </c>
      <c r="L28" s="86">
        <f t="shared" si="3"/>
        <v>6963430</v>
      </c>
      <c r="M28" s="87">
        <f t="shared" si="3"/>
        <v>344315</v>
      </c>
      <c r="N28" s="76"/>
      <c r="O28" s="26" t="s">
        <v>17</v>
      </c>
      <c r="P28" s="1">
        <v>8700704</v>
      </c>
      <c r="Q28" s="1">
        <v>1473335</v>
      </c>
      <c r="R28" s="1">
        <v>1182707</v>
      </c>
      <c r="S28" s="1">
        <v>1188726</v>
      </c>
      <c r="T28" s="1">
        <v>6019</v>
      </c>
      <c r="U28" s="1">
        <v>6963430</v>
      </c>
      <c r="V28" s="1">
        <v>344315</v>
      </c>
      <c r="W28" s="1">
        <v>18664491</v>
      </c>
      <c r="X28" s="1">
        <v>6071</v>
      </c>
      <c r="Y28" s="77">
        <v>3074.3684730686873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s="27" customFormat="1" ht="12">
      <c r="A29" s="75" t="s">
        <v>18</v>
      </c>
      <c r="B29" s="86">
        <f t="shared" si="4"/>
        <v>3036.7311530784582</v>
      </c>
      <c r="C29" s="86">
        <f t="shared" si="6"/>
        <v>1566.1378780899738</v>
      </c>
      <c r="D29" s="86">
        <f t="shared" si="6"/>
        <v>227.47781360356211</v>
      </c>
      <c r="E29" s="86">
        <f t="shared" si="6"/>
        <v>122.50928911407954</v>
      </c>
      <c r="F29" s="86">
        <f t="shared" si="5"/>
        <v>976.41962229387377</v>
      </c>
      <c r="G29" s="86">
        <f t="shared" si="5"/>
        <v>144.18654997696913</v>
      </c>
      <c r="H29" s="100">
        <f t="shared" si="1"/>
        <v>19778230</v>
      </c>
      <c r="I29" s="86">
        <f t="shared" si="2"/>
        <v>10200256</v>
      </c>
      <c r="J29" s="86">
        <f t="shared" si="2"/>
        <v>1481563</v>
      </c>
      <c r="K29" s="86">
        <f t="shared" si="2"/>
        <v>797903</v>
      </c>
      <c r="L29" s="86">
        <f t="shared" si="3"/>
        <v>6359421</v>
      </c>
      <c r="M29" s="87">
        <f t="shared" si="3"/>
        <v>939087</v>
      </c>
      <c r="N29" s="76"/>
      <c r="O29" s="26" t="s">
        <v>18</v>
      </c>
      <c r="P29" s="1">
        <v>10200256</v>
      </c>
      <c r="Q29" s="1">
        <v>1481563</v>
      </c>
      <c r="R29" s="1">
        <v>797903</v>
      </c>
      <c r="S29" s="1">
        <v>803451</v>
      </c>
      <c r="T29" s="1">
        <v>5548</v>
      </c>
      <c r="U29" s="1">
        <v>6359421</v>
      </c>
      <c r="V29" s="1">
        <v>939087</v>
      </c>
      <c r="W29" s="1">
        <v>19778230</v>
      </c>
      <c r="X29" s="1">
        <v>6513</v>
      </c>
      <c r="Y29" s="77">
        <v>3036.7311530784586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2">
      <c r="A30" s="80" t="s">
        <v>42</v>
      </c>
      <c r="B30" s="86">
        <f t="shared" si="4"/>
        <v>2833.7633808061064</v>
      </c>
      <c r="C30" s="86">
        <f t="shared" si="6"/>
        <v>1275.2077631946383</v>
      </c>
      <c r="D30" s="86">
        <f t="shared" si="6"/>
        <v>184.17490458903472</v>
      </c>
      <c r="E30" s="86">
        <f t="shared" si="6"/>
        <v>190.00670203853673</v>
      </c>
      <c r="F30" s="86">
        <f t="shared" si="5"/>
        <v>1049.0322070185236</v>
      </c>
      <c r="G30" s="86">
        <f t="shared" si="5"/>
        <v>135.3418039653728</v>
      </c>
      <c r="H30" s="100">
        <f t="shared" si="1"/>
        <v>30443120</v>
      </c>
      <c r="I30" s="86">
        <f t="shared" si="2"/>
        <v>13699557</v>
      </c>
      <c r="J30" s="86">
        <f t="shared" si="2"/>
        <v>1978591</v>
      </c>
      <c r="K30" s="86">
        <f t="shared" si="2"/>
        <v>2041242</v>
      </c>
      <c r="L30" s="86">
        <f t="shared" si="3"/>
        <v>11269753</v>
      </c>
      <c r="M30" s="87">
        <f t="shared" si="3"/>
        <v>1453977</v>
      </c>
      <c r="N30" s="76"/>
      <c r="O30" s="28" t="s">
        <v>42</v>
      </c>
      <c r="P30" s="10">
        <v>13699557</v>
      </c>
      <c r="Q30" s="10">
        <v>1978591</v>
      </c>
      <c r="R30" s="10">
        <v>2041242</v>
      </c>
      <c r="S30" s="10">
        <v>2052099</v>
      </c>
      <c r="T30" s="10">
        <v>10857</v>
      </c>
      <c r="U30" s="10">
        <v>11269753</v>
      </c>
      <c r="V30" s="10">
        <v>1453977</v>
      </c>
      <c r="W30" s="10">
        <v>30443120</v>
      </c>
      <c r="X30" s="10">
        <v>10743</v>
      </c>
      <c r="Y30" s="81">
        <v>2833.7633808061064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ht="12">
      <c r="A31" s="75" t="s">
        <v>19</v>
      </c>
      <c r="B31" s="86">
        <f t="shared" si="4"/>
        <v>2977.8961784582261</v>
      </c>
      <c r="C31" s="86">
        <f t="shared" si="6"/>
        <v>1536.2479516775313</v>
      </c>
      <c r="D31" s="86">
        <f t="shared" si="6"/>
        <v>146.12080617187968</v>
      </c>
      <c r="E31" s="86">
        <f t="shared" si="6"/>
        <v>115.49973087733987</v>
      </c>
      <c r="F31" s="86">
        <f t="shared" si="5"/>
        <v>1014.6848274624723</v>
      </c>
      <c r="G31" s="86">
        <f t="shared" si="5"/>
        <v>165.34286226900306</v>
      </c>
      <c r="H31" s="100">
        <f t="shared" si="1"/>
        <v>49793402</v>
      </c>
      <c r="I31" s="86">
        <f t="shared" si="2"/>
        <v>25687602</v>
      </c>
      <c r="J31" s="86">
        <f t="shared" si="2"/>
        <v>2443286</v>
      </c>
      <c r="K31" s="86">
        <f t="shared" si="2"/>
        <v>1931271</v>
      </c>
      <c r="L31" s="86">
        <f t="shared" si="3"/>
        <v>16966545</v>
      </c>
      <c r="M31" s="87">
        <f t="shared" si="3"/>
        <v>2764698</v>
      </c>
      <c r="N31" s="76"/>
      <c r="O31" s="26" t="s">
        <v>19</v>
      </c>
      <c r="P31" s="1">
        <v>25687602</v>
      </c>
      <c r="Q31" s="1">
        <v>2443286</v>
      </c>
      <c r="R31" s="1">
        <v>1931271</v>
      </c>
      <c r="S31" s="1">
        <v>1946485</v>
      </c>
      <c r="T31" s="1">
        <v>15214</v>
      </c>
      <c r="U31" s="1">
        <v>16966545</v>
      </c>
      <c r="V31" s="1">
        <v>2764698</v>
      </c>
      <c r="W31" s="1">
        <v>49793402</v>
      </c>
      <c r="X31" s="1">
        <v>16721</v>
      </c>
      <c r="Y31" s="77">
        <v>2977.8961784582261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</row>
    <row r="32" spans="1:72" ht="12">
      <c r="A32" s="75" t="s">
        <v>20</v>
      </c>
      <c r="B32" s="88">
        <f t="shared" si="4"/>
        <v>3312.9185430463576</v>
      </c>
      <c r="C32" s="88">
        <f t="shared" si="6"/>
        <v>1856.2029801324504</v>
      </c>
      <c r="D32" s="88">
        <f t="shared" si="6"/>
        <v>127.92682119205298</v>
      </c>
      <c r="E32" s="88">
        <f t="shared" si="6"/>
        <v>234.19613686534217</v>
      </c>
      <c r="F32" s="88">
        <f t="shared" si="5"/>
        <v>959.14128035320084</v>
      </c>
      <c r="G32" s="88">
        <f t="shared" si="5"/>
        <v>135.45132450331127</v>
      </c>
      <c r="H32" s="100">
        <f t="shared" si="1"/>
        <v>30015042</v>
      </c>
      <c r="I32" s="88">
        <f t="shared" si="2"/>
        <v>16817199</v>
      </c>
      <c r="J32" s="88">
        <f t="shared" si="2"/>
        <v>1159017</v>
      </c>
      <c r="K32" s="88">
        <f t="shared" si="2"/>
        <v>2121817</v>
      </c>
      <c r="L32" s="88">
        <f t="shared" si="3"/>
        <v>8689820</v>
      </c>
      <c r="M32" s="87">
        <f t="shared" si="3"/>
        <v>1227189</v>
      </c>
      <c r="N32" s="79"/>
      <c r="O32" s="26" t="s">
        <v>20</v>
      </c>
      <c r="P32" s="1">
        <v>16817199</v>
      </c>
      <c r="Q32" s="1">
        <v>1159017</v>
      </c>
      <c r="R32" s="1">
        <v>2121817</v>
      </c>
      <c r="S32" s="1">
        <v>2129728</v>
      </c>
      <c r="T32" s="1">
        <v>7911</v>
      </c>
      <c r="U32" s="1">
        <v>8689820</v>
      </c>
      <c r="V32" s="1">
        <v>1227189</v>
      </c>
      <c r="W32" s="1">
        <v>30015042</v>
      </c>
      <c r="X32" s="1">
        <v>9060</v>
      </c>
      <c r="Y32" s="77">
        <v>3312.9185430463576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4"/>
        <v>2893.2067748327968</v>
      </c>
      <c r="C33" s="86">
        <f t="shared" si="6"/>
        <v>1554.6674510775329</v>
      </c>
      <c r="D33" s="86">
        <f t="shared" si="6"/>
        <v>141.5246160515234</v>
      </c>
      <c r="E33" s="86">
        <f t="shared" si="6"/>
        <v>117.16748204111964</v>
      </c>
      <c r="F33" s="86">
        <f t="shared" si="5"/>
        <v>931.02449219717607</v>
      </c>
      <c r="G33" s="86">
        <f t="shared" si="5"/>
        <v>148.82273346544463</v>
      </c>
      <c r="H33" s="100">
        <f t="shared" si="1"/>
        <v>93439006</v>
      </c>
      <c r="I33" s="86">
        <f t="shared" si="2"/>
        <v>50209540</v>
      </c>
      <c r="J33" s="86">
        <f t="shared" si="2"/>
        <v>4570679</v>
      </c>
      <c r="K33" s="86">
        <f t="shared" si="2"/>
        <v>3784041</v>
      </c>
      <c r="L33" s="86">
        <f t="shared" si="3"/>
        <v>30068367</v>
      </c>
      <c r="M33" s="87">
        <f t="shared" si="3"/>
        <v>4806379</v>
      </c>
      <c r="N33" s="76"/>
      <c r="O33" s="26" t="s">
        <v>21</v>
      </c>
      <c r="P33" s="1">
        <v>50209540</v>
      </c>
      <c r="Q33" s="1">
        <v>4570679</v>
      </c>
      <c r="R33" s="1">
        <v>3784041</v>
      </c>
      <c r="S33" s="1">
        <v>3811259</v>
      </c>
      <c r="T33" s="1">
        <v>27218</v>
      </c>
      <c r="U33" s="1">
        <v>30068367</v>
      </c>
      <c r="V33" s="1">
        <v>4806379</v>
      </c>
      <c r="W33" s="1">
        <v>93439006</v>
      </c>
      <c r="X33" s="1">
        <v>32296</v>
      </c>
      <c r="Y33" s="77">
        <v>2893.2067748327968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4"/>
        <v>3058.2527609718618</v>
      </c>
      <c r="C34" s="86">
        <f t="shared" si="6"/>
        <v>1369.2224142898301</v>
      </c>
      <c r="D34" s="86">
        <f t="shared" si="6"/>
        <v>187.94958225295304</v>
      </c>
      <c r="E34" s="86">
        <f t="shared" si="6"/>
        <v>181.76606165370211</v>
      </c>
      <c r="F34" s="86">
        <f t="shared" si="5"/>
        <v>1085.2342264477095</v>
      </c>
      <c r="G34" s="86">
        <f t="shared" si="5"/>
        <v>234.08047632766733</v>
      </c>
      <c r="H34" s="100">
        <f t="shared" si="1"/>
        <v>31845586</v>
      </c>
      <c r="I34" s="86">
        <f t="shared" si="2"/>
        <v>14257713</v>
      </c>
      <c r="J34" s="86">
        <f t="shared" si="2"/>
        <v>1957119</v>
      </c>
      <c r="K34" s="86">
        <f t="shared" si="2"/>
        <v>1892730</v>
      </c>
      <c r="L34" s="86">
        <f t="shared" si="3"/>
        <v>11300544</v>
      </c>
      <c r="M34" s="87">
        <f t="shared" si="3"/>
        <v>2437480</v>
      </c>
      <c r="N34" s="76"/>
      <c r="O34" s="26" t="s">
        <v>22</v>
      </c>
      <c r="P34" s="1">
        <v>14257713</v>
      </c>
      <c r="Q34" s="1">
        <v>1957119</v>
      </c>
      <c r="R34" s="1">
        <v>1892730</v>
      </c>
      <c r="S34" s="1">
        <v>1901783</v>
      </c>
      <c r="T34" s="1">
        <v>9053</v>
      </c>
      <c r="U34" s="1">
        <v>11300544</v>
      </c>
      <c r="V34" s="1">
        <v>2437480</v>
      </c>
      <c r="W34" s="1">
        <v>31845586</v>
      </c>
      <c r="X34" s="1">
        <v>10413</v>
      </c>
      <c r="Y34" s="77">
        <v>3058.2527609718622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4"/>
        <v>2973.6681714007923</v>
      </c>
      <c r="C35" s="86">
        <f t="shared" si="6"/>
        <v>1242.7531773039796</v>
      </c>
      <c r="D35" s="86">
        <f t="shared" si="6"/>
        <v>279.87499131884158</v>
      </c>
      <c r="E35" s="86">
        <f t="shared" si="6"/>
        <v>147.71991110493784</v>
      </c>
      <c r="F35" s="86">
        <f t="shared" si="5"/>
        <v>1247.8814501007014</v>
      </c>
      <c r="G35" s="86">
        <f t="shared" si="5"/>
        <v>55.438641572331413</v>
      </c>
      <c r="H35" s="100">
        <f t="shared" si="1"/>
        <v>42817848</v>
      </c>
      <c r="I35" s="86">
        <f t="shared" si="2"/>
        <v>17894403</v>
      </c>
      <c r="J35" s="86">
        <f t="shared" si="2"/>
        <v>4029920</v>
      </c>
      <c r="K35" s="86">
        <f t="shared" si="2"/>
        <v>2127019</v>
      </c>
      <c r="L35" s="86">
        <f t="shared" si="3"/>
        <v>17968245</v>
      </c>
      <c r="M35" s="87">
        <f t="shared" si="3"/>
        <v>798261</v>
      </c>
      <c r="N35" s="76"/>
      <c r="O35" s="28" t="s">
        <v>73</v>
      </c>
      <c r="P35" s="10">
        <v>17894403</v>
      </c>
      <c r="Q35" s="10">
        <v>4029920</v>
      </c>
      <c r="R35" s="10">
        <v>2127019</v>
      </c>
      <c r="S35" s="10">
        <v>2140419</v>
      </c>
      <c r="T35" s="10">
        <v>13400</v>
      </c>
      <c r="U35" s="10">
        <v>17968245</v>
      </c>
      <c r="V35" s="10">
        <v>798261</v>
      </c>
      <c r="W35" s="10">
        <v>42817848</v>
      </c>
      <c r="X35" s="10">
        <v>14399</v>
      </c>
      <c r="Y35" s="81">
        <v>2973.6681714007918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4"/>
        <v>2934.2875333390693</v>
      </c>
      <c r="C36" s="86">
        <f t="shared" si="6"/>
        <v>1413.1945280908544</v>
      </c>
      <c r="D36" s="86">
        <f t="shared" si="6"/>
        <v>257.97048954658868</v>
      </c>
      <c r="E36" s="86">
        <f t="shared" si="6"/>
        <v>168.69680805299836</v>
      </c>
      <c r="F36" s="86">
        <f t="shared" si="5"/>
        <v>1034.6458745590639</v>
      </c>
      <c r="G36" s="86">
        <f t="shared" si="5"/>
        <v>59.779833089563795</v>
      </c>
      <c r="H36" s="100">
        <f t="shared" si="1"/>
        <v>34105224</v>
      </c>
      <c r="I36" s="86">
        <f t="shared" si="2"/>
        <v>16425560</v>
      </c>
      <c r="J36" s="86">
        <f t="shared" si="2"/>
        <v>2998391</v>
      </c>
      <c r="K36" s="86">
        <f t="shared" si="2"/>
        <v>1960763</v>
      </c>
      <c r="L36" s="86">
        <f t="shared" si="3"/>
        <v>12025689</v>
      </c>
      <c r="M36" s="87">
        <f t="shared" si="3"/>
        <v>694821</v>
      </c>
      <c r="N36" s="76"/>
      <c r="O36" s="28" t="s">
        <v>43</v>
      </c>
      <c r="P36" s="10">
        <v>16425560</v>
      </c>
      <c r="Q36" s="10">
        <v>2998391</v>
      </c>
      <c r="R36" s="10">
        <v>1960763</v>
      </c>
      <c r="S36" s="10">
        <v>1970258</v>
      </c>
      <c r="T36" s="10">
        <v>9495</v>
      </c>
      <c r="U36" s="10">
        <v>12025689</v>
      </c>
      <c r="V36" s="10">
        <v>694821</v>
      </c>
      <c r="W36" s="10">
        <v>34105224</v>
      </c>
      <c r="X36" s="10">
        <v>11623</v>
      </c>
      <c r="Y36" s="81">
        <v>2934.2875333390689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4"/>
        <v>2804.602001766264</v>
      </c>
      <c r="C37" s="86">
        <f t="shared" si="6"/>
        <v>1361.5027965852223</v>
      </c>
      <c r="D37" s="86">
        <f t="shared" si="6"/>
        <v>125.74124227259347</v>
      </c>
      <c r="E37" s="86">
        <f t="shared" si="6"/>
        <v>104.6027082720047</v>
      </c>
      <c r="F37" s="86">
        <f t="shared" si="5"/>
        <v>1155.8037680306152</v>
      </c>
      <c r="G37" s="86">
        <f t="shared" si="5"/>
        <v>56.95148660582867</v>
      </c>
      <c r="H37" s="100">
        <f t="shared" si="1"/>
        <v>47636165</v>
      </c>
      <c r="I37" s="86">
        <f t="shared" si="2"/>
        <v>23125125</v>
      </c>
      <c r="J37" s="86">
        <f t="shared" si="2"/>
        <v>2135715</v>
      </c>
      <c r="K37" s="86">
        <f t="shared" si="2"/>
        <v>1776677</v>
      </c>
      <c r="L37" s="86">
        <f t="shared" si="3"/>
        <v>19631327</v>
      </c>
      <c r="M37" s="87">
        <f t="shared" si="3"/>
        <v>967321</v>
      </c>
      <c r="N37" s="76"/>
      <c r="O37" s="26" t="s">
        <v>44</v>
      </c>
      <c r="P37" s="1">
        <v>23125125</v>
      </c>
      <c r="Q37" s="1">
        <v>2135715</v>
      </c>
      <c r="R37" s="1">
        <v>1776677</v>
      </c>
      <c r="S37" s="1">
        <v>1792347</v>
      </c>
      <c r="T37" s="1">
        <v>15670</v>
      </c>
      <c r="U37" s="1">
        <v>19631327</v>
      </c>
      <c r="V37" s="1">
        <v>967321</v>
      </c>
      <c r="W37" s="1">
        <v>47636165</v>
      </c>
      <c r="X37" s="1">
        <v>16985</v>
      </c>
      <c r="Y37" s="77">
        <v>2804.6020017662645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4"/>
        <v>2704.9284126278344</v>
      </c>
      <c r="C38" s="86">
        <f t="shared" si="6"/>
        <v>1284.3121387283236</v>
      </c>
      <c r="D38" s="86">
        <f t="shared" si="6"/>
        <v>119.03690529124056</v>
      </c>
      <c r="E38" s="86">
        <f t="shared" si="6"/>
        <v>86.876167185415738</v>
      </c>
      <c r="F38" s="86">
        <f t="shared" si="5"/>
        <v>1162.3063583815028</v>
      </c>
      <c r="G38" s="86">
        <f t="shared" si="5"/>
        <v>52.396843041351708</v>
      </c>
      <c r="H38" s="100">
        <f t="shared" si="1"/>
        <v>12166768</v>
      </c>
      <c r="I38" s="86">
        <f t="shared" si="2"/>
        <v>5776836</v>
      </c>
      <c r="J38" s="86">
        <f t="shared" si="2"/>
        <v>535428</v>
      </c>
      <c r="K38" s="86">
        <f t="shared" si="2"/>
        <v>390769</v>
      </c>
      <c r="L38" s="86">
        <f t="shared" si="3"/>
        <v>5228054</v>
      </c>
      <c r="M38" s="87">
        <f t="shared" si="3"/>
        <v>235681</v>
      </c>
      <c r="N38" s="76"/>
      <c r="O38" s="28" t="s">
        <v>23</v>
      </c>
      <c r="P38" s="10">
        <v>5776836</v>
      </c>
      <c r="Q38" s="10">
        <v>535428</v>
      </c>
      <c r="R38" s="10">
        <v>390769</v>
      </c>
      <c r="S38" s="10">
        <v>394960</v>
      </c>
      <c r="T38" s="10">
        <v>4191</v>
      </c>
      <c r="U38" s="10">
        <v>5228054</v>
      </c>
      <c r="V38" s="10">
        <v>235681</v>
      </c>
      <c r="W38" s="10">
        <v>12166768</v>
      </c>
      <c r="X38" s="10">
        <v>4498</v>
      </c>
      <c r="Y38" s="81">
        <v>2704.9284126278344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4"/>
        <v>2902.8466444550213</v>
      </c>
      <c r="C39" s="86">
        <f t="shared" si="6"/>
        <v>1487.0478819609709</v>
      </c>
      <c r="D39" s="86">
        <f t="shared" si="6"/>
        <v>237.11623036649215</v>
      </c>
      <c r="E39" s="86">
        <f t="shared" si="6"/>
        <v>161.85854355069014</v>
      </c>
      <c r="F39" s="86">
        <f t="shared" si="5"/>
        <v>929.82208472156117</v>
      </c>
      <c r="G39" s="86">
        <f t="shared" si="5"/>
        <v>87.001903855306992</v>
      </c>
      <c r="H39" s="100">
        <f t="shared" si="1"/>
        <v>30494404</v>
      </c>
      <c r="I39" s="86">
        <f t="shared" si="2"/>
        <v>15621438</v>
      </c>
      <c r="J39" s="86">
        <f t="shared" si="2"/>
        <v>2490906</v>
      </c>
      <c r="K39" s="86">
        <f t="shared" si="2"/>
        <v>1700324</v>
      </c>
      <c r="L39" s="86">
        <f t="shared" si="3"/>
        <v>9767781</v>
      </c>
      <c r="M39" s="87">
        <f t="shared" si="3"/>
        <v>913955</v>
      </c>
      <c r="N39" s="76"/>
      <c r="O39" s="26" t="s">
        <v>24</v>
      </c>
      <c r="P39" s="1">
        <v>15621438</v>
      </c>
      <c r="Q39" s="1">
        <v>2490906</v>
      </c>
      <c r="R39" s="1">
        <v>1700324</v>
      </c>
      <c r="S39" s="1">
        <v>1709187</v>
      </c>
      <c r="T39" s="1">
        <v>8863</v>
      </c>
      <c r="U39" s="1">
        <v>9767781</v>
      </c>
      <c r="V39" s="1">
        <v>913955</v>
      </c>
      <c r="W39" s="1">
        <v>30494404</v>
      </c>
      <c r="X39" s="1">
        <v>10505</v>
      </c>
      <c r="Y39" s="77">
        <v>2902.8466444550213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4"/>
        <v>3306.1383058071387</v>
      </c>
      <c r="C40" s="86">
        <f t="shared" si="6"/>
        <v>1382.502610548748</v>
      </c>
      <c r="D40" s="86">
        <f t="shared" si="6"/>
        <v>214.26968566862013</v>
      </c>
      <c r="E40" s="86">
        <f t="shared" si="6"/>
        <v>540.7045285029302</v>
      </c>
      <c r="F40" s="86">
        <f t="shared" si="5"/>
        <v>1087.806073521577</v>
      </c>
      <c r="G40" s="86">
        <f t="shared" si="5"/>
        <v>80.855407565263718</v>
      </c>
      <c r="H40" s="100">
        <f t="shared" si="1"/>
        <v>31028108</v>
      </c>
      <c r="I40" s="86">
        <f t="shared" si="2"/>
        <v>12974787</v>
      </c>
      <c r="J40" s="86">
        <f t="shared" si="2"/>
        <v>2010921</v>
      </c>
      <c r="K40" s="86">
        <f t="shared" si="2"/>
        <v>5074512</v>
      </c>
      <c r="L40" s="86">
        <f t="shared" si="3"/>
        <v>10209060</v>
      </c>
      <c r="M40" s="87">
        <f t="shared" si="3"/>
        <v>758828</v>
      </c>
      <c r="N40" s="76"/>
      <c r="O40" s="26" t="s">
        <v>25</v>
      </c>
      <c r="P40" s="1">
        <v>12974787</v>
      </c>
      <c r="Q40" s="1">
        <v>2010921</v>
      </c>
      <c r="R40" s="1">
        <v>5074512</v>
      </c>
      <c r="S40" s="1">
        <v>5083065</v>
      </c>
      <c r="T40" s="1">
        <v>8553</v>
      </c>
      <c r="U40" s="1">
        <v>10209060</v>
      </c>
      <c r="V40" s="1">
        <v>758828</v>
      </c>
      <c r="W40" s="1">
        <v>31028108</v>
      </c>
      <c r="X40" s="1">
        <v>9385</v>
      </c>
      <c r="Y40" s="77">
        <v>3306.1383058071392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4"/>
        <v>2820.4178367134687</v>
      </c>
      <c r="C41" s="86">
        <f t="shared" si="6"/>
        <v>1264.2142485699428</v>
      </c>
      <c r="D41" s="86">
        <f t="shared" si="6"/>
        <v>200.5910036401456</v>
      </c>
      <c r="E41" s="86">
        <f t="shared" si="6"/>
        <v>153.87051482059283</v>
      </c>
      <c r="F41" s="86">
        <f t="shared" si="5"/>
        <v>1107.2028081123244</v>
      </c>
      <c r="G41" s="86">
        <f t="shared" si="5"/>
        <v>94.539261570462813</v>
      </c>
      <c r="H41" s="100">
        <f t="shared" si="1"/>
        <v>10847327</v>
      </c>
      <c r="I41" s="86">
        <f t="shared" si="2"/>
        <v>4862168</v>
      </c>
      <c r="J41" s="86">
        <f t="shared" si="2"/>
        <v>771473</v>
      </c>
      <c r="K41" s="86">
        <f t="shared" si="2"/>
        <v>591786</v>
      </c>
      <c r="L41" s="86">
        <f t="shared" si="3"/>
        <v>4258302</v>
      </c>
      <c r="M41" s="87">
        <f t="shared" si="3"/>
        <v>363598</v>
      </c>
      <c r="N41" s="76"/>
      <c r="O41" s="26" t="s">
        <v>26</v>
      </c>
      <c r="P41" s="1">
        <v>4862168</v>
      </c>
      <c r="Q41" s="1">
        <v>771473</v>
      </c>
      <c r="R41" s="1">
        <v>591786</v>
      </c>
      <c r="S41" s="1">
        <v>595389</v>
      </c>
      <c r="T41" s="1">
        <v>3603</v>
      </c>
      <c r="U41" s="1">
        <v>4258302</v>
      </c>
      <c r="V41" s="1">
        <v>363598</v>
      </c>
      <c r="W41" s="1">
        <v>10847327</v>
      </c>
      <c r="X41" s="1">
        <v>3846</v>
      </c>
      <c r="Y41" s="77">
        <v>2820.4178367134687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4"/>
        <v>2671.3341024457777</v>
      </c>
      <c r="C42" s="86">
        <f t="shared" si="6"/>
        <v>1198.2321181356715</v>
      </c>
      <c r="D42" s="86">
        <f t="shared" si="6"/>
        <v>195.83341024457775</v>
      </c>
      <c r="E42" s="86">
        <f t="shared" si="6"/>
        <v>113.67235809875403</v>
      </c>
      <c r="F42" s="86">
        <f t="shared" si="5"/>
        <v>1113.9667743424088</v>
      </c>
      <c r="G42" s="86">
        <f t="shared" si="5"/>
        <v>49.629441624365484</v>
      </c>
      <c r="H42" s="100">
        <f t="shared" si="1"/>
        <v>5788781</v>
      </c>
      <c r="I42" s="86">
        <f t="shared" si="2"/>
        <v>2596569</v>
      </c>
      <c r="J42" s="86">
        <f t="shared" si="2"/>
        <v>424371</v>
      </c>
      <c r="K42" s="86">
        <f t="shared" si="2"/>
        <v>246328</v>
      </c>
      <c r="L42" s="86">
        <f t="shared" si="3"/>
        <v>2413966</v>
      </c>
      <c r="M42" s="87">
        <f t="shared" si="3"/>
        <v>107547</v>
      </c>
      <c r="N42" s="76"/>
      <c r="O42" s="26" t="s">
        <v>27</v>
      </c>
      <c r="P42" s="1">
        <v>2596569</v>
      </c>
      <c r="Q42" s="1">
        <v>424371</v>
      </c>
      <c r="R42" s="1">
        <v>246328</v>
      </c>
      <c r="S42" s="1">
        <v>248305</v>
      </c>
      <c r="T42" s="1">
        <v>1977</v>
      </c>
      <c r="U42" s="1">
        <v>2413966</v>
      </c>
      <c r="V42" s="1">
        <v>107547</v>
      </c>
      <c r="W42" s="1">
        <v>5788781</v>
      </c>
      <c r="X42" s="1">
        <v>2167</v>
      </c>
      <c r="Y42" s="77">
        <v>2671.3341024457777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4"/>
        <v>2815.7143851508122</v>
      </c>
      <c r="C43" s="86">
        <f t="shared" si="6"/>
        <v>1369.5317865429233</v>
      </c>
      <c r="D43" s="86">
        <f t="shared" si="6"/>
        <v>202.19605568445476</v>
      </c>
      <c r="E43" s="86">
        <f t="shared" si="6"/>
        <v>112.00023201856149</v>
      </c>
      <c r="F43" s="86">
        <f t="shared" si="5"/>
        <v>1055.9334106728538</v>
      </c>
      <c r="G43" s="86">
        <f t="shared" si="5"/>
        <v>76.052900232018558</v>
      </c>
      <c r="H43" s="100">
        <f t="shared" si="1"/>
        <v>12135729</v>
      </c>
      <c r="I43" s="86">
        <f t="shared" si="2"/>
        <v>5902682</v>
      </c>
      <c r="J43" s="86">
        <f t="shared" si="2"/>
        <v>871465</v>
      </c>
      <c r="K43" s="86">
        <f t="shared" si="2"/>
        <v>482721</v>
      </c>
      <c r="L43" s="86">
        <f t="shared" si="3"/>
        <v>4551073</v>
      </c>
      <c r="M43" s="87">
        <f t="shared" si="3"/>
        <v>327788</v>
      </c>
      <c r="N43" s="76"/>
      <c r="O43" s="26" t="s">
        <v>28</v>
      </c>
      <c r="P43" s="1">
        <v>5902682</v>
      </c>
      <c r="Q43" s="1">
        <v>871465</v>
      </c>
      <c r="R43" s="1">
        <v>482721</v>
      </c>
      <c r="S43" s="1">
        <v>486392</v>
      </c>
      <c r="T43" s="1">
        <v>3671</v>
      </c>
      <c r="U43" s="1">
        <v>4551073</v>
      </c>
      <c r="V43" s="1">
        <v>327788</v>
      </c>
      <c r="W43" s="1">
        <v>12135729</v>
      </c>
      <c r="X43" s="1">
        <v>4310</v>
      </c>
      <c r="Y43" s="77">
        <v>2815.7143851508122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4"/>
        <v>3739.7706237424541</v>
      </c>
      <c r="C44" s="86">
        <f t="shared" si="6"/>
        <v>1721.5241448692152</v>
      </c>
      <c r="D44" s="86">
        <f t="shared" si="6"/>
        <v>359.91951710261571</v>
      </c>
      <c r="E44" s="86">
        <f t="shared" si="6"/>
        <v>99.339034205231385</v>
      </c>
      <c r="F44" s="86">
        <f t="shared" si="5"/>
        <v>1486.4839034205231</v>
      </c>
      <c r="G44" s="86">
        <f t="shared" si="5"/>
        <v>72.50402414486922</v>
      </c>
      <c r="H44" s="100">
        <f t="shared" si="1"/>
        <v>3717332</v>
      </c>
      <c r="I44" s="86">
        <f t="shared" si="2"/>
        <v>1711195</v>
      </c>
      <c r="J44" s="86">
        <f t="shared" si="2"/>
        <v>357760</v>
      </c>
      <c r="K44" s="86">
        <f t="shared" si="2"/>
        <v>98743</v>
      </c>
      <c r="L44" s="86">
        <f t="shared" si="3"/>
        <v>1477565</v>
      </c>
      <c r="M44" s="87">
        <f t="shared" si="3"/>
        <v>72069</v>
      </c>
      <c r="N44" s="76"/>
      <c r="O44" s="26" t="s">
        <v>29</v>
      </c>
      <c r="P44" s="1">
        <v>1711195</v>
      </c>
      <c r="Q44" s="1">
        <v>357760</v>
      </c>
      <c r="R44" s="1">
        <v>98743</v>
      </c>
      <c r="S44" s="1">
        <v>99851</v>
      </c>
      <c r="T44" s="1">
        <v>1108</v>
      </c>
      <c r="U44" s="1">
        <v>1477565</v>
      </c>
      <c r="V44" s="1">
        <v>72069</v>
      </c>
      <c r="W44" s="1">
        <v>3717332</v>
      </c>
      <c r="X44" s="1">
        <v>994</v>
      </c>
      <c r="Y44" s="77">
        <v>3739.7706237424545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4"/>
        <v>2748.4317498496694</v>
      </c>
      <c r="C45" s="86">
        <f t="shared" si="6"/>
        <v>1389.5484064942875</v>
      </c>
      <c r="D45" s="86">
        <f t="shared" si="6"/>
        <v>129.6638604930848</v>
      </c>
      <c r="E45" s="86">
        <f t="shared" si="6"/>
        <v>106.6665664461816</v>
      </c>
      <c r="F45" s="86">
        <f t="shared" si="5"/>
        <v>1016.26127480457</v>
      </c>
      <c r="G45" s="86">
        <f t="shared" si="5"/>
        <v>106.2916416115454</v>
      </c>
      <c r="H45" s="100">
        <f t="shared" si="1"/>
        <v>9141284</v>
      </c>
      <c r="I45" s="86">
        <f t="shared" si="2"/>
        <v>4621638</v>
      </c>
      <c r="J45" s="86">
        <f t="shared" si="2"/>
        <v>431262</v>
      </c>
      <c r="K45" s="86">
        <f t="shared" si="2"/>
        <v>354773</v>
      </c>
      <c r="L45" s="86">
        <f t="shared" si="3"/>
        <v>3380085</v>
      </c>
      <c r="M45" s="87">
        <f t="shared" si="3"/>
        <v>353526</v>
      </c>
      <c r="N45" s="76"/>
      <c r="O45" s="26" t="s">
        <v>30</v>
      </c>
      <c r="P45" s="1">
        <v>4621638</v>
      </c>
      <c r="Q45" s="1">
        <v>431262</v>
      </c>
      <c r="R45" s="1">
        <v>354773</v>
      </c>
      <c r="S45" s="1">
        <v>357563</v>
      </c>
      <c r="T45" s="1">
        <v>2790</v>
      </c>
      <c r="U45" s="1">
        <v>3380085</v>
      </c>
      <c r="V45" s="1">
        <v>353526</v>
      </c>
      <c r="W45" s="1">
        <v>9141284</v>
      </c>
      <c r="X45" s="1">
        <v>3326</v>
      </c>
      <c r="Y45" s="77">
        <v>2748.4317498496694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4"/>
        <v>2807.1848928974068</v>
      </c>
      <c r="C46" s="86">
        <f t="shared" si="6"/>
        <v>1264.4946448703495</v>
      </c>
      <c r="D46" s="86">
        <f t="shared" si="6"/>
        <v>141.33089064261557</v>
      </c>
      <c r="E46" s="86">
        <f t="shared" si="6"/>
        <v>94.218432919954907</v>
      </c>
      <c r="F46" s="86">
        <f t="shared" si="5"/>
        <v>1227.0129650507329</v>
      </c>
      <c r="G46" s="86">
        <f t="shared" si="5"/>
        <v>80.127959413754226</v>
      </c>
      <c r="H46" s="100">
        <f t="shared" si="1"/>
        <v>9959892</v>
      </c>
      <c r="I46" s="86">
        <f t="shared" si="2"/>
        <v>4486427</v>
      </c>
      <c r="J46" s="86">
        <f t="shared" si="2"/>
        <v>501442</v>
      </c>
      <c r="K46" s="86">
        <f t="shared" si="2"/>
        <v>334287</v>
      </c>
      <c r="L46" s="86">
        <f t="shared" si="3"/>
        <v>4353442</v>
      </c>
      <c r="M46" s="87">
        <f t="shared" si="3"/>
        <v>284294</v>
      </c>
      <c r="N46" s="76"/>
      <c r="O46" s="26" t="s">
        <v>31</v>
      </c>
      <c r="P46" s="1">
        <v>4486427</v>
      </c>
      <c r="Q46" s="1">
        <v>501442</v>
      </c>
      <c r="R46" s="1">
        <v>334287</v>
      </c>
      <c r="S46" s="1">
        <v>337565</v>
      </c>
      <c r="T46" s="1">
        <v>3278</v>
      </c>
      <c r="U46" s="1">
        <v>4353442</v>
      </c>
      <c r="V46" s="1">
        <v>284294</v>
      </c>
      <c r="W46" s="1">
        <v>9959892</v>
      </c>
      <c r="X46" s="1">
        <v>3548</v>
      </c>
      <c r="Y46" s="77">
        <v>2807.1848928974068</v>
      </c>
      <c r="Z46" s="27"/>
      <c r="AA46" s="27"/>
      <c r="AB46" s="27"/>
      <c r="AC46" s="27"/>
      <c r="AD46" s="27"/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4"/>
        <v>2939.5501483679523</v>
      </c>
      <c r="C47" s="86">
        <f t="shared" si="6"/>
        <v>1408.7126937026046</v>
      </c>
      <c r="D47" s="86">
        <f t="shared" si="6"/>
        <v>220.70042861852951</v>
      </c>
      <c r="E47" s="86">
        <f t="shared" si="6"/>
        <v>229.17474447741509</v>
      </c>
      <c r="F47" s="86">
        <f t="shared" si="5"/>
        <v>999.2395647873393</v>
      </c>
      <c r="G47" s="86">
        <f t="shared" si="5"/>
        <v>81.722716782063969</v>
      </c>
      <c r="H47" s="100">
        <f t="shared" si="1"/>
        <v>44578278</v>
      </c>
      <c r="I47" s="86">
        <f t="shared" si="2"/>
        <v>21363128</v>
      </c>
      <c r="J47" s="86">
        <f t="shared" si="2"/>
        <v>3346922</v>
      </c>
      <c r="K47" s="86">
        <f t="shared" si="2"/>
        <v>3475435</v>
      </c>
      <c r="L47" s="86">
        <f t="shared" si="3"/>
        <v>15153468</v>
      </c>
      <c r="M47" s="87">
        <f t="shared" si="3"/>
        <v>1239325</v>
      </c>
      <c r="N47" s="76"/>
      <c r="O47" s="28" t="s">
        <v>45</v>
      </c>
      <c r="P47" s="10">
        <v>21363128</v>
      </c>
      <c r="Q47" s="10">
        <v>3346922</v>
      </c>
      <c r="R47" s="10">
        <v>3475435</v>
      </c>
      <c r="S47" s="10">
        <v>3488354</v>
      </c>
      <c r="T47" s="10">
        <v>12919</v>
      </c>
      <c r="U47" s="10">
        <v>15153468</v>
      </c>
      <c r="V47" s="10">
        <v>1239325</v>
      </c>
      <c r="W47" s="10">
        <v>44578278</v>
      </c>
      <c r="X47" s="10">
        <v>15165</v>
      </c>
      <c r="Y47" s="81">
        <v>2939.5501483679527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4"/>
        <v>2787.7954759660697</v>
      </c>
      <c r="C48" s="86">
        <f t="shared" si="6"/>
        <v>1402.5540595125892</v>
      </c>
      <c r="D48" s="86">
        <f t="shared" si="6"/>
        <v>142.68910731116199</v>
      </c>
      <c r="E48" s="86">
        <f t="shared" si="6"/>
        <v>123.30618015349401</v>
      </c>
      <c r="F48" s="86">
        <f t="shared" si="5"/>
        <v>1067.2539383331089</v>
      </c>
      <c r="G48" s="86">
        <f t="shared" si="5"/>
        <v>51.992190655715632</v>
      </c>
      <c r="H48" s="100">
        <f t="shared" si="1"/>
        <v>20704957</v>
      </c>
      <c r="I48" s="86">
        <f t="shared" si="2"/>
        <v>10416769</v>
      </c>
      <c r="J48" s="86">
        <f t="shared" si="2"/>
        <v>1059752</v>
      </c>
      <c r="K48" s="86">
        <f t="shared" si="2"/>
        <v>915795</v>
      </c>
      <c r="L48" s="86">
        <f t="shared" si="3"/>
        <v>7926495</v>
      </c>
      <c r="M48" s="87">
        <f t="shared" si="3"/>
        <v>386146</v>
      </c>
      <c r="N48" s="76"/>
      <c r="O48" s="28" t="s">
        <v>32</v>
      </c>
      <c r="P48" s="10">
        <v>10416769</v>
      </c>
      <c r="Q48" s="10">
        <v>1059752</v>
      </c>
      <c r="R48" s="10">
        <v>915795</v>
      </c>
      <c r="S48" s="10">
        <v>922800</v>
      </c>
      <c r="T48" s="10">
        <v>7005</v>
      </c>
      <c r="U48" s="10">
        <v>7926495</v>
      </c>
      <c r="V48" s="10">
        <v>386146</v>
      </c>
      <c r="W48" s="10">
        <v>20704957</v>
      </c>
      <c r="X48" s="10">
        <v>7427</v>
      </c>
      <c r="Y48" s="81">
        <v>2787.7954759660697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4"/>
        <v>3171.027625886567</v>
      </c>
      <c r="C49" s="89">
        <f t="shared" si="6"/>
        <v>1824.1638595584977</v>
      </c>
      <c r="D49" s="89">
        <f t="shared" si="6"/>
        <v>151.00667169635202</v>
      </c>
      <c r="E49" s="89">
        <f t="shared" si="6"/>
        <v>144.84757617877585</v>
      </c>
      <c r="F49" s="89">
        <f t="shared" si="5"/>
        <v>940.1665590495254</v>
      </c>
      <c r="G49" s="89">
        <f t="shared" si="5"/>
        <v>110.84295940341588</v>
      </c>
      <c r="H49" s="90">
        <f>SUM(H4:H48)</f>
        <v>5598506352</v>
      </c>
      <c r="I49" s="91">
        <f t="shared" ref="I49:M49" si="7">SUM(I4:I48)</f>
        <v>3220594129</v>
      </c>
      <c r="J49" s="91">
        <f t="shared" si="7"/>
        <v>266604997</v>
      </c>
      <c r="K49" s="91">
        <f t="shared" si="7"/>
        <v>255731003</v>
      </c>
      <c r="L49" s="91">
        <f t="shared" si="7"/>
        <v>1659880983</v>
      </c>
      <c r="M49" s="92">
        <f t="shared" si="7"/>
        <v>195695240</v>
      </c>
      <c r="N49" s="83"/>
      <c r="O49" s="7" t="s">
        <v>33</v>
      </c>
      <c r="P49" s="11">
        <v>3220594129</v>
      </c>
      <c r="Q49" s="11">
        <v>266604997</v>
      </c>
      <c r="R49" s="11">
        <v>255731003</v>
      </c>
      <c r="S49" s="11">
        <v>257471004</v>
      </c>
      <c r="T49" s="11">
        <v>1740001</v>
      </c>
      <c r="U49" s="11">
        <v>1659880983</v>
      </c>
      <c r="V49" s="11">
        <v>195695240</v>
      </c>
      <c r="W49" s="11">
        <v>5598506352</v>
      </c>
      <c r="X49" s="11">
        <v>1765518</v>
      </c>
      <c r="Y49" s="84">
        <v>3171.027625886567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3171.027625886567</v>
      </c>
      <c r="C50" s="86">
        <f t="shared" ref="C50:G50" si="8">C49</f>
        <v>1824.1638595584977</v>
      </c>
      <c r="D50" s="86">
        <f t="shared" si="8"/>
        <v>151.00667169635202</v>
      </c>
      <c r="E50" s="86">
        <f t="shared" si="8"/>
        <v>144.84757617877585</v>
      </c>
      <c r="F50" s="86">
        <f t="shared" si="8"/>
        <v>940.1665590495254</v>
      </c>
      <c r="G50" s="86">
        <f t="shared" si="8"/>
        <v>110.84295940341588</v>
      </c>
      <c r="H50" s="86">
        <f>AVERAGE(H4:H48)</f>
        <v>124411252.26666667</v>
      </c>
      <c r="I50" s="86">
        <f t="shared" ref="I50:M50" si="9">AVERAGE(I4:I48)</f>
        <v>71568758.422222227</v>
      </c>
      <c r="J50" s="86">
        <f t="shared" si="9"/>
        <v>5924555.4888888886</v>
      </c>
      <c r="K50" s="86">
        <f t="shared" si="9"/>
        <v>5682911.1777777774</v>
      </c>
      <c r="L50" s="86">
        <f t="shared" si="9"/>
        <v>36886244.06666667</v>
      </c>
      <c r="M50" s="86">
        <f t="shared" si="9"/>
        <v>4348783.111111111</v>
      </c>
      <c r="P50" s="14"/>
      <c r="Q50" s="85"/>
      <c r="R50" s="85"/>
      <c r="S50" s="85"/>
      <c r="T50" s="85"/>
      <c r="U50" s="85"/>
      <c r="V50" s="85"/>
      <c r="W50" s="85"/>
      <c r="X50" s="85"/>
      <c r="Y50" s="85"/>
      <c r="AJ50" s="78"/>
    </row>
    <row r="51" spans="1:56" ht="12"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56" ht="12">
      <c r="A52" s="8" t="s">
        <v>145</v>
      </c>
      <c r="AJ52" s="78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J53" s="78"/>
    </row>
    <row r="54" spans="1:56" ht="12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6" ht="12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s="5" customFormat="1" ht="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56" s="5" customFormat="1" ht="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9" customHeight="1"/>
    <row r="95" s="5" customFormat="1" ht="9" customHeight="1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12" customFormat="1" ht="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s="12" customFormat="1" ht="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5" customFormat="1" ht="9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72" s="5" customFormat="1" ht="9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ht="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9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rowBreaks count="2" manualBreakCount="2">
    <brk id="54" max="16383" man="1"/>
    <brk id="159" max="16383" man="1"/>
  </rowBreaks>
  <colBreaks count="2" manualBreakCount="2">
    <brk id="27" max="1048575" man="1"/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92</v>
      </c>
      <c r="D1" s="39" t="s">
        <v>65</v>
      </c>
      <c r="E1" s="38"/>
      <c r="F1" s="39"/>
      <c r="G1" s="38" t="s">
        <v>93</v>
      </c>
      <c r="H1" s="39"/>
      <c r="I1" s="38" t="s">
        <v>92</v>
      </c>
      <c r="J1" s="38" t="s">
        <v>94</v>
      </c>
      <c r="K1" s="39"/>
      <c r="L1" s="39"/>
      <c r="M1" s="38" t="s">
        <v>95</v>
      </c>
      <c r="N1" s="38"/>
      <c r="O1" s="13" t="s">
        <v>91</v>
      </c>
      <c r="P1" s="13"/>
      <c r="Q1" s="40" t="s">
        <v>96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42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42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3305.3426567658998</v>
      </c>
      <c r="C4" s="86">
        <f t="shared" ref="C4:E19" si="0">P4/$X4</f>
        <v>2037.2371478868479</v>
      </c>
      <c r="D4" s="86">
        <f t="shared" si="0"/>
        <v>108.07652858413805</v>
      </c>
      <c r="E4" s="86">
        <f t="shared" si="0"/>
        <v>155.54010513705947</v>
      </c>
      <c r="F4" s="86">
        <f>U4/$X4</f>
        <v>849.09845917961729</v>
      </c>
      <c r="G4" s="86">
        <f>V4/$X4</f>
        <v>155.39041597823706</v>
      </c>
      <c r="H4" s="100">
        <f>SUM(I4:M4)</f>
        <v>2444651261</v>
      </c>
      <c r="I4" s="86">
        <f>P4</f>
        <v>1506752818</v>
      </c>
      <c r="J4" s="86">
        <f>Q4</f>
        <v>79934049</v>
      </c>
      <c r="K4" s="86">
        <f>R4</f>
        <v>115038395</v>
      </c>
      <c r="L4" s="86">
        <f>U4</f>
        <v>627998315</v>
      </c>
      <c r="M4" s="87">
        <f>V4</f>
        <v>114927684</v>
      </c>
      <c r="N4" s="76"/>
      <c r="O4" s="26" t="s">
        <v>0</v>
      </c>
      <c r="P4" s="1">
        <v>1506752818</v>
      </c>
      <c r="Q4" s="1">
        <v>79934049</v>
      </c>
      <c r="R4" s="1">
        <v>115038395</v>
      </c>
      <c r="S4" s="1">
        <v>116121681</v>
      </c>
      <c r="T4" s="1">
        <v>1083286</v>
      </c>
      <c r="U4" s="1">
        <v>627998315</v>
      </c>
      <c r="V4" s="1">
        <v>114927684</v>
      </c>
      <c r="W4" s="1">
        <v>2444651261</v>
      </c>
      <c r="X4" s="1">
        <v>739606</v>
      </c>
      <c r="Y4" s="77">
        <v>3305.3426567658998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2978.4731141229745</v>
      </c>
      <c r="C5" s="86">
        <f t="shared" si="0"/>
        <v>1684.6450796004985</v>
      </c>
      <c r="D5" s="86">
        <f t="shared" si="0"/>
        <v>148.04085738178262</v>
      </c>
      <c r="E5" s="86">
        <f t="shared" si="0"/>
        <v>131.01872860095617</v>
      </c>
      <c r="F5" s="86">
        <f>U5/$X5</f>
        <v>946.1642894334085</v>
      </c>
      <c r="G5" s="86">
        <f>V5/$X5</f>
        <v>68.604159106328595</v>
      </c>
      <c r="H5" s="100">
        <f t="shared" ref="H5:H48" si="1">SUM(I5:M5)</f>
        <v>377545295</v>
      </c>
      <c r="I5" s="86">
        <f t="shared" ref="I5:I48" si="2">P5</f>
        <v>213542241</v>
      </c>
      <c r="J5" s="86">
        <f t="shared" ref="J5:J48" si="3">Q5</f>
        <v>18765363</v>
      </c>
      <c r="K5" s="86">
        <f t="shared" ref="K5:K48" si="4">R5</f>
        <v>16607672</v>
      </c>
      <c r="L5" s="86">
        <f t="shared" ref="L5:L48" si="5">U5</f>
        <v>119933893</v>
      </c>
      <c r="M5" s="87">
        <f t="shared" ref="M5:M48" si="6">V5</f>
        <v>8696126</v>
      </c>
      <c r="N5" s="76"/>
      <c r="O5" s="26" t="s">
        <v>1</v>
      </c>
      <c r="P5" s="1">
        <v>213542241</v>
      </c>
      <c r="Q5" s="1">
        <v>18765363</v>
      </c>
      <c r="R5" s="1">
        <v>16607672</v>
      </c>
      <c r="S5" s="1">
        <v>16773407</v>
      </c>
      <c r="T5" s="1">
        <v>165735</v>
      </c>
      <c r="U5" s="1">
        <v>119933893</v>
      </c>
      <c r="V5" s="1">
        <v>8696126</v>
      </c>
      <c r="W5" s="1">
        <v>377545295</v>
      </c>
      <c r="X5" s="1">
        <v>126758</v>
      </c>
      <c r="Y5" s="77">
        <v>2978.4731141229745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7">SUM(C6:G6)</f>
        <v>3005.9834678624811</v>
      </c>
      <c r="C6" s="86">
        <f t="shared" si="0"/>
        <v>1659.296860986547</v>
      </c>
      <c r="D6" s="86">
        <f t="shared" si="0"/>
        <v>130.65847533632288</v>
      </c>
      <c r="E6" s="86">
        <f t="shared" si="0"/>
        <v>115.67405082212257</v>
      </c>
      <c r="F6" s="86">
        <f t="shared" ref="F6:G49" si="8">U6/$X6</f>
        <v>1017.0357847533633</v>
      </c>
      <c r="G6" s="86">
        <f t="shared" si="8"/>
        <v>83.318295964125554</v>
      </c>
      <c r="H6" s="100">
        <f t="shared" si="1"/>
        <v>100550147</v>
      </c>
      <c r="I6" s="86">
        <f t="shared" si="2"/>
        <v>55503480</v>
      </c>
      <c r="J6" s="86">
        <f t="shared" si="3"/>
        <v>4370526</v>
      </c>
      <c r="K6" s="86">
        <f t="shared" si="4"/>
        <v>3869297</v>
      </c>
      <c r="L6" s="86">
        <f t="shared" si="5"/>
        <v>34019847</v>
      </c>
      <c r="M6" s="87">
        <f t="shared" si="6"/>
        <v>2786997</v>
      </c>
      <c r="N6" s="76"/>
      <c r="O6" s="26" t="s">
        <v>2</v>
      </c>
      <c r="P6" s="1">
        <v>55503480</v>
      </c>
      <c r="Q6" s="1">
        <v>4370526</v>
      </c>
      <c r="R6" s="1">
        <v>3869297</v>
      </c>
      <c r="S6" s="1">
        <v>3916530</v>
      </c>
      <c r="T6" s="1">
        <v>47233</v>
      </c>
      <c r="U6" s="1">
        <v>34019847</v>
      </c>
      <c r="V6" s="1">
        <v>2786997</v>
      </c>
      <c r="W6" s="1">
        <v>100550147</v>
      </c>
      <c r="X6" s="1">
        <v>33450</v>
      </c>
      <c r="Y6" s="77">
        <v>3005.9834678624811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7"/>
        <v>2861.6551437687617</v>
      </c>
      <c r="C7" s="86">
        <f t="shared" si="0"/>
        <v>1618.9156644703305</v>
      </c>
      <c r="D7" s="86">
        <f t="shared" si="0"/>
        <v>76.996412860837879</v>
      </c>
      <c r="E7" s="86">
        <f t="shared" si="0"/>
        <v>114.54847357788812</v>
      </c>
      <c r="F7" s="86">
        <f t="shared" si="8"/>
        <v>976.16989823852589</v>
      </c>
      <c r="G7" s="86">
        <f t="shared" si="8"/>
        <v>75.024694621179222</v>
      </c>
      <c r="H7" s="100">
        <f t="shared" si="1"/>
        <v>151573288</v>
      </c>
      <c r="I7" s="86">
        <f t="shared" si="2"/>
        <v>85749106</v>
      </c>
      <c r="J7" s="86">
        <f t="shared" si="3"/>
        <v>4078269</v>
      </c>
      <c r="K7" s="86">
        <f t="shared" si="4"/>
        <v>6067289</v>
      </c>
      <c r="L7" s="86">
        <f t="shared" si="5"/>
        <v>51704791</v>
      </c>
      <c r="M7" s="87">
        <f t="shared" si="6"/>
        <v>3973833</v>
      </c>
      <c r="N7" s="76"/>
      <c r="O7" s="26" t="s">
        <v>3</v>
      </c>
      <c r="P7" s="1">
        <v>85749106</v>
      </c>
      <c r="Q7" s="1">
        <v>4078269</v>
      </c>
      <c r="R7" s="1">
        <v>6067289</v>
      </c>
      <c r="S7" s="1">
        <v>6138507</v>
      </c>
      <c r="T7" s="1">
        <v>71218</v>
      </c>
      <c r="U7" s="1">
        <v>51704791</v>
      </c>
      <c r="V7" s="1">
        <v>3973833</v>
      </c>
      <c r="W7" s="1">
        <v>151573288</v>
      </c>
      <c r="X7" s="1">
        <v>52967</v>
      </c>
      <c r="Y7" s="77">
        <v>2861.6551437687617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7"/>
        <v>2948.4041386487352</v>
      </c>
      <c r="C8" s="86">
        <f t="shared" si="0"/>
        <v>1599.372878642331</v>
      </c>
      <c r="D8" s="86">
        <f t="shared" si="0"/>
        <v>73.120557156580205</v>
      </c>
      <c r="E8" s="86">
        <f t="shared" si="0"/>
        <v>101.82472782580852</v>
      </c>
      <c r="F8" s="86">
        <f t="shared" si="8"/>
        <v>1095.0911383285302</v>
      </c>
      <c r="G8" s="86">
        <f t="shared" si="8"/>
        <v>78.994836695485105</v>
      </c>
      <c r="H8" s="100">
        <f t="shared" si="1"/>
        <v>73662929</v>
      </c>
      <c r="I8" s="86">
        <f t="shared" si="2"/>
        <v>39958732</v>
      </c>
      <c r="J8" s="86">
        <f t="shared" si="3"/>
        <v>1826844</v>
      </c>
      <c r="K8" s="86">
        <f t="shared" si="4"/>
        <v>2543989</v>
      </c>
      <c r="L8" s="86">
        <f t="shared" si="5"/>
        <v>27359757</v>
      </c>
      <c r="M8" s="87">
        <f t="shared" si="6"/>
        <v>1973607</v>
      </c>
      <c r="N8" s="76"/>
      <c r="O8" s="26" t="s">
        <v>4</v>
      </c>
      <c r="P8" s="1">
        <v>39958732</v>
      </c>
      <c r="Q8" s="1">
        <v>1826844</v>
      </c>
      <c r="R8" s="1">
        <v>2543989</v>
      </c>
      <c r="S8" s="1">
        <v>2579869</v>
      </c>
      <c r="T8" s="1">
        <v>35880</v>
      </c>
      <c r="U8" s="1">
        <v>27359757</v>
      </c>
      <c r="V8" s="1">
        <v>1973607</v>
      </c>
      <c r="W8" s="1">
        <v>73662929</v>
      </c>
      <c r="X8" s="1">
        <v>24984</v>
      </c>
      <c r="Y8" s="77">
        <v>2948.4041386487352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7"/>
        <v>3023.256158006539</v>
      </c>
      <c r="C9" s="86">
        <f t="shared" si="0"/>
        <v>1698.4185787245583</v>
      </c>
      <c r="D9" s="86">
        <f t="shared" si="0"/>
        <v>164.42956144447626</v>
      </c>
      <c r="E9" s="86">
        <f t="shared" si="0"/>
        <v>135.08308600870782</v>
      </c>
      <c r="F9" s="86">
        <f t="shared" si="8"/>
        <v>960.4074604155054</v>
      </c>
      <c r="G9" s="86">
        <f t="shared" si="8"/>
        <v>64.917471413290755</v>
      </c>
      <c r="H9" s="100">
        <f t="shared" si="1"/>
        <v>200674674</v>
      </c>
      <c r="I9" s="86">
        <f t="shared" si="2"/>
        <v>112735930</v>
      </c>
      <c r="J9" s="86">
        <f t="shared" si="3"/>
        <v>10914341</v>
      </c>
      <c r="K9" s="86">
        <f t="shared" si="4"/>
        <v>8966410</v>
      </c>
      <c r="L9" s="86">
        <f t="shared" si="5"/>
        <v>63748966</v>
      </c>
      <c r="M9" s="87">
        <f t="shared" si="6"/>
        <v>4309027</v>
      </c>
      <c r="N9" s="76"/>
      <c r="O9" s="26" t="s">
        <v>5</v>
      </c>
      <c r="P9" s="1">
        <v>112735930</v>
      </c>
      <c r="Q9" s="1">
        <v>10914341</v>
      </c>
      <c r="R9" s="1">
        <v>8966410</v>
      </c>
      <c r="S9" s="1">
        <v>9050618</v>
      </c>
      <c r="T9" s="1">
        <v>84208</v>
      </c>
      <c r="U9" s="1">
        <v>63748966</v>
      </c>
      <c r="V9" s="1">
        <v>4309027</v>
      </c>
      <c r="W9" s="1">
        <v>200674674</v>
      </c>
      <c r="X9" s="1">
        <v>66377</v>
      </c>
      <c r="Y9" s="77">
        <v>3023.2561580065385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7"/>
        <v>2896.7903309953044</v>
      </c>
      <c r="C10" s="86">
        <f t="shared" si="0"/>
        <v>1568.7117655015168</v>
      </c>
      <c r="D10" s="86">
        <f t="shared" si="0"/>
        <v>144.2320058740556</v>
      </c>
      <c r="E10" s="86">
        <f t="shared" si="0"/>
        <v>126.60207137750469</v>
      </c>
      <c r="F10" s="86">
        <f t="shared" si="8"/>
        <v>998.14611713330623</v>
      </c>
      <c r="G10" s="86">
        <f t="shared" si="8"/>
        <v>59.098371108921221</v>
      </c>
      <c r="H10" s="100">
        <f t="shared" si="1"/>
        <v>149917590</v>
      </c>
      <c r="I10" s="86">
        <f t="shared" si="2"/>
        <v>81185540</v>
      </c>
      <c r="J10" s="86">
        <f t="shared" si="3"/>
        <v>7464439</v>
      </c>
      <c r="K10" s="86">
        <f t="shared" si="4"/>
        <v>6552037</v>
      </c>
      <c r="L10" s="86">
        <f t="shared" si="5"/>
        <v>51657056</v>
      </c>
      <c r="M10" s="87">
        <f t="shared" si="6"/>
        <v>3058518</v>
      </c>
      <c r="N10" s="76"/>
      <c r="O10" s="26" t="s">
        <v>6</v>
      </c>
      <c r="P10" s="1">
        <v>81185540</v>
      </c>
      <c r="Q10" s="1">
        <v>7464439</v>
      </c>
      <c r="R10" s="1">
        <v>6552037</v>
      </c>
      <c r="S10" s="1">
        <v>6617676</v>
      </c>
      <c r="T10" s="1">
        <v>65639</v>
      </c>
      <c r="U10" s="1">
        <v>51657056</v>
      </c>
      <c r="V10" s="1">
        <v>3058518</v>
      </c>
      <c r="W10" s="1">
        <v>149917590</v>
      </c>
      <c r="X10" s="1">
        <v>51753</v>
      </c>
      <c r="Y10" s="77">
        <v>2896.7903309953044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7"/>
        <v>3054.8191346918284</v>
      </c>
      <c r="C11" s="86">
        <f t="shared" si="0"/>
        <v>1637.2660780785807</v>
      </c>
      <c r="D11" s="86">
        <f t="shared" si="0"/>
        <v>205.70448554332816</v>
      </c>
      <c r="E11" s="86">
        <f t="shared" si="0"/>
        <v>172.5050420519687</v>
      </c>
      <c r="F11" s="86">
        <f t="shared" si="8"/>
        <v>953.35338298673582</v>
      </c>
      <c r="G11" s="86">
        <f t="shared" si="8"/>
        <v>85.990146031214692</v>
      </c>
      <c r="H11" s="100">
        <f t="shared" si="1"/>
        <v>146014245</v>
      </c>
      <c r="I11" s="86">
        <f t="shared" si="2"/>
        <v>78258044</v>
      </c>
      <c r="J11" s="86">
        <f t="shared" si="3"/>
        <v>9832263</v>
      </c>
      <c r="K11" s="86">
        <f t="shared" si="4"/>
        <v>8245396</v>
      </c>
      <c r="L11" s="86">
        <f t="shared" si="5"/>
        <v>45568385</v>
      </c>
      <c r="M11" s="87">
        <f t="shared" si="6"/>
        <v>4110157</v>
      </c>
      <c r="N11" s="76"/>
      <c r="O11" s="26" t="s">
        <v>7</v>
      </c>
      <c r="P11" s="1">
        <v>78258044</v>
      </c>
      <c r="Q11" s="1">
        <v>9832263</v>
      </c>
      <c r="R11" s="1">
        <v>8245396</v>
      </c>
      <c r="S11" s="1">
        <v>8303784</v>
      </c>
      <c r="T11" s="1">
        <v>58388</v>
      </c>
      <c r="U11" s="1">
        <v>45568385</v>
      </c>
      <c r="V11" s="1">
        <v>4110157</v>
      </c>
      <c r="W11" s="1">
        <v>146014245</v>
      </c>
      <c r="X11" s="1">
        <v>47798</v>
      </c>
      <c r="Y11" s="77">
        <v>3054.8191346918279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7"/>
        <v>2984.694326703619</v>
      </c>
      <c r="C12" s="86">
        <f t="shared" si="0"/>
        <v>1740.5173622432344</v>
      </c>
      <c r="D12" s="86">
        <f t="shared" si="0"/>
        <v>140.30499402238888</v>
      </c>
      <c r="E12" s="86">
        <f t="shared" si="0"/>
        <v>96.669628301271601</v>
      </c>
      <c r="F12" s="86">
        <f t="shared" si="8"/>
        <v>899.19440821649823</v>
      </c>
      <c r="G12" s="86">
        <f t="shared" si="8"/>
        <v>108.00793392022607</v>
      </c>
      <c r="H12" s="100">
        <f t="shared" si="1"/>
        <v>109848690</v>
      </c>
      <c r="I12" s="86">
        <f t="shared" si="2"/>
        <v>64058001</v>
      </c>
      <c r="J12" s="86">
        <f t="shared" si="3"/>
        <v>5163785</v>
      </c>
      <c r="K12" s="86">
        <f t="shared" si="4"/>
        <v>3557829</v>
      </c>
      <c r="L12" s="86">
        <f t="shared" si="5"/>
        <v>33093951</v>
      </c>
      <c r="M12" s="87">
        <f t="shared" si="6"/>
        <v>3975124</v>
      </c>
      <c r="N12" s="76"/>
      <c r="O12" s="26" t="s">
        <v>8</v>
      </c>
      <c r="P12" s="1">
        <v>64058001</v>
      </c>
      <c r="Q12" s="1">
        <v>5163785</v>
      </c>
      <c r="R12" s="1">
        <v>3557829</v>
      </c>
      <c r="S12" s="1">
        <v>3603277</v>
      </c>
      <c r="T12" s="1">
        <v>45448</v>
      </c>
      <c r="U12" s="1">
        <v>33093951</v>
      </c>
      <c r="V12" s="1">
        <v>3975124</v>
      </c>
      <c r="W12" s="1">
        <v>109848690</v>
      </c>
      <c r="X12" s="1">
        <v>36804</v>
      </c>
      <c r="Y12" s="77">
        <v>2984.694326703619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7"/>
        <v>2985.3540814781154</v>
      </c>
      <c r="C13" s="88">
        <f t="shared" si="0"/>
        <v>1524.7333409056489</v>
      </c>
      <c r="D13" s="88">
        <f t="shared" si="0"/>
        <v>179.76147205815539</v>
      </c>
      <c r="E13" s="88">
        <f t="shared" si="0"/>
        <v>108.6392170225655</v>
      </c>
      <c r="F13" s="88">
        <f t="shared" si="8"/>
        <v>1119.8896713615025</v>
      </c>
      <c r="G13" s="88">
        <f t="shared" si="8"/>
        <v>52.330380130243832</v>
      </c>
      <c r="H13" s="100">
        <f t="shared" si="1"/>
        <v>78849172</v>
      </c>
      <c r="I13" s="88">
        <f t="shared" si="2"/>
        <v>40271257</v>
      </c>
      <c r="J13" s="88">
        <f t="shared" si="3"/>
        <v>4747860</v>
      </c>
      <c r="K13" s="88">
        <f t="shared" si="4"/>
        <v>2869379</v>
      </c>
      <c r="L13" s="88">
        <f t="shared" si="5"/>
        <v>29578526</v>
      </c>
      <c r="M13" s="87">
        <f t="shared" si="6"/>
        <v>1382150</v>
      </c>
      <c r="N13" s="79"/>
      <c r="O13" s="26" t="s">
        <v>35</v>
      </c>
      <c r="P13" s="1">
        <v>40271257</v>
      </c>
      <c r="Q13" s="1">
        <v>4747860</v>
      </c>
      <c r="R13" s="1">
        <v>2869379</v>
      </c>
      <c r="S13" s="1">
        <v>2904696</v>
      </c>
      <c r="T13" s="1">
        <v>35317</v>
      </c>
      <c r="U13" s="1">
        <v>29578526</v>
      </c>
      <c r="V13" s="1">
        <v>1382150</v>
      </c>
      <c r="W13" s="1">
        <v>78849172</v>
      </c>
      <c r="X13" s="1">
        <v>26412</v>
      </c>
      <c r="Y13" s="77">
        <v>2985.3540814781159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7"/>
        <v>2890.4183633813764</v>
      </c>
      <c r="C14" s="86">
        <f t="shared" si="0"/>
        <v>1588.4625314701857</v>
      </c>
      <c r="D14" s="86">
        <f t="shared" si="0"/>
        <v>149.5625601946505</v>
      </c>
      <c r="E14" s="86">
        <f t="shared" si="0"/>
        <v>93.076559147052365</v>
      </c>
      <c r="F14" s="86">
        <f t="shared" si="8"/>
        <v>955.51284997381003</v>
      </c>
      <c r="G14" s="86">
        <f t="shared" si="8"/>
        <v>103.80386259567781</v>
      </c>
      <c r="H14" s="100">
        <f t="shared" si="1"/>
        <v>171063630</v>
      </c>
      <c r="I14" s="86">
        <f t="shared" si="2"/>
        <v>94009978</v>
      </c>
      <c r="J14" s="86">
        <f t="shared" si="3"/>
        <v>8851561</v>
      </c>
      <c r="K14" s="86">
        <f t="shared" si="4"/>
        <v>5508550</v>
      </c>
      <c r="L14" s="86">
        <f t="shared" si="5"/>
        <v>56550117</v>
      </c>
      <c r="M14" s="87">
        <f t="shared" si="6"/>
        <v>6143424</v>
      </c>
      <c r="N14" s="76"/>
      <c r="O14" s="26" t="s">
        <v>36</v>
      </c>
      <c r="P14" s="1">
        <v>94009978</v>
      </c>
      <c r="Q14" s="1">
        <v>8851561</v>
      </c>
      <c r="R14" s="1">
        <v>5508550</v>
      </c>
      <c r="S14" s="1">
        <v>5582061</v>
      </c>
      <c r="T14" s="1">
        <v>73511</v>
      </c>
      <c r="U14" s="1">
        <v>56550117</v>
      </c>
      <c r="V14" s="1">
        <v>6143424</v>
      </c>
      <c r="W14" s="1">
        <v>171063630</v>
      </c>
      <c r="X14" s="1">
        <v>59183</v>
      </c>
      <c r="Y14" s="77">
        <v>2890.4183633813764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7"/>
        <v>2949.4005252297884</v>
      </c>
      <c r="C15" s="86">
        <f t="shared" si="0"/>
        <v>1536.7832301631963</v>
      </c>
      <c r="D15" s="86">
        <f t="shared" si="0"/>
        <v>166.63661601950852</v>
      </c>
      <c r="E15" s="86">
        <f t="shared" si="0"/>
        <v>115.20112549240292</v>
      </c>
      <c r="F15" s="86">
        <f t="shared" si="8"/>
        <v>1041.4788970174452</v>
      </c>
      <c r="G15" s="86">
        <f t="shared" si="8"/>
        <v>89.300656537235042</v>
      </c>
      <c r="H15" s="100">
        <f t="shared" si="1"/>
        <v>78616271</v>
      </c>
      <c r="I15" s="86">
        <f t="shared" si="2"/>
        <v>40962957</v>
      </c>
      <c r="J15" s="86">
        <f t="shared" si="3"/>
        <v>4441699</v>
      </c>
      <c r="K15" s="86">
        <f t="shared" si="4"/>
        <v>3070686</v>
      </c>
      <c r="L15" s="86">
        <f t="shared" si="5"/>
        <v>27760620</v>
      </c>
      <c r="M15" s="87">
        <f t="shared" si="6"/>
        <v>2380309</v>
      </c>
      <c r="N15" s="76"/>
      <c r="O15" s="26" t="s">
        <v>37</v>
      </c>
      <c r="P15" s="1">
        <v>40962957</v>
      </c>
      <c r="Q15" s="1">
        <v>4441699</v>
      </c>
      <c r="R15" s="1">
        <v>3070686</v>
      </c>
      <c r="S15" s="1">
        <v>3105218</v>
      </c>
      <c r="T15" s="1">
        <v>34532</v>
      </c>
      <c r="U15" s="1">
        <v>27760620</v>
      </c>
      <c r="V15" s="1">
        <v>2380309</v>
      </c>
      <c r="W15" s="1">
        <v>78616271</v>
      </c>
      <c r="X15" s="1">
        <v>26655</v>
      </c>
      <c r="Y15" s="77">
        <v>2949.4005252297879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7"/>
        <v>2908.7234060919959</v>
      </c>
      <c r="C16" s="86">
        <f t="shared" si="0"/>
        <v>1482.5474781107412</v>
      </c>
      <c r="D16" s="86">
        <f t="shared" si="0"/>
        <v>157.27886299173758</v>
      </c>
      <c r="E16" s="86">
        <f t="shared" si="0"/>
        <v>108.53697126649402</v>
      </c>
      <c r="F16" s="86">
        <f t="shared" si="8"/>
        <v>1080.9424220002466</v>
      </c>
      <c r="G16" s="86">
        <f t="shared" si="8"/>
        <v>79.417671722777158</v>
      </c>
      <c r="H16" s="100">
        <f t="shared" si="1"/>
        <v>235868381</v>
      </c>
      <c r="I16" s="86">
        <f t="shared" si="2"/>
        <v>120219775</v>
      </c>
      <c r="J16" s="86">
        <f t="shared" si="3"/>
        <v>12753743</v>
      </c>
      <c r="K16" s="86">
        <f t="shared" si="4"/>
        <v>8801263</v>
      </c>
      <c r="L16" s="86">
        <f t="shared" si="5"/>
        <v>87653621</v>
      </c>
      <c r="M16" s="87">
        <f t="shared" si="6"/>
        <v>6439979</v>
      </c>
      <c r="N16" s="76"/>
      <c r="O16" s="26" t="s">
        <v>38</v>
      </c>
      <c r="P16" s="1">
        <v>120219775</v>
      </c>
      <c r="Q16" s="1">
        <v>12753743</v>
      </c>
      <c r="R16" s="1">
        <v>8801263</v>
      </c>
      <c r="S16" s="1">
        <v>8914179</v>
      </c>
      <c r="T16" s="1">
        <v>112916</v>
      </c>
      <c r="U16" s="1">
        <v>87653621</v>
      </c>
      <c r="V16" s="1">
        <v>6439979</v>
      </c>
      <c r="W16" s="1">
        <v>235868381</v>
      </c>
      <c r="X16" s="1">
        <v>81090</v>
      </c>
      <c r="Y16" s="77">
        <v>2908.7234060919964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7"/>
        <v>3113.4874894621485</v>
      </c>
      <c r="C17" s="86">
        <f t="shared" si="0"/>
        <v>2027.775316135559</v>
      </c>
      <c r="D17" s="86">
        <f t="shared" si="0"/>
        <v>102.32616759399764</v>
      </c>
      <c r="E17" s="86">
        <f t="shared" si="0"/>
        <v>108.67189344124094</v>
      </c>
      <c r="F17" s="86">
        <f t="shared" si="8"/>
        <v>804.75304333164729</v>
      </c>
      <c r="G17" s="86">
        <f t="shared" si="8"/>
        <v>69.961068959703255</v>
      </c>
      <c r="H17" s="100">
        <f t="shared" si="1"/>
        <v>184660943</v>
      </c>
      <c r="I17" s="86">
        <f t="shared" si="2"/>
        <v>120267354</v>
      </c>
      <c r="J17" s="86">
        <f t="shared" si="3"/>
        <v>6068965</v>
      </c>
      <c r="K17" s="86">
        <f t="shared" si="4"/>
        <v>6445330</v>
      </c>
      <c r="L17" s="86">
        <f t="shared" si="5"/>
        <v>47729903</v>
      </c>
      <c r="M17" s="87">
        <f t="shared" si="6"/>
        <v>4149391</v>
      </c>
      <c r="N17" s="76"/>
      <c r="O17" s="28" t="s">
        <v>39</v>
      </c>
      <c r="P17" s="10">
        <v>120267354</v>
      </c>
      <c r="Q17" s="10">
        <v>6068965</v>
      </c>
      <c r="R17" s="10">
        <v>6445330</v>
      </c>
      <c r="S17" s="10">
        <v>6517374</v>
      </c>
      <c r="T17" s="10">
        <v>72044</v>
      </c>
      <c r="U17" s="10">
        <v>47729903</v>
      </c>
      <c r="V17" s="10">
        <v>4149391</v>
      </c>
      <c r="W17" s="10">
        <v>184660943</v>
      </c>
      <c r="X17" s="10">
        <v>59310</v>
      </c>
      <c r="Y17" s="81">
        <v>3113.487489462148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7"/>
        <v>2836.4062593144563</v>
      </c>
      <c r="C18" s="86">
        <f t="shared" si="0"/>
        <v>1371.1818181818182</v>
      </c>
      <c r="D18" s="86">
        <f t="shared" si="0"/>
        <v>129.14465971187283</v>
      </c>
      <c r="E18" s="86">
        <f t="shared" si="0"/>
        <v>90.917635370094388</v>
      </c>
      <c r="F18" s="86">
        <f t="shared" si="8"/>
        <v>1202.8483854942872</v>
      </c>
      <c r="G18" s="86">
        <f t="shared" si="8"/>
        <v>42.313760556383507</v>
      </c>
      <c r="H18" s="100">
        <f t="shared" si="1"/>
        <v>28548429</v>
      </c>
      <c r="I18" s="86">
        <f t="shared" si="2"/>
        <v>13800945</v>
      </c>
      <c r="J18" s="86">
        <f t="shared" si="3"/>
        <v>1299841</v>
      </c>
      <c r="K18" s="86">
        <f t="shared" si="4"/>
        <v>915086</v>
      </c>
      <c r="L18" s="86">
        <f t="shared" si="5"/>
        <v>12106669</v>
      </c>
      <c r="M18" s="87">
        <f t="shared" si="6"/>
        <v>425888</v>
      </c>
      <c r="N18" s="76"/>
      <c r="O18" s="28" t="s">
        <v>40</v>
      </c>
      <c r="P18" s="10">
        <v>13800945</v>
      </c>
      <c r="Q18" s="10">
        <v>1299841</v>
      </c>
      <c r="R18" s="10">
        <v>915086</v>
      </c>
      <c r="S18" s="10">
        <v>927295</v>
      </c>
      <c r="T18" s="10">
        <v>12209</v>
      </c>
      <c r="U18" s="10">
        <v>12106669</v>
      </c>
      <c r="V18" s="10">
        <v>425888</v>
      </c>
      <c r="W18" s="10">
        <v>28548429</v>
      </c>
      <c r="X18" s="10">
        <v>10065</v>
      </c>
      <c r="Y18" s="81">
        <v>2836.4062593144558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7"/>
        <v>2860.961741074856</v>
      </c>
      <c r="C19" s="86">
        <f t="shared" si="0"/>
        <v>1518.3808061420345</v>
      </c>
      <c r="D19" s="86">
        <f t="shared" si="0"/>
        <v>159.57485604606526</v>
      </c>
      <c r="E19" s="86">
        <f t="shared" si="0"/>
        <v>122.26314779270633</v>
      </c>
      <c r="F19" s="86">
        <f t="shared" si="8"/>
        <v>989.24280230326292</v>
      </c>
      <c r="G19" s="86">
        <f t="shared" si="8"/>
        <v>71.500128790786945</v>
      </c>
      <c r="H19" s="100">
        <f t="shared" si="1"/>
        <v>14905610.671</v>
      </c>
      <c r="I19" s="86">
        <f t="shared" si="2"/>
        <v>7910764</v>
      </c>
      <c r="J19" s="86">
        <f t="shared" si="3"/>
        <v>831385</v>
      </c>
      <c r="K19" s="86">
        <f t="shared" si="4"/>
        <v>636991</v>
      </c>
      <c r="L19" s="86">
        <f t="shared" si="5"/>
        <v>5153955</v>
      </c>
      <c r="M19" s="87">
        <f t="shared" si="6"/>
        <v>372515.67099999997</v>
      </c>
      <c r="N19" s="76"/>
      <c r="O19" s="26" t="s">
        <v>9</v>
      </c>
      <c r="P19" s="1">
        <v>7910764</v>
      </c>
      <c r="Q19" s="1">
        <v>831385</v>
      </c>
      <c r="R19" s="1">
        <v>636991</v>
      </c>
      <c r="S19" s="1">
        <v>643215</v>
      </c>
      <c r="T19" s="1">
        <v>6224</v>
      </c>
      <c r="U19" s="1">
        <v>5153955</v>
      </c>
      <c r="V19" s="1">
        <v>372515.67099999997</v>
      </c>
      <c r="W19" s="1">
        <v>14905610.671</v>
      </c>
      <c r="X19" s="1">
        <v>5210</v>
      </c>
      <c r="Y19" s="77">
        <v>2860.961741074856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7"/>
        <v>2880.7913879598659</v>
      </c>
      <c r="C20" s="86">
        <f t="shared" ref="C20:E49" si="9">P20/$X20</f>
        <v>1493.8614130434783</v>
      </c>
      <c r="D20" s="86">
        <f t="shared" si="9"/>
        <v>146.16293896321071</v>
      </c>
      <c r="E20" s="86">
        <f t="shared" si="9"/>
        <v>110.54096989966555</v>
      </c>
      <c r="F20" s="86">
        <f t="shared" si="8"/>
        <v>1075.3604724080267</v>
      </c>
      <c r="G20" s="86">
        <f t="shared" si="8"/>
        <v>54.86559364548495</v>
      </c>
      <c r="H20" s="100">
        <f t="shared" si="1"/>
        <v>27563412</v>
      </c>
      <c r="I20" s="86">
        <f t="shared" si="2"/>
        <v>14293266</v>
      </c>
      <c r="J20" s="86">
        <f t="shared" si="3"/>
        <v>1398487</v>
      </c>
      <c r="K20" s="86">
        <f t="shared" si="4"/>
        <v>1057656</v>
      </c>
      <c r="L20" s="86">
        <f t="shared" si="5"/>
        <v>10289049</v>
      </c>
      <c r="M20" s="87">
        <f t="shared" si="6"/>
        <v>524954</v>
      </c>
      <c r="N20" s="76"/>
      <c r="O20" s="26" t="s">
        <v>10</v>
      </c>
      <c r="P20" s="1">
        <v>14293266</v>
      </c>
      <c r="Q20" s="1">
        <v>1398487</v>
      </c>
      <c r="R20" s="1">
        <v>1057656</v>
      </c>
      <c r="S20" s="1">
        <v>1069705</v>
      </c>
      <c r="T20" s="1">
        <v>12049</v>
      </c>
      <c r="U20" s="1">
        <v>10289049</v>
      </c>
      <c r="V20" s="1">
        <v>524954</v>
      </c>
      <c r="W20" s="1">
        <v>27563412</v>
      </c>
      <c r="X20" s="1">
        <v>9568</v>
      </c>
      <c r="Y20" s="77">
        <v>2880.7913879598664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7"/>
        <v>2933.7067115372406</v>
      </c>
      <c r="C21" s="86">
        <f t="shared" si="9"/>
        <v>1720.0118102736681</v>
      </c>
      <c r="D21" s="86">
        <f t="shared" si="9"/>
        <v>89.716108959299007</v>
      </c>
      <c r="E21" s="86">
        <f t="shared" si="9"/>
        <v>120.97460156200394</v>
      </c>
      <c r="F21" s="86">
        <f t="shared" si="8"/>
        <v>964.63921518826589</v>
      </c>
      <c r="G21" s="86">
        <f t="shared" si="8"/>
        <v>38.364975554003429</v>
      </c>
      <c r="H21" s="100">
        <f t="shared" si="1"/>
        <v>46202947</v>
      </c>
      <c r="I21" s="86">
        <f t="shared" si="2"/>
        <v>27088466</v>
      </c>
      <c r="J21" s="86">
        <f t="shared" si="3"/>
        <v>1412939</v>
      </c>
      <c r="K21" s="86">
        <f t="shared" si="4"/>
        <v>1905229</v>
      </c>
      <c r="L21" s="86">
        <f t="shared" si="5"/>
        <v>15192103</v>
      </c>
      <c r="M21" s="87">
        <f t="shared" si="6"/>
        <v>604210</v>
      </c>
      <c r="N21" s="76"/>
      <c r="O21" s="26" t="s">
        <v>11</v>
      </c>
      <c r="P21" s="1">
        <v>27088466</v>
      </c>
      <c r="Q21" s="1">
        <v>1412939</v>
      </c>
      <c r="R21" s="1">
        <v>1905229</v>
      </c>
      <c r="S21" s="1">
        <v>1926242</v>
      </c>
      <c r="T21" s="1">
        <v>21013</v>
      </c>
      <c r="U21" s="1">
        <v>15192103</v>
      </c>
      <c r="V21" s="1">
        <v>604210</v>
      </c>
      <c r="W21" s="1">
        <v>46202947</v>
      </c>
      <c r="X21" s="1">
        <v>15749</v>
      </c>
      <c r="Y21" s="77">
        <v>2933.7067115372406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7"/>
        <v>2925.1088496458146</v>
      </c>
      <c r="C22" s="86">
        <f t="shared" si="9"/>
        <v>1441.2885363663574</v>
      </c>
      <c r="D22" s="86">
        <f t="shared" si="9"/>
        <v>183.58315873490972</v>
      </c>
      <c r="E22" s="86">
        <f t="shared" si="9"/>
        <v>171.65938341813828</v>
      </c>
      <c r="F22" s="86">
        <f t="shared" si="8"/>
        <v>1088.2090192557118</v>
      </c>
      <c r="G22" s="86">
        <f t="shared" si="8"/>
        <v>40.368751870697395</v>
      </c>
      <c r="H22" s="100">
        <f t="shared" si="1"/>
        <v>29318366</v>
      </c>
      <c r="I22" s="86">
        <f t="shared" si="2"/>
        <v>14446035</v>
      </c>
      <c r="J22" s="86">
        <f t="shared" si="3"/>
        <v>1840054</v>
      </c>
      <c r="K22" s="86">
        <f t="shared" si="4"/>
        <v>1720542</v>
      </c>
      <c r="L22" s="86">
        <f t="shared" si="5"/>
        <v>10907119</v>
      </c>
      <c r="M22" s="87">
        <f t="shared" si="6"/>
        <v>404616</v>
      </c>
      <c r="N22" s="76"/>
      <c r="O22" s="28" t="s">
        <v>41</v>
      </c>
      <c r="P22" s="10">
        <v>14446035</v>
      </c>
      <c r="Q22" s="10">
        <v>1840054</v>
      </c>
      <c r="R22" s="10">
        <v>1720542</v>
      </c>
      <c r="S22" s="10">
        <v>1732526</v>
      </c>
      <c r="T22" s="10">
        <v>11984</v>
      </c>
      <c r="U22" s="10">
        <v>10907119</v>
      </c>
      <c r="V22" s="10">
        <v>404616</v>
      </c>
      <c r="W22" s="10">
        <v>29318366</v>
      </c>
      <c r="X22" s="10">
        <v>10023</v>
      </c>
      <c r="Y22" s="81">
        <v>2925.1088496458146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7"/>
        <v>3143.1970679697915</v>
      </c>
      <c r="C23" s="86">
        <f t="shared" si="9"/>
        <v>2046.7463645787057</v>
      </c>
      <c r="D23" s="86">
        <f t="shared" si="9"/>
        <v>90.387294535761882</v>
      </c>
      <c r="E23" s="86">
        <f t="shared" si="9"/>
        <v>132.30709314378794</v>
      </c>
      <c r="F23" s="86">
        <f t="shared" si="8"/>
        <v>784.83613208944178</v>
      </c>
      <c r="G23" s="86">
        <f t="shared" si="8"/>
        <v>88.920183622093887</v>
      </c>
      <c r="H23" s="100">
        <f t="shared" si="1"/>
        <v>106130049</v>
      </c>
      <c r="I23" s="86">
        <f t="shared" si="2"/>
        <v>69108391</v>
      </c>
      <c r="J23" s="86">
        <f t="shared" si="3"/>
        <v>3051927</v>
      </c>
      <c r="K23" s="86">
        <f t="shared" si="4"/>
        <v>4467349</v>
      </c>
      <c r="L23" s="86">
        <f t="shared" si="5"/>
        <v>26499992</v>
      </c>
      <c r="M23" s="87">
        <f t="shared" si="6"/>
        <v>3002390</v>
      </c>
      <c r="N23" s="76"/>
      <c r="O23" s="26" t="s">
        <v>12</v>
      </c>
      <c r="P23" s="1">
        <v>69108391</v>
      </c>
      <c r="Q23" s="1">
        <v>3051927</v>
      </c>
      <c r="R23" s="1">
        <v>4467349</v>
      </c>
      <c r="S23" s="1">
        <v>4511453</v>
      </c>
      <c r="T23" s="1">
        <v>44104</v>
      </c>
      <c r="U23" s="1">
        <v>26499992</v>
      </c>
      <c r="V23" s="1">
        <v>3002390</v>
      </c>
      <c r="W23" s="1">
        <v>106130049</v>
      </c>
      <c r="X23" s="1">
        <v>33765</v>
      </c>
      <c r="Y23" s="77">
        <v>3143.1970679697911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7"/>
        <v>3294.0834802773015</v>
      </c>
      <c r="C24" s="86">
        <f t="shared" si="9"/>
        <v>2278.2482185560038</v>
      </c>
      <c r="D24" s="86">
        <f t="shared" si="9"/>
        <v>107.92596439527524</v>
      </c>
      <c r="E24" s="86">
        <f t="shared" si="9"/>
        <v>109.21621295200367</v>
      </c>
      <c r="F24" s="86">
        <f t="shared" si="8"/>
        <v>743.12193531244714</v>
      </c>
      <c r="G24" s="86">
        <f t="shared" si="8"/>
        <v>55.571149061571532</v>
      </c>
      <c r="H24" s="100">
        <f t="shared" si="1"/>
        <v>136371762</v>
      </c>
      <c r="I24" s="86">
        <f t="shared" si="2"/>
        <v>94317198</v>
      </c>
      <c r="J24" s="86">
        <f t="shared" si="3"/>
        <v>4468027</v>
      </c>
      <c r="K24" s="86">
        <f t="shared" si="4"/>
        <v>4521442</v>
      </c>
      <c r="L24" s="86">
        <f t="shared" si="5"/>
        <v>30764505</v>
      </c>
      <c r="M24" s="87">
        <f t="shared" si="6"/>
        <v>2300590</v>
      </c>
      <c r="N24" s="76"/>
      <c r="O24" s="28" t="s">
        <v>13</v>
      </c>
      <c r="P24" s="10">
        <v>94317198</v>
      </c>
      <c r="Q24" s="10">
        <v>4468027</v>
      </c>
      <c r="R24" s="10">
        <v>4521442</v>
      </c>
      <c r="S24" s="10">
        <v>4576765</v>
      </c>
      <c r="T24" s="10">
        <v>55323</v>
      </c>
      <c r="U24" s="10">
        <v>30764505</v>
      </c>
      <c r="V24" s="10">
        <v>2300590</v>
      </c>
      <c r="W24" s="10">
        <v>136371762</v>
      </c>
      <c r="X24" s="10">
        <v>41399</v>
      </c>
      <c r="Y24" s="81">
        <v>3294.0834802773015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7"/>
        <v>2965.8100150981381</v>
      </c>
      <c r="C25" s="86">
        <f t="shared" si="9"/>
        <v>1439.8142929038752</v>
      </c>
      <c r="D25" s="86">
        <f t="shared" si="9"/>
        <v>202.1534977352793</v>
      </c>
      <c r="E25" s="86">
        <f t="shared" si="9"/>
        <v>196.05913437342727</v>
      </c>
      <c r="F25" s="86">
        <f t="shared" si="8"/>
        <v>1073.4589833920484</v>
      </c>
      <c r="G25" s="86">
        <f t="shared" si="8"/>
        <v>54.324106693507801</v>
      </c>
      <c r="H25" s="100">
        <f t="shared" si="1"/>
        <v>11786129</v>
      </c>
      <c r="I25" s="86">
        <f t="shared" si="2"/>
        <v>5721822</v>
      </c>
      <c r="J25" s="86">
        <f t="shared" si="3"/>
        <v>803358</v>
      </c>
      <c r="K25" s="86">
        <f t="shared" si="4"/>
        <v>779139</v>
      </c>
      <c r="L25" s="86">
        <f t="shared" si="5"/>
        <v>4265926</v>
      </c>
      <c r="M25" s="87">
        <f t="shared" si="6"/>
        <v>215884</v>
      </c>
      <c r="N25" s="76"/>
      <c r="O25" s="26" t="s">
        <v>14</v>
      </c>
      <c r="P25" s="1">
        <v>5721822</v>
      </c>
      <c r="Q25" s="1">
        <v>803358</v>
      </c>
      <c r="R25" s="1">
        <v>779139</v>
      </c>
      <c r="S25" s="1">
        <v>784722</v>
      </c>
      <c r="T25" s="1">
        <v>5583</v>
      </c>
      <c r="U25" s="1">
        <v>4265926</v>
      </c>
      <c r="V25" s="1">
        <v>215884</v>
      </c>
      <c r="W25" s="1">
        <v>11786129</v>
      </c>
      <c r="X25" s="1">
        <v>3974</v>
      </c>
      <c r="Y25" s="77">
        <v>2965.8100150981377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7"/>
        <v>2927.3306485799071</v>
      </c>
      <c r="C26" s="86">
        <f t="shared" si="9"/>
        <v>1359.6861664547125</v>
      </c>
      <c r="D26" s="86">
        <f t="shared" si="9"/>
        <v>238.47166878620885</v>
      </c>
      <c r="E26" s="86">
        <f t="shared" si="9"/>
        <v>195.83481701285857</v>
      </c>
      <c r="F26" s="86">
        <f t="shared" si="8"/>
        <v>1078.9381093683764</v>
      </c>
      <c r="G26" s="86">
        <f t="shared" si="8"/>
        <v>54.399886957750461</v>
      </c>
      <c r="H26" s="100">
        <f t="shared" si="1"/>
        <v>20716719</v>
      </c>
      <c r="I26" s="86">
        <f t="shared" si="2"/>
        <v>9622499</v>
      </c>
      <c r="J26" s="86">
        <f t="shared" si="3"/>
        <v>1687664</v>
      </c>
      <c r="K26" s="86">
        <f t="shared" si="4"/>
        <v>1385923</v>
      </c>
      <c r="L26" s="86">
        <f t="shared" si="5"/>
        <v>7635645</v>
      </c>
      <c r="M26" s="87">
        <f t="shared" si="6"/>
        <v>384988</v>
      </c>
      <c r="N26" s="76"/>
      <c r="O26" s="26" t="s">
        <v>15</v>
      </c>
      <c r="P26" s="1">
        <v>9622499</v>
      </c>
      <c r="Q26" s="1">
        <v>1687664</v>
      </c>
      <c r="R26" s="1">
        <v>1385923</v>
      </c>
      <c r="S26" s="1">
        <v>1395501</v>
      </c>
      <c r="T26" s="1">
        <v>9578</v>
      </c>
      <c r="U26" s="1">
        <v>7635645</v>
      </c>
      <c r="V26" s="1">
        <v>384988</v>
      </c>
      <c r="W26" s="1">
        <v>20716719</v>
      </c>
      <c r="X26" s="1">
        <v>7077</v>
      </c>
      <c r="Y26" s="77">
        <v>2927.3306485799067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7"/>
        <v>2676.7075983717773</v>
      </c>
      <c r="C27" s="86">
        <f t="shared" si="9"/>
        <v>1097.6675712347353</v>
      </c>
      <c r="D27" s="86">
        <f t="shared" si="9"/>
        <v>304.12143826322932</v>
      </c>
      <c r="E27" s="86">
        <f t="shared" si="9"/>
        <v>124.10854816824965</v>
      </c>
      <c r="F27" s="86">
        <f t="shared" si="8"/>
        <v>1080.8358208955224</v>
      </c>
      <c r="G27" s="86">
        <f t="shared" si="8"/>
        <v>69.974219810040708</v>
      </c>
      <c r="H27" s="100">
        <f t="shared" si="1"/>
        <v>3945467</v>
      </c>
      <c r="I27" s="86">
        <f t="shared" si="2"/>
        <v>1617962</v>
      </c>
      <c r="J27" s="86">
        <f t="shared" si="3"/>
        <v>448275</v>
      </c>
      <c r="K27" s="86">
        <f t="shared" si="4"/>
        <v>182936</v>
      </c>
      <c r="L27" s="86">
        <f t="shared" si="5"/>
        <v>1593152</v>
      </c>
      <c r="M27" s="87">
        <f t="shared" si="6"/>
        <v>103142</v>
      </c>
      <c r="N27" s="76"/>
      <c r="O27" s="26" t="s">
        <v>16</v>
      </c>
      <c r="P27" s="1">
        <v>1617962</v>
      </c>
      <c r="Q27" s="1">
        <v>448275</v>
      </c>
      <c r="R27" s="1">
        <v>182936</v>
      </c>
      <c r="S27" s="1">
        <v>184710</v>
      </c>
      <c r="T27" s="1">
        <v>1774</v>
      </c>
      <c r="U27" s="1">
        <v>1593152</v>
      </c>
      <c r="V27" s="1">
        <v>103142</v>
      </c>
      <c r="W27" s="1">
        <v>3945467</v>
      </c>
      <c r="X27" s="1">
        <v>1474</v>
      </c>
      <c r="Y27" s="77">
        <v>2676.7075983717773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7"/>
        <v>2946.1882980442861</v>
      </c>
      <c r="C28" s="86">
        <f t="shared" si="9"/>
        <v>1399.0758041053823</v>
      </c>
      <c r="D28" s="86">
        <f t="shared" si="9"/>
        <v>232.75335380636818</v>
      </c>
      <c r="E28" s="86">
        <f t="shared" si="9"/>
        <v>174.63067722644254</v>
      </c>
      <c r="F28" s="86">
        <f t="shared" si="8"/>
        <v>1095.6394052044609</v>
      </c>
      <c r="G28" s="86">
        <f t="shared" si="8"/>
        <v>44.089057701632456</v>
      </c>
      <c r="H28" s="100">
        <f t="shared" si="1"/>
        <v>18228067</v>
      </c>
      <c r="I28" s="86">
        <f t="shared" si="2"/>
        <v>8656082</v>
      </c>
      <c r="J28" s="86">
        <f t="shared" si="3"/>
        <v>1440045</v>
      </c>
      <c r="K28" s="86">
        <f t="shared" si="4"/>
        <v>1080440</v>
      </c>
      <c r="L28" s="86">
        <f t="shared" si="5"/>
        <v>6778721</v>
      </c>
      <c r="M28" s="87">
        <f t="shared" si="6"/>
        <v>272779</v>
      </c>
      <c r="N28" s="76"/>
      <c r="O28" s="26" t="s">
        <v>17</v>
      </c>
      <c r="P28" s="1">
        <v>8656082</v>
      </c>
      <c r="Q28" s="1">
        <v>1440045</v>
      </c>
      <c r="R28" s="1">
        <v>1080440</v>
      </c>
      <c r="S28" s="1">
        <v>1088844</v>
      </c>
      <c r="T28" s="1">
        <v>8404</v>
      </c>
      <c r="U28" s="1">
        <v>6778721</v>
      </c>
      <c r="V28" s="1">
        <v>272779</v>
      </c>
      <c r="W28" s="1">
        <v>18228067</v>
      </c>
      <c r="X28" s="1">
        <v>6187</v>
      </c>
      <c r="Y28" s="77">
        <v>2946.1882980442865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s="27" customFormat="1" ht="12">
      <c r="A29" s="75" t="s">
        <v>18</v>
      </c>
      <c r="B29" s="86">
        <f t="shared" si="7"/>
        <v>2967.652311398886</v>
      </c>
      <c r="C29" s="86">
        <f t="shared" si="9"/>
        <v>1359.485770215329</v>
      </c>
      <c r="D29" s="86">
        <f t="shared" si="9"/>
        <v>164.22662249661195</v>
      </c>
      <c r="E29" s="86">
        <f t="shared" si="9"/>
        <v>124.52296340912513</v>
      </c>
      <c r="F29" s="86">
        <f t="shared" si="8"/>
        <v>959.02544797470262</v>
      </c>
      <c r="G29" s="86">
        <f t="shared" si="8"/>
        <v>360.39150730311701</v>
      </c>
      <c r="H29" s="100">
        <f t="shared" si="1"/>
        <v>19708179</v>
      </c>
      <c r="I29" s="86">
        <f t="shared" si="2"/>
        <v>9028345</v>
      </c>
      <c r="J29" s="86">
        <f t="shared" si="3"/>
        <v>1090629</v>
      </c>
      <c r="K29" s="86">
        <f t="shared" si="4"/>
        <v>826957</v>
      </c>
      <c r="L29" s="86">
        <f t="shared" si="5"/>
        <v>6368888</v>
      </c>
      <c r="M29" s="87">
        <f t="shared" si="6"/>
        <v>2393360</v>
      </c>
      <c r="N29" s="76"/>
      <c r="O29" s="26" t="s">
        <v>18</v>
      </c>
      <c r="P29" s="1">
        <v>9028345</v>
      </c>
      <c r="Q29" s="1">
        <v>1090629</v>
      </c>
      <c r="R29" s="1">
        <v>826957</v>
      </c>
      <c r="S29" s="1">
        <v>834757</v>
      </c>
      <c r="T29" s="1">
        <v>7800</v>
      </c>
      <c r="U29" s="1">
        <v>6368888</v>
      </c>
      <c r="V29" s="1">
        <v>2393360</v>
      </c>
      <c r="W29" s="1">
        <v>19708179</v>
      </c>
      <c r="X29" s="1">
        <v>6641</v>
      </c>
      <c r="Y29" s="77">
        <v>2967.6523113988856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2">
      <c r="A30" s="80" t="s">
        <v>42</v>
      </c>
      <c r="B30" s="86">
        <f t="shared" si="7"/>
        <v>2718.6797869459238</v>
      </c>
      <c r="C30" s="86">
        <f t="shared" si="9"/>
        <v>1178.4956215581835</v>
      </c>
      <c r="D30" s="86">
        <f t="shared" si="9"/>
        <v>137.23255394059763</v>
      </c>
      <c r="E30" s="86">
        <f t="shared" si="9"/>
        <v>173.58770425205381</v>
      </c>
      <c r="F30" s="86">
        <f t="shared" si="8"/>
        <v>1004.8907646474677</v>
      </c>
      <c r="G30" s="86">
        <f t="shared" si="8"/>
        <v>224.47314254762119</v>
      </c>
      <c r="H30" s="100">
        <f t="shared" si="1"/>
        <v>30114816</v>
      </c>
      <c r="I30" s="86">
        <f t="shared" si="2"/>
        <v>13054196</v>
      </c>
      <c r="J30" s="86">
        <f t="shared" si="3"/>
        <v>1520125</v>
      </c>
      <c r="K30" s="86">
        <f t="shared" si="4"/>
        <v>1922831</v>
      </c>
      <c r="L30" s="86">
        <f t="shared" si="5"/>
        <v>11131175</v>
      </c>
      <c r="M30" s="87">
        <f t="shared" si="6"/>
        <v>2486489</v>
      </c>
      <c r="N30" s="76"/>
      <c r="O30" s="28" t="s">
        <v>42</v>
      </c>
      <c r="P30" s="10">
        <v>13054196</v>
      </c>
      <c r="Q30" s="10">
        <v>1520125</v>
      </c>
      <c r="R30" s="10">
        <v>1922831</v>
      </c>
      <c r="S30" s="10">
        <v>1938173</v>
      </c>
      <c r="T30" s="10">
        <v>15342</v>
      </c>
      <c r="U30" s="10">
        <v>11131175</v>
      </c>
      <c r="V30" s="10">
        <v>2486489</v>
      </c>
      <c r="W30" s="10">
        <v>30114816</v>
      </c>
      <c r="X30" s="10">
        <v>11077</v>
      </c>
      <c r="Y30" s="81">
        <v>2718.6797869459242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ht="12">
      <c r="A31" s="75" t="s">
        <v>19</v>
      </c>
      <c r="B31" s="86">
        <f t="shared" si="7"/>
        <v>2871.6726250369934</v>
      </c>
      <c r="C31" s="86">
        <f t="shared" si="9"/>
        <v>1444.3406925125778</v>
      </c>
      <c r="D31" s="86">
        <f t="shared" si="9"/>
        <v>116.04835750221959</v>
      </c>
      <c r="E31" s="86">
        <f t="shared" si="9"/>
        <v>105.33862089375555</v>
      </c>
      <c r="F31" s="86">
        <f t="shared" si="8"/>
        <v>980.61787511097953</v>
      </c>
      <c r="G31" s="86">
        <f t="shared" si="8"/>
        <v>225.32707901746079</v>
      </c>
      <c r="H31" s="100">
        <f t="shared" si="1"/>
        <v>48516909</v>
      </c>
      <c r="I31" s="86">
        <f t="shared" si="2"/>
        <v>24402136</v>
      </c>
      <c r="J31" s="86">
        <f t="shared" si="3"/>
        <v>1960637</v>
      </c>
      <c r="K31" s="86">
        <f t="shared" si="4"/>
        <v>1779696</v>
      </c>
      <c r="L31" s="86">
        <f t="shared" si="5"/>
        <v>16567539</v>
      </c>
      <c r="M31" s="87">
        <f t="shared" si="6"/>
        <v>3806901</v>
      </c>
      <c r="N31" s="76"/>
      <c r="O31" s="26" t="s">
        <v>19</v>
      </c>
      <c r="P31" s="1">
        <v>24402136</v>
      </c>
      <c r="Q31" s="1">
        <v>1960637</v>
      </c>
      <c r="R31" s="1">
        <v>1779696</v>
      </c>
      <c r="S31" s="1">
        <v>1800955</v>
      </c>
      <c r="T31" s="1">
        <v>21259</v>
      </c>
      <c r="U31" s="1">
        <v>16567539</v>
      </c>
      <c r="V31" s="1">
        <v>3806901</v>
      </c>
      <c r="W31" s="1">
        <v>48516909</v>
      </c>
      <c r="X31" s="1">
        <v>16895</v>
      </c>
      <c r="Y31" s="77">
        <v>2871.6726250369934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</row>
    <row r="32" spans="1:72" ht="12">
      <c r="A32" s="75" t="s">
        <v>20</v>
      </c>
      <c r="B32" s="88">
        <f t="shared" si="7"/>
        <v>3192.7710749330954</v>
      </c>
      <c r="C32" s="88">
        <f t="shared" si="9"/>
        <v>1752.797167707404</v>
      </c>
      <c r="D32" s="88">
        <f t="shared" si="9"/>
        <v>97.618198037466541</v>
      </c>
      <c r="E32" s="88">
        <f t="shared" si="9"/>
        <v>226.26003568242641</v>
      </c>
      <c r="F32" s="88">
        <f t="shared" si="8"/>
        <v>929.37288135593224</v>
      </c>
      <c r="G32" s="88">
        <f t="shared" si="8"/>
        <v>186.72279214986619</v>
      </c>
      <c r="H32" s="100">
        <f t="shared" si="1"/>
        <v>28632771</v>
      </c>
      <c r="I32" s="88">
        <f t="shared" si="2"/>
        <v>15719085</v>
      </c>
      <c r="J32" s="88">
        <f t="shared" si="3"/>
        <v>875440</v>
      </c>
      <c r="K32" s="88">
        <f t="shared" si="4"/>
        <v>2029100</v>
      </c>
      <c r="L32" s="88">
        <f t="shared" si="5"/>
        <v>8334616</v>
      </c>
      <c r="M32" s="87">
        <f t="shared" si="6"/>
        <v>1674530</v>
      </c>
      <c r="N32" s="79"/>
      <c r="O32" s="26" t="s">
        <v>20</v>
      </c>
      <c r="P32" s="1">
        <v>15719085</v>
      </c>
      <c r="Q32" s="1">
        <v>875440</v>
      </c>
      <c r="R32" s="1">
        <v>2029100</v>
      </c>
      <c r="S32" s="1">
        <v>2039893</v>
      </c>
      <c r="T32" s="1">
        <v>10793</v>
      </c>
      <c r="U32" s="1">
        <v>8334616</v>
      </c>
      <c r="V32" s="1">
        <v>1674530</v>
      </c>
      <c r="W32" s="1">
        <v>28632771</v>
      </c>
      <c r="X32" s="1">
        <v>8968</v>
      </c>
      <c r="Y32" s="77">
        <v>3192.7710749330954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7"/>
        <v>2874.4516615384618</v>
      </c>
      <c r="C33" s="86">
        <f t="shared" si="9"/>
        <v>1372.0154769230769</v>
      </c>
      <c r="D33" s="86">
        <f t="shared" si="9"/>
        <v>106.87701538461539</v>
      </c>
      <c r="E33" s="86">
        <f t="shared" si="9"/>
        <v>101.75095384615385</v>
      </c>
      <c r="F33" s="86">
        <f t="shared" si="8"/>
        <v>923.24707692307697</v>
      </c>
      <c r="G33" s="86">
        <f t="shared" si="8"/>
        <v>370.56113846153846</v>
      </c>
      <c r="H33" s="100">
        <f t="shared" si="1"/>
        <v>93419679</v>
      </c>
      <c r="I33" s="86">
        <f t="shared" si="2"/>
        <v>44590503</v>
      </c>
      <c r="J33" s="86">
        <f t="shared" si="3"/>
        <v>3473503</v>
      </c>
      <c r="K33" s="86">
        <f t="shared" si="4"/>
        <v>3306906</v>
      </c>
      <c r="L33" s="86">
        <f t="shared" si="5"/>
        <v>30005530</v>
      </c>
      <c r="M33" s="87">
        <f t="shared" si="6"/>
        <v>12043237</v>
      </c>
      <c r="N33" s="76"/>
      <c r="O33" s="26" t="s">
        <v>21</v>
      </c>
      <c r="P33" s="1">
        <v>44590503</v>
      </c>
      <c r="Q33" s="1">
        <v>3473503</v>
      </c>
      <c r="R33" s="1">
        <v>3306906</v>
      </c>
      <c r="S33" s="1">
        <v>3344823</v>
      </c>
      <c r="T33" s="1">
        <v>37917</v>
      </c>
      <c r="U33" s="1">
        <v>30005530</v>
      </c>
      <c r="V33" s="1">
        <v>12043237</v>
      </c>
      <c r="W33" s="1">
        <v>93419679</v>
      </c>
      <c r="X33" s="1">
        <v>32500</v>
      </c>
      <c r="Y33" s="77">
        <v>2874.4516615384614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7"/>
        <v>2839.1382807316841</v>
      </c>
      <c r="C34" s="86">
        <f t="shared" si="9"/>
        <v>1267.966733011089</v>
      </c>
      <c r="D34" s="86">
        <f t="shared" si="9"/>
        <v>149.70429343190219</v>
      </c>
      <c r="E34" s="86">
        <f t="shared" si="9"/>
        <v>167.32072789309069</v>
      </c>
      <c r="F34" s="86">
        <f t="shared" si="8"/>
        <v>1068.2094588190694</v>
      </c>
      <c r="G34" s="86">
        <f t="shared" si="8"/>
        <v>185.93706757653302</v>
      </c>
      <c r="H34" s="100">
        <f t="shared" si="1"/>
        <v>29955748</v>
      </c>
      <c r="I34" s="86">
        <f t="shared" si="2"/>
        <v>13378317</v>
      </c>
      <c r="J34" s="86">
        <f t="shared" si="3"/>
        <v>1579530</v>
      </c>
      <c r="K34" s="86">
        <f t="shared" si="4"/>
        <v>1765401</v>
      </c>
      <c r="L34" s="86">
        <f t="shared" si="5"/>
        <v>11270678</v>
      </c>
      <c r="M34" s="87">
        <f t="shared" si="6"/>
        <v>1961822</v>
      </c>
      <c r="N34" s="76"/>
      <c r="O34" s="26" t="s">
        <v>22</v>
      </c>
      <c r="P34" s="1">
        <v>13378317</v>
      </c>
      <c r="Q34" s="1">
        <v>1579530</v>
      </c>
      <c r="R34" s="1">
        <v>1765401</v>
      </c>
      <c r="S34" s="1">
        <v>1778088</v>
      </c>
      <c r="T34" s="1">
        <v>12687</v>
      </c>
      <c r="U34" s="1">
        <v>11270678</v>
      </c>
      <c r="V34" s="1">
        <v>1961822</v>
      </c>
      <c r="W34" s="1">
        <v>29955748</v>
      </c>
      <c r="X34" s="1">
        <v>10551</v>
      </c>
      <c r="Y34" s="77">
        <v>2839.1382807316841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7"/>
        <v>2925.0916953848237</v>
      </c>
      <c r="C35" s="86">
        <f t="shared" si="9"/>
        <v>1227.487262652882</v>
      </c>
      <c r="D35" s="86">
        <f t="shared" si="9"/>
        <v>253.77248462733968</v>
      </c>
      <c r="E35" s="86">
        <f t="shared" si="9"/>
        <v>167.81937968781673</v>
      </c>
      <c r="F35" s="86">
        <f t="shared" si="8"/>
        <v>1218.8337725521994</v>
      </c>
      <c r="G35" s="86">
        <f t="shared" si="8"/>
        <v>57.178795864585446</v>
      </c>
      <c r="H35" s="100">
        <f t="shared" si="1"/>
        <v>43288432</v>
      </c>
      <c r="I35" s="86">
        <f t="shared" si="2"/>
        <v>18165584</v>
      </c>
      <c r="J35" s="86">
        <f t="shared" si="3"/>
        <v>3755579</v>
      </c>
      <c r="K35" s="86">
        <f t="shared" si="4"/>
        <v>2483559</v>
      </c>
      <c r="L35" s="86">
        <f t="shared" si="5"/>
        <v>18037521</v>
      </c>
      <c r="M35" s="87">
        <f t="shared" si="6"/>
        <v>846189</v>
      </c>
      <c r="N35" s="76"/>
      <c r="O35" s="28" t="s">
        <v>73</v>
      </c>
      <c r="P35" s="10">
        <v>18165584</v>
      </c>
      <c r="Q35" s="10">
        <v>3755579</v>
      </c>
      <c r="R35" s="10">
        <v>2483559</v>
      </c>
      <c r="S35" s="10">
        <v>2502504</v>
      </c>
      <c r="T35" s="10">
        <v>18945</v>
      </c>
      <c r="U35" s="10">
        <v>18037521</v>
      </c>
      <c r="V35" s="10">
        <v>846189</v>
      </c>
      <c r="W35" s="10">
        <v>43288432</v>
      </c>
      <c r="X35" s="10">
        <v>14799</v>
      </c>
      <c r="Y35" s="81">
        <v>2925.0916953848232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7"/>
        <v>2814.9682285521658</v>
      </c>
      <c r="C36" s="86">
        <f t="shared" si="9"/>
        <v>1404.4388167874599</v>
      </c>
      <c r="D36" s="86">
        <f t="shared" si="9"/>
        <v>211.37476824540704</v>
      </c>
      <c r="E36" s="86">
        <f t="shared" si="9"/>
        <v>151.72147311646722</v>
      </c>
      <c r="F36" s="86">
        <f t="shared" si="8"/>
        <v>999.58663408056634</v>
      </c>
      <c r="G36" s="86">
        <f t="shared" si="8"/>
        <v>47.846536322265294</v>
      </c>
      <c r="H36" s="100">
        <f t="shared" si="1"/>
        <v>33402413</v>
      </c>
      <c r="I36" s="86">
        <f t="shared" si="2"/>
        <v>16665071</v>
      </c>
      <c r="J36" s="86">
        <f t="shared" si="3"/>
        <v>2508173</v>
      </c>
      <c r="K36" s="86">
        <f t="shared" si="4"/>
        <v>1800327</v>
      </c>
      <c r="L36" s="86">
        <f t="shared" si="5"/>
        <v>11861095</v>
      </c>
      <c r="M36" s="87">
        <f t="shared" si="6"/>
        <v>567747</v>
      </c>
      <c r="N36" s="76"/>
      <c r="O36" s="28" t="s">
        <v>43</v>
      </c>
      <c r="P36" s="10">
        <v>16665071</v>
      </c>
      <c r="Q36" s="10">
        <v>2508173</v>
      </c>
      <c r="R36" s="10">
        <v>1800327</v>
      </c>
      <c r="S36" s="10">
        <v>1813632</v>
      </c>
      <c r="T36" s="10">
        <v>13305</v>
      </c>
      <c r="U36" s="10">
        <v>11861095</v>
      </c>
      <c r="V36" s="10">
        <v>567747</v>
      </c>
      <c r="W36" s="10">
        <v>33402413</v>
      </c>
      <c r="X36" s="10">
        <v>11866</v>
      </c>
      <c r="Y36" s="81">
        <v>2814.9682285521658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7"/>
        <v>2775.6014430014429</v>
      </c>
      <c r="C37" s="86">
        <f t="shared" si="9"/>
        <v>1367.8276479076478</v>
      </c>
      <c r="D37" s="86">
        <f t="shared" si="9"/>
        <v>110.77419913419914</v>
      </c>
      <c r="E37" s="86">
        <f t="shared" si="9"/>
        <v>114.10372294372294</v>
      </c>
      <c r="F37" s="86">
        <f t="shared" si="8"/>
        <v>1138.2652236652236</v>
      </c>
      <c r="G37" s="86">
        <f t="shared" si="8"/>
        <v>44.63064935064935</v>
      </c>
      <c r="H37" s="100">
        <f t="shared" si="1"/>
        <v>48087295</v>
      </c>
      <c r="I37" s="86">
        <f t="shared" si="2"/>
        <v>23697614</v>
      </c>
      <c r="J37" s="86">
        <f t="shared" si="3"/>
        <v>1919163</v>
      </c>
      <c r="K37" s="86">
        <f t="shared" si="4"/>
        <v>1976847</v>
      </c>
      <c r="L37" s="86">
        <f t="shared" si="5"/>
        <v>19720445</v>
      </c>
      <c r="M37" s="87">
        <f t="shared" si="6"/>
        <v>773226</v>
      </c>
      <c r="N37" s="76"/>
      <c r="O37" s="26" t="s">
        <v>44</v>
      </c>
      <c r="P37" s="1">
        <v>23697614</v>
      </c>
      <c r="Q37" s="1">
        <v>1919163</v>
      </c>
      <c r="R37" s="1">
        <v>1976847</v>
      </c>
      <c r="S37" s="1">
        <v>1998860</v>
      </c>
      <c r="T37" s="1">
        <v>22013</v>
      </c>
      <c r="U37" s="1">
        <v>19720445</v>
      </c>
      <c r="V37" s="1">
        <v>773226</v>
      </c>
      <c r="W37" s="1">
        <v>48087295</v>
      </c>
      <c r="X37" s="1">
        <v>17325</v>
      </c>
      <c r="Y37" s="77">
        <v>2775.6014430014429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7"/>
        <v>2640.3149485664262</v>
      </c>
      <c r="C38" s="86">
        <f t="shared" si="9"/>
        <v>1286.8028014882907</v>
      </c>
      <c r="D38" s="86">
        <f t="shared" si="9"/>
        <v>94.931275990369883</v>
      </c>
      <c r="E38" s="86">
        <f t="shared" si="9"/>
        <v>91.411687458962575</v>
      </c>
      <c r="F38" s="86">
        <f t="shared" si="8"/>
        <v>1123.4410155395053</v>
      </c>
      <c r="G38" s="86">
        <f t="shared" si="8"/>
        <v>43.728168089297441</v>
      </c>
      <c r="H38" s="100">
        <f t="shared" si="1"/>
        <v>12063599</v>
      </c>
      <c r="I38" s="86">
        <f t="shared" si="2"/>
        <v>5879402</v>
      </c>
      <c r="J38" s="86">
        <f t="shared" si="3"/>
        <v>433741</v>
      </c>
      <c r="K38" s="86">
        <f t="shared" si="4"/>
        <v>417660</v>
      </c>
      <c r="L38" s="86">
        <f t="shared" si="5"/>
        <v>5133002</v>
      </c>
      <c r="M38" s="87">
        <f t="shared" si="6"/>
        <v>199794</v>
      </c>
      <c r="N38" s="76"/>
      <c r="O38" s="28" t="s">
        <v>23</v>
      </c>
      <c r="P38" s="10">
        <v>5879402</v>
      </c>
      <c r="Q38" s="10">
        <v>433741</v>
      </c>
      <c r="R38" s="10">
        <v>417660</v>
      </c>
      <c r="S38" s="10">
        <v>423536</v>
      </c>
      <c r="T38" s="10">
        <v>5876</v>
      </c>
      <c r="U38" s="10">
        <v>5133002</v>
      </c>
      <c r="V38" s="10">
        <v>199794</v>
      </c>
      <c r="W38" s="10">
        <v>12063599</v>
      </c>
      <c r="X38" s="10">
        <v>4569</v>
      </c>
      <c r="Y38" s="81">
        <v>2640.3149485664258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7"/>
        <v>2849.8002255215188</v>
      </c>
      <c r="C39" s="86">
        <f t="shared" si="9"/>
        <v>1504.5885171960158</v>
      </c>
      <c r="D39" s="86">
        <f t="shared" si="9"/>
        <v>191.19930464198458</v>
      </c>
      <c r="E39" s="86">
        <f t="shared" si="9"/>
        <v>184.34166510054501</v>
      </c>
      <c r="F39" s="86">
        <f t="shared" si="8"/>
        <v>904.90208607404622</v>
      </c>
      <c r="G39" s="86">
        <f t="shared" si="8"/>
        <v>64.768652508926891</v>
      </c>
      <c r="H39" s="100">
        <f t="shared" si="1"/>
        <v>30327574</v>
      </c>
      <c r="I39" s="86">
        <f t="shared" si="2"/>
        <v>16011831</v>
      </c>
      <c r="J39" s="86">
        <f t="shared" si="3"/>
        <v>2034743</v>
      </c>
      <c r="K39" s="86">
        <f t="shared" si="4"/>
        <v>1961764</v>
      </c>
      <c r="L39" s="86">
        <f t="shared" si="5"/>
        <v>9629968</v>
      </c>
      <c r="M39" s="87">
        <f t="shared" si="6"/>
        <v>689268</v>
      </c>
      <c r="N39" s="76"/>
      <c r="O39" s="26" t="s">
        <v>24</v>
      </c>
      <c r="P39" s="1">
        <v>16011831</v>
      </c>
      <c r="Q39" s="1">
        <v>2034743</v>
      </c>
      <c r="R39" s="1">
        <v>1961764</v>
      </c>
      <c r="S39" s="1">
        <v>1974195</v>
      </c>
      <c r="T39" s="1">
        <v>12431</v>
      </c>
      <c r="U39" s="1">
        <v>9629968</v>
      </c>
      <c r="V39" s="1">
        <v>689268</v>
      </c>
      <c r="W39" s="1">
        <v>30327574</v>
      </c>
      <c r="X39" s="1">
        <v>10642</v>
      </c>
      <c r="Y39" s="77">
        <v>2849.8002255215183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7"/>
        <v>3226.9069500885694</v>
      </c>
      <c r="C40" s="86">
        <f t="shared" si="9"/>
        <v>1391.5114098155673</v>
      </c>
      <c r="D40" s="86">
        <f t="shared" si="9"/>
        <v>159.87527352297593</v>
      </c>
      <c r="E40" s="86">
        <f t="shared" si="9"/>
        <v>545.87433572991563</v>
      </c>
      <c r="F40" s="86">
        <f t="shared" si="8"/>
        <v>1063.4453475044284</v>
      </c>
      <c r="G40" s="86">
        <f t="shared" si="8"/>
        <v>66.200583515681984</v>
      </c>
      <c r="H40" s="100">
        <f t="shared" si="1"/>
        <v>30968626</v>
      </c>
      <c r="I40" s="86">
        <f t="shared" si="2"/>
        <v>13354335</v>
      </c>
      <c r="J40" s="86">
        <f t="shared" si="3"/>
        <v>1534323</v>
      </c>
      <c r="K40" s="86">
        <f t="shared" si="4"/>
        <v>5238756</v>
      </c>
      <c r="L40" s="86">
        <f t="shared" si="5"/>
        <v>10205885</v>
      </c>
      <c r="M40" s="87">
        <f t="shared" si="6"/>
        <v>635327</v>
      </c>
      <c r="N40" s="76"/>
      <c r="O40" s="26" t="s">
        <v>25</v>
      </c>
      <c r="P40" s="1">
        <v>13354335</v>
      </c>
      <c r="Q40" s="1">
        <v>1534323</v>
      </c>
      <c r="R40" s="1">
        <v>5238756</v>
      </c>
      <c r="S40" s="1">
        <v>5250771</v>
      </c>
      <c r="T40" s="1">
        <v>12015</v>
      </c>
      <c r="U40" s="1">
        <v>10205885</v>
      </c>
      <c r="V40" s="1">
        <v>635327</v>
      </c>
      <c r="W40" s="1">
        <v>30968626</v>
      </c>
      <c r="X40" s="1">
        <v>9597</v>
      </c>
      <c r="Y40" s="77">
        <v>3226.9069500885694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7"/>
        <v>2751.6166794185156</v>
      </c>
      <c r="C41" s="86">
        <f t="shared" si="9"/>
        <v>1236.0306044376434</v>
      </c>
      <c r="D41" s="86">
        <f t="shared" si="9"/>
        <v>201.43203264473348</v>
      </c>
      <c r="E41" s="86">
        <f t="shared" si="9"/>
        <v>147.3828105075236</v>
      </c>
      <c r="F41" s="86">
        <f t="shared" si="8"/>
        <v>1090.5519000255038</v>
      </c>
      <c r="G41" s="86">
        <f t="shared" si="8"/>
        <v>76.219331803111444</v>
      </c>
      <c r="H41" s="100">
        <f t="shared" si="1"/>
        <v>10789089</v>
      </c>
      <c r="I41" s="86">
        <f t="shared" si="2"/>
        <v>4846476</v>
      </c>
      <c r="J41" s="86">
        <f t="shared" si="3"/>
        <v>789815</v>
      </c>
      <c r="K41" s="86">
        <f t="shared" si="4"/>
        <v>577888</v>
      </c>
      <c r="L41" s="86">
        <f t="shared" si="5"/>
        <v>4276054</v>
      </c>
      <c r="M41" s="87">
        <f t="shared" si="6"/>
        <v>298856</v>
      </c>
      <c r="N41" s="76"/>
      <c r="O41" s="26" t="s">
        <v>26</v>
      </c>
      <c r="P41" s="1">
        <v>4846476</v>
      </c>
      <c r="Q41" s="1">
        <v>789815</v>
      </c>
      <c r="R41" s="1">
        <v>577888</v>
      </c>
      <c r="S41" s="1">
        <v>582945</v>
      </c>
      <c r="T41" s="1">
        <v>5057</v>
      </c>
      <c r="U41" s="1">
        <v>4276054</v>
      </c>
      <c r="V41" s="1">
        <v>298856</v>
      </c>
      <c r="W41" s="1">
        <v>10789089</v>
      </c>
      <c r="X41" s="1">
        <v>3921</v>
      </c>
      <c r="Y41" s="77">
        <v>2751.6166794185156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7"/>
        <v>2630.9204545454545</v>
      </c>
      <c r="C42" s="86">
        <f t="shared" si="9"/>
        <v>1190.6300000000001</v>
      </c>
      <c r="D42" s="86">
        <f t="shared" si="9"/>
        <v>205.14863636363637</v>
      </c>
      <c r="E42" s="86">
        <f t="shared" si="9"/>
        <v>115.94636363636364</v>
      </c>
      <c r="F42" s="86">
        <f t="shared" si="8"/>
        <v>1086.5759090909091</v>
      </c>
      <c r="G42" s="86">
        <f t="shared" si="8"/>
        <v>32.619545454545452</v>
      </c>
      <c r="H42" s="100">
        <f t="shared" si="1"/>
        <v>5788025</v>
      </c>
      <c r="I42" s="86">
        <f t="shared" si="2"/>
        <v>2619386</v>
      </c>
      <c r="J42" s="86">
        <f t="shared" si="3"/>
        <v>451327</v>
      </c>
      <c r="K42" s="86">
        <f t="shared" si="4"/>
        <v>255082</v>
      </c>
      <c r="L42" s="86">
        <f t="shared" si="5"/>
        <v>2390467</v>
      </c>
      <c r="M42" s="87">
        <f t="shared" si="6"/>
        <v>71763</v>
      </c>
      <c r="N42" s="76"/>
      <c r="O42" s="26" t="s">
        <v>27</v>
      </c>
      <c r="P42" s="1">
        <v>2619386</v>
      </c>
      <c r="Q42" s="1">
        <v>451327</v>
      </c>
      <c r="R42" s="1">
        <v>255082</v>
      </c>
      <c r="S42" s="1">
        <v>257863</v>
      </c>
      <c r="T42" s="1">
        <v>2781</v>
      </c>
      <c r="U42" s="1">
        <v>2390467</v>
      </c>
      <c r="V42" s="1">
        <v>71763</v>
      </c>
      <c r="W42" s="1">
        <v>5788025</v>
      </c>
      <c r="X42" s="1">
        <v>2200</v>
      </c>
      <c r="Y42" s="77">
        <v>2630.9204545454545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7"/>
        <v>2720.7586206896549</v>
      </c>
      <c r="C43" s="86">
        <f t="shared" si="9"/>
        <v>1332.0043103448277</v>
      </c>
      <c r="D43" s="86">
        <f t="shared" si="9"/>
        <v>205.87409255898368</v>
      </c>
      <c r="E43" s="86">
        <f t="shared" si="9"/>
        <v>107.59074410163339</v>
      </c>
      <c r="F43" s="86">
        <f t="shared" si="8"/>
        <v>1014.6957803992741</v>
      </c>
      <c r="G43" s="86">
        <f t="shared" si="8"/>
        <v>60.593693284936478</v>
      </c>
      <c r="H43" s="100">
        <f t="shared" si="1"/>
        <v>11993104</v>
      </c>
      <c r="I43" s="86">
        <f t="shared" si="2"/>
        <v>5871475</v>
      </c>
      <c r="J43" s="86">
        <f t="shared" si="3"/>
        <v>907493</v>
      </c>
      <c r="K43" s="86">
        <f t="shared" si="4"/>
        <v>474260</v>
      </c>
      <c r="L43" s="86">
        <f t="shared" si="5"/>
        <v>4472779</v>
      </c>
      <c r="M43" s="87">
        <f t="shared" si="6"/>
        <v>267097</v>
      </c>
      <c r="N43" s="76"/>
      <c r="O43" s="26" t="s">
        <v>28</v>
      </c>
      <c r="P43" s="1">
        <v>5871475</v>
      </c>
      <c r="Q43" s="1">
        <v>907493</v>
      </c>
      <c r="R43" s="1">
        <v>474260</v>
      </c>
      <c r="S43" s="1">
        <v>479389</v>
      </c>
      <c r="T43" s="1">
        <v>5129</v>
      </c>
      <c r="U43" s="1">
        <v>4472779</v>
      </c>
      <c r="V43" s="1">
        <v>267097</v>
      </c>
      <c r="W43" s="1">
        <v>11993104</v>
      </c>
      <c r="X43" s="1">
        <v>4408</v>
      </c>
      <c r="Y43" s="77">
        <v>2720.7586206896553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7"/>
        <v>3542.0808469682388</v>
      </c>
      <c r="C44" s="86">
        <f t="shared" si="9"/>
        <v>1748.0904716073148</v>
      </c>
      <c r="D44" s="86">
        <f t="shared" si="9"/>
        <v>246.81520692974013</v>
      </c>
      <c r="E44" s="86">
        <f t="shared" si="9"/>
        <v>101.60250240615977</v>
      </c>
      <c r="F44" s="86">
        <f t="shared" si="8"/>
        <v>1371.8835418671799</v>
      </c>
      <c r="G44" s="86">
        <f t="shared" si="8"/>
        <v>73.689124157844077</v>
      </c>
      <c r="H44" s="100">
        <f t="shared" si="1"/>
        <v>3680222</v>
      </c>
      <c r="I44" s="86">
        <f t="shared" si="2"/>
        <v>1816266</v>
      </c>
      <c r="J44" s="86">
        <f t="shared" si="3"/>
        <v>256441</v>
      </c>
      <c r="K44" s="86">
        <f t="shared" si="4"/>
        <v>105565</v>
      </c>
      <c r="L44" s="86">
        <f t="shared" si="5"/>
        <v>1425387</v>
      </c>
      <c r="M44" s="87">
        <f t="shared" si="6"/>
        <v>76563</v>
      </c>
      <c r="N44" s="76"/>
      <c r="O44" s="26" t="s">
        <v>29</v>
      </c>
      <c r="P44" s="1">
        <v>1816266</v>
      </c>
      <c r="Q44" s="1">
        <v>256441</v>
      </c>
      <c r="R44" s="1">
        <v>105565</v>
      </c>
      <c r="S44" s="1">
        <v>107135</v>
      </c>
      <c r="T44" s="1">
        <v>1570</v>
      </c>
      <c r="U44" s="1">
        <v>1425387</v>
      </c>
      <c r="V44" s="1">
        <v>76563</v>
      </c>
      <c r="W44" s="1">
        <v>3680222</v>
      </c>
      <c r="X44" s="1">
        <v>1039</v>
      </c>
      <c r="Y44" s="77">
        <v>3542.0808469682388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7"/>
        <v>2699.5698324022346</v>
      </c>
      <c r="C45" s="86">
        <f t="shared" si="9"/>
        <v>1366.1652455160247</v>
      </c>
      <c r="D45" s="86">
        <f t="shared" si="9"/>
        <v>121.30197000882093</v>
      </c>
      <c r="E45" s="86">
        <f t="shared" si="9"/>
        <v>107.4019406057042</v>
      </c>
      <c r="F45" s="86">
        <f t="shared" si="8"/>
        <v>1007.2984416348133</v>
      </c>
      <c r="G45" s="86">
        <f t="shared" si="8"/>
        <v>97.402234636871512</v>
      </c>
      <c r="H45" s="100">
        <f t="shared" si="1"/>
        <v>9181237</v>
      </c>
      <c r="I45" s="86">
        <f t="shared" si="2"/>
        <v>4646328</v>
      </c>
      <c r="J45" s="86">
        <f t="shared" si="3"/>
        <v>412548</v>
      </c>
      <c r="K45" s="86">
        <f t="shared" si="4"/>
        <v>365274</v>
      </c>
      <c r="L45" s="86">
        <f t="shared" si="5"/>
        <v>3425822</v>
      </c>
      <c r="M45" s="87">
        <f t="shared" si="6"/>
        <v>331265</v>
      </c>
      <c r="N45" s="76"/>
      <c r="O45" s="26" t="s">
        <v>30</v>
      </c>
      <c r="P45" s="1">
        <v>4646328</v>
      </c>
      <c r="Q45" s="1">
        <v>412548</v>
      </c>
      <c r="R45" s="1">
        <v>365274</v>
      </c>
      <c r="S45" s="1">
        <v>369198</v>
      </c>
      <c r="T45" s="1">
        <v>3924</v>
      </c>
      <c r="U45" s="1">
        <v>3425822</v>
      </c>
      <c r="V45" s="1">
        <v>331265</v>
      </c>
      <c r="W45" s="1">
        <v>9181237</v>
      </c>
      <c r="X45" s="1">
        <v>3401</v>
      </c>
      <c r="Y45" s="77">
        <v>2699.5698324022346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7"/>
        <v>2751.1475409836071</v>
      </c>
      <c r="C46" s="86">
        <f t="shared" si="9"/>
        <v>1261.6079466518477</v>
      </c>
      <c r="D46" s="86">
        <f t="shared" si="9"/>
        <v>126.54765212559045</v>
      </c>
      <c r="E46" s="86">
        <f t="shared" si="9"/>
        <v>90.991942206168375</v>
      </c>
      <c r="F46" s="86">
        <f t="shared" si="8"/>
        <v>1203.1236454570715</v>
      </c>
      <c r="G46" s="86">
        <f t="shared" si="8"/>
        <v>68.876354542928595</v>
      </c>
      <c r="H46" s="100">
        <f t="shared" si="1"/>
        <v>9901380</v>
      </c>
      <c r="I46" s="86">
        <f t="shared" si="2"/>
        <v>4540527</v>
      </c>
      <c r="J46" s="86">
        <f t="shared" si="3"/>
        <v>455445</v>
      </c>
      <c r="K46" s="86">
        <f t="shared" si="4"/>
        <v>327480</v>
      </c>
      <c r="L46" s="86">
        <f t="shared" si="5"/>
        <v>4330042</v>
      </c>
      <c r="M46" s="87">
        <f t="shared" si="6"/>
        <v>247886</v>
      </c>
      <c r="N46" s="76"/>
      <c r="O46" s="26" t="s">
        <v>31</v>
      </c>
      <c r="P46" s="1">
        <v>4540527</v>
      </c>
      <c r="Q46" s="1">
        <v>455445</v>
      </c>
      <c r="R46" s="1">
        <v>327480</v>
      </c>
      <c r="S46" s="1">
        <v>332134</v>
      </c>
      <c r="T46" s="1">
        <v>4654</v>
      </c>
      <c r="U46" s="1">
        <v>4330042</v>
      </c>
      <c r="V46" s="1">
        <v>247886</v>
      </c>
      <c r="W46" s="1">
        <v>9901380</v>
      </c>
      <c r="X46" s="1">
        <v>3599</v>
      </c>
      <c r="Y46" s="77">
        <v>2751.1475409836066</v>
      </c>
      <c r="Z46" s="27"/>
      <c r="AA46" s="27"/>
      <c r="AB46" s="27"/>
      <c r="AC46" s="27"/>
      <c r="AD46" s="27"/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7"/>
        <v>2846.3272157272545</v>
      </c>
      <c r="C47" s="86">
        <f t="shared" si="9"/>
        <v>1396.1338906668409</v>
      </c>
      <c r="D47" s="86">
        <f t="shared" si="9"/>
        <v>177.0514662660832</v>
      </c>
      <c r="E47" s="86">
        <f t="shared" si="9"/>
        <v>205.40709293971653</v>
      </c>
      <c r="F47" s="86">
        <f t="shared" si="8"/>
        <v>996.74495460779826</v>
      </c>
      <c r="G47" s="86">
        <f t="shared" si="8"/>
        <v>70.989811246816018</v>
      </c>
      <c r="H47" s="100">
        <f t="shared" si="1"/>
        <v>43580116</v>
      </c>
      <c r="I47" s="86">
        <f t="shared" si="2"/>
        <v>21376206</v>
      </c>
      <c r="J47" s="86">
        <f t="shared" si="3"/>
        <v>2710835</v>
      </c>
      <c r="K47" s="86">
        <f t="shared" si="4"/>
        <v>3144988</v>
      </c>
      <c r="L47" s="86">
        <f t="shared" si="5"/>
        <v>15261162</v>
      </c>
      <c r="M47" s="87">
        <f t="shared" si="6"/>
        <v>1086925</v>
      </c>
      <c r="N47" s="76"/>
      <c r="O47" s="28" t="s">
        <v>45</v>
      </c>
      <c r="P47" s="10">
        <v>21376206</v>
      </c>
      <c r="Q47" s="10">
        <v>2710835</v>
      </c>
      <c r="R47" s="10">
        <v>3144988</v>
      </c>
      <c r="S47" s="10">
        <v>3163012</v>
      </c>
      <c r="T47" s="10">
        <v>18024</v>
      </c>
      <c r="U47" s="10">
        <v>15261162</v>
      </c>
      <c r="V47" s="10">
        <v>1086925</v>
      </c>
      <c r="W47" s="10">
        <v>43580116</v>
      </c>
      <c r="X47" s="10">
        <v>15311</v>
      </c>
      <c r="Y47" s="81">
        <v>2846.327215727255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7"/>
        <v>2731.3375049400602</v>
      </c>
      <c r="C48" s="86">
        <f t="shared" si="9"/>
        <v>1402.8774864971676</v>
      </c>
      <c r="D48" s="86">
        <f t="shared" si="9"/>
        <v>123.01317349492821</v>
      </c>
      <c r="E48" s="86">
        <f t="shared" si="9"/>
        <v>149.70399156896323</v>
      </c>
      <c r="F48" s="86">
        <f t="shared" si="8"/>
        <v>1025.787511526808</v>
      </c>
      <c r="G48" s="86">
        <f t="shared" si="8"/>
        <v>29.955341852193389</v>
      </c>
      <c r="H48" s="100">
        <f t="shared" si="1"/>
        <v>20733583</v>
      </c>
      <c r="I48" s="86">
        <f t="shared" si="2"/>
        <v>10649243</v>
      </c>
      <c r="J48" s="86">
        <f t="shared" si="3"/>
        <v>933793</v>
      </c>
      <c r="K48" s="86">
        <f t="shared" si="4"/>
        <v>1136403</v>
      </c>
      <c r="L48" s="86">
        <f t="shared" si="5"/>
        <v>7786753</v>
      </c>
      <c r="M48" s="87">
        <f t="shared" si="6"/>
        <v>227391</v>
      </c>
      <c r="N48" s="76"/>
      <c r="O48" s="28" t="s">
        <v>32</v>
      </c>
      <c r="P48" s="10">
        <v>10649243</v>
      </c>
      <c r="Q48" s="10">
        <v>933793</v>
      </c>
      <c r="R48" s="10">
        <v>1136403</v>
      </c>
      <c r="S48" s="10">
        <v>1146282</v>
      </c>
      <c r="T48" s="10">
        <v>9879</v>
      </c>
      <c r="U48" s="10">
        <v>7786753</v>
      </c>
      <c r="V48" s="10">
        <v>227391</v>
      </c>
      <c r="W48" s="10">
        <v>20733583</v>
      </c>
      <c r="X48" s="10">
        <v>7591</v>
      </c>
      <c r="Y48" s="81">
        <v>2731.3375049400606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7"/>
        <v>3105.7921953043556</v>
      </c>
      <c r="C49" s="89">
        <f t="shared" si="9"/>
        <v>1797.8600452624853</v>
      </c>
      <c r="D49" s="89">
        <f t="shared" si="9"/>
        <v>128.20181478221375</v>
      </c>
      <c r="E49" s="89">
        <f t="shared" si="9"/>
        <v>140.14520906286594</v>
      </c>
      <c r="F49" s="89">
        <f t="shared" si="8"/>
        <v>922.59472155569506</v>
      </c>
      <c r="G49" s="89">
        <f t="shared" si="8"/>
        <v>116.99040464109532</v>
      </c>
      <c r="H49" s="90">
        <f>SUM(H4:H48)</f>
        <v>5511346270.6709995</v>
      </c>
      <c r="I49" s="91">
        <f t="shared" ref="I49:M49" si="10">SUM(I4:I48)</f>
        <v>3190370969</v>
      </c>
      <c r="J49" s="91">
        <f t="shared" si="10"/>
        <v>227498992</v>
      </c>
      <c r="K49" s="91">
        <f t="shared" si="10"/>
        <v>248692999</v>
      </c>
      <c r="L49" s="91">
        <f t="shared" si="10"/>
        <v>1637179392</v>
      </c>
      <c r="M49" s="92">
        <f t="shared" si="10"/>
        <v>207603918.671</v>
      </c>
      <c r="N49" s="83"/>
      <c r="O49" s="7" t="s">
        <v>33</v>
      </c>
      <c r="P49" s="11">
        <v>3190370969</v>
      </c>
      <c r="Q49" s="11">
        <v>227498992</v>
      </c>
      <c r="R49" s="11">
        <v>248692999</v>
      </c>
      <c r="S49" s="11">
        <v>251108000</v>
      </c>
      <c r="T49" s="11">
        <v>2415001</v>
      </c>
      <c r="U49" s="11">
        <v>1637179392</v>
      </c>
      <c r="V49" s="11">
        <v>207603918.671</v>
      </c>
      <c r="W49" s="11">
        <v>5511346270.6709995</v>
      </c>
      <c r="X49" s="11">
        <v>1774538</v>
      </c>
      <c r="Y49" s="84">
        <v>3105.7921953043551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3105.7921953043556</v>
      </c>
      <c r="C50" s="86">
        <f t="shared" ref="C50:G50" si="11">C49</f>
        <v>1797.8600452624853</v>
      </c>
      <c r="D50" s="86">
        <f t="shared" si="11"/>
        <v>128.20181478221375</v>
      </c>
      <c r="E50" s="86">
        <f t="shared" si="11"/>
        <v>140.14520906286594</v>
      </c>
      <c r="F50" s="86">
        <f t="shared" si="11"/>
        <v>922.59472155569506</v>
      </c>
      <c r="G50" s="86">
        <f t="shared" si="11"/>
        <v>116.99040464109532</v>
      </c>
      <c r="H50" s="86">
        <f>AVERAGE(H4:H48)</f>
        <v>122474361.57046665</v>
      </c>
      <c r="I50" s="86">
        <f t="shared" ref="I50:M50" si="12">AVERAGE(I4:I48)</f>
        <v>70897132.644444451</v>
      </c>
      <c r="J50" s="86">
        <f t="shared" si="12"/>
        <v>5055533.1555555556</v>
      </c>
      <c r="K50" s="86">
        <f t="shared" si="12"/>
        <v>5526511.0888888892</v>
      </c>
      <c r="L50" s="86">
        <f t="shared" si="12"/>
        <v>36381764.266666666</v>
      </c>
      <c r="M50" s="86">
        <f t="shared" si="12"/>
        <v>4613420.4149111109</v>
      </c>
      <c r="P50" s="14"/>
      <c r="Q50" s="85"/>
      <c r="R50" s="85"/>
      <c r="S50" s="85"/>
      <c r="T50" s="85"/>
      <c r="U50" s="85"/>
      <c r="V50" s="85"/>
      <c r="W50" s="85"/>
      <c r="X50" s="85"/>
      <c r="Y50" s="85"/>
      <c r="AJ50" s="78"/>
    </row>
    <row r="51" spans="1:56" ht="12"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56" ht="12">
      <c r="A52" s="8" t="s">
        <v>145</v>
      </c>
      <c r="AJ52" s="78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J53" s="78"/>
    </row>
    <row r="54" spans="1:56" ht="12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6" ht="12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s="5" customFormat="1" ht="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56" s="5" customFormat="1" ht="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9" customHeight="1"/>
    <row r="95" s="5" customFormat="1" ht="9" customHeight="1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12" customFormat="1" ht="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s="12" customFormat="1" ht="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5" customFormat="1" ht="9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72" s="5" customFormat="1" ht="9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ht="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9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rowBreaks count="2" manualBreakCount="2">
    <brk id="54" max="16383" man="1"/>
    <brk id="159" max="16383" man="1"/>
  </rowBreaks>
  <colBreaks count="2" manualBreakCount="2">
    <brk id="27" max="1048575" man="1"/>
    <brk id="4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topLeftCell="C1" zoomScale="85" zoomScaleNormal="85" zoomScaleSheetLayoutView="85" workbookViewId="0">
      <selection activeCell="C1" sqref="C1"/>
    </sheetView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100</v>
      </c>
      <c r="D1" s="39" t="s">
        <v>65</v>
      </c>
      <c r="E1" s="38"/>
      <c r="F1" s="39"/>
      <c r="G1" s="38" t="s">
        <v>101</v>
      </c>
      <c r="H1" s="39"/>
      <c r="I1" s="38" t="s">
        <v>100</v>
      </c>
      <c r="J1" s="38" t="s">
        <v>94</v>
      </c>
      <c r="K1" s="39"/>
      <c r="L1" s="39"/>
      <c r="M1" s="38" t="s">
        <v>102</v>
      </c>
      <c r="N1" s="38"/>
      <c r="O1" s="13" t="s">
        <v>91</v>
      </c>
      <c r="P1" s="13"/>
      <c r="Q1" s="20" t="s">
        <v>74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94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94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3209.6771991112578</v>
      </c>
      <c r="C4" s="86">
        <f t="shared" ref="C4:E19" si="0">P4/$X4</f>
        <v>2005.9194907818612</v>
      </c>
      <c r="D4" s="86">
        <f t="shared" si="0"/>
        <v>109.87378074625214</v>
      </c>
      <c r="E4" s="86">
        <f t="shared" si="0"/>
        <v>149.48705492007528</v>
      </c>
      <c r="F4" s="86">
        <f>U4/$X4</f>
        <v>844.79607652040568</v>
      </c>
      <c r="G4" s="86">
        <f>V4/$X4</f>
        <v>99.600796142663157</v>
      </c>
      <c r="H4" s="100">
        <f>SUM(I4:M4)</f>
        <v>2377799482</v>
      </c>
      <c r="I4" s="86">
        <f>P4</f>
        <v>1486029289</v>
      </c>
      <c r="J4" s="86">
        <f>Q4</f>
        <v>81396914</v>
      </c>
      <c r="K4" s="86">
        <f>R4</f>
        <v>110743299</v>
      </c>
      <c r="L4" s="86">
        <f>U4</f>
        <v>625843519</v>
      </c>
      <c r="M4" s="87">
        <f>V4</f>
        <v>73786461</v>
      </c>
      <c r="N4" s="76"/>
      <c r="O4" s="26" t="s">
        <v>0</v>
      </c>
      <c r="P4" s="1">
        <v>1486029289</v>
      </c>
      <c r="Q4" s="1">
        <v>81396914</v>
      </c>
      <c r="R4" s="1">
        <v>110743299</v>
      </c>
      <c r="S4" s="1">
        <v>112156904</v>
      </c>
      <c r="T4" s="1">
        <v>1413605</v>
      </c>
      <c r="U4" s="1">
        <v>625843519</v>
      </c>
      <c r="V4" s="1">
        <v>73786461</v>
      </c>
      <c r="W4" s="1">
        <v>2377799482</v>
      </c>
      <c r="X4" s="1">
        <v>740822</v>
      </c>
      <c r="Y4" s="77">
        <v>3209.6771991112573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2890.9518560938868</v>
      </c>
      <c r="C5" s="86">
        <f t="shared" si="0"/>
        <v>1613.6512096774193</v>
      </c>
      <c r="D5" s="86">
        <f t="shared" si="0"/>
        <v>143.42303407807205</v>
      </c>
      <c r="E5" s="86">
        <f t="shared" si="0"/>
        <v>123.12939312162671</v>
      </c>
      <c r="F5" s="86">
        <f>U5/$X5</f>
        <v>948.32594609012176</v>
      </c>
      <c r="G5" s="86">
        <f>V5/$X5</f>
        <v>62.422273126647418</v>
      </c>
      <c r="H5" s="100">
        <f t="shared" ref="H5:H48" si="1">SUM(I5:M5)</f>
        <v>368515415</v>
      </c>
      <c r="I5" s="86">
        <f t="shared" ref="I5:K48" si="2">P5</f>
        <v>205695347</v>
      </c>
      <c r="J5" s="86">
        <f t="shared" si="2"/>
        <v>18282421</v>
      </c>
      <c r="K5" s="86">
        <f t="shared" si="2"/>
        <v>15695550</v>
      </c>
      <c r="L5" s="86">
        <f t="shared" ref="L5:M48" si="3">U5</f>
        <v>120885005</v>
      </c>
      <c r="M5" s="87">
        <f t="shared" si="3"/>
        <v>7957092</v>
      </c>
      <c r="N5" s="76"/>
      <c r="O5" s="26" t="s">
        <v>1</v>
      </c>
      <c r="P5" s="1">
        <v>205695347</v>
      </c>
      <c r="Q5" s="1">
        <v>18282421</v>
      </c>
      <c r="R5" s="1">
        <v>15695550</v>
      </c>
      <c r="S5" s="1">
        <v>15910520</v>
      </c>
      <c r="T5" s="1">
        <v>214970</v>
      </c>
      <c r="U5" s="1">
        <v>120885005</v>
      </c>
      <c r="V5" s="1">
        <v>7957092</v>
      </c>
      <c r="W5" s="1">
        <v>368515415</v>
      </c>
      <c r="X5" s="1">
        <v>127472</v>
      </c>
      <c r="Y5" s="77">
        <v>2890.9518560938873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4">SUM(C6:G6)</f>
        <v>2936.339698937426</v>
      </c>
      <c r="C6" s="86">
        <f t="shared" si="0"/>
        <v>1595.1166174734356</v>
      </c>
      <c r="D6" s="86">
        <f t="shared" si="0"/>
        <v>140.995720188902</v>
      </c>
      <c r="E6" s="86">
        <f t="shared" si="0"/>
        <v>108.12340613931524</v>
      </c>
      <c r="F6" s="86">
        <f t="shared" ref="F6:G49" si="5">U6/$X6</f>
        <v>1017.5748819362456</v>
      </c>
      <c r="G6" s="86">
        <f t="shared" si="5"/>
        <v>74.529073199527744</v>
      </c>
      <c r="H6" s="100">
        <f t="shared" si="1"/>
        <v>99483189</v>
      </c>
      <c r="I6" s="86">
        <f t="shared" si="2"/>
        <v>54042551</v>
      </c>
      <c r="J6" s="86">
        <f t="shared" si="2"/>
        <v>4776935</v>
      </c>
      <c r="K6" s="86">
        <f t="shared" si="2"/>
        <v>3663221</v>
      </c>
      <c r="L6" s="86">
        <f t="shared" si="3"/>
        <v>34475437</v>
      </c>
      <c r="M6" s="87">
        <f t="shared" si="3"/>
        <v>2525045</v>
      </c>
      <c r="N6" s="76"/>
      <c r="O6" s="26" t="s">
        <v>2</v>
      </c>
      <c r="P6" s="1">
        <v>54042551</v>
      </c>
      <c r="Q6" s="1">
        <v>4776935</v>
      </c>
      <c r="R6" s="1">
        <v>3663221</v>
      </c>
      <c r="S6" s="1">
        <v>3725280</v>
      </c>
      <c r="T6" s="1">
        <v>62059</v>
      </c>
      <c r="U6" s="1">
        <v>34475437</v>
      </c>
      <c r="V6" s="1">
        <v>2525045</v>
      </c>
      <c r="W6" s="1">
        <v>99483189</v>
      </c>
      <c r="X6" s="1">
        <v>33880</v>
      </c>
      <c r="Y6" s="77">
        <v>2936.3396989374264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4"/>
        <v>2807.2994551276051</v>
      </c>
      <c r="C7" s="86">
        <f t="shared" si="0"/>
        <v>1567.9148613477635</v>
      </c>
      <c r="D7" s="86">
        <f t="shared" si="0"/>
        <v>78.073173928511238</v>
      </c>
      <c r="E7" s="86">
        <f t="shared" si="0"/>
        <v>114.33993671241598</v>
      </c>
      <c r="F7" s="86">
        <f t="shared" si="5"/>
        <v>972.63523508154367</v>
      </c>
      <c r="G7" s="86">
        <f t="shared" si="5"/>
        <v>74.336248057370753</v>
      </c>
      <c r="H7" s="100">
        <f t="shared" si="1"/>
        <v>149929442</v>
      </c>
      <c r="I7" s="86">
        <f t="shared" si="2"/>
        <v>83737629</v>
      </c>
      <c r="J7" s="86">
        <f t="shared" si="2"/>
        <v>4169654</v>
      </c>
      <c r="K7" s="86">
        <f t="shared" si="2"/>
        <v>6106553</v>
      </c>
      <c r="L7" s="86">
        <f t="shared" si="3"/>
        <v>51945530</v>
      </c>
      <c r="M7" s="87">
        <f t="shared" si="3"/>
        <v>3970076</v>
      </c>
      <c r="N7" s="76"/>
      <c r="O7" s="26" t="s">
        <v>3</v>
      </c>
      <c r="P7" s="1">
        <v>83737629</v>
      </c>
      <c r="Q7" s="1">
        <v>4169654</v>
      </c>
      <c r="R7" s="1">
        <v>6106553</v>
      </c>
      <c r="S7" s="1">
        <v>6200254</v>
      </c>
      <c r="T7" s="1">
        <v>93701</v>
      </c>
      <c r="U7" s="1">
        <v>51945530</v>
      </c>
      <c r="V7" s="1">
        <v>3970076</v>
      </c>
      <c r="W7" s="1">
        <v>149929442</v>
      </c>
      <c r="X7" s="1">
        <v>53407</v>
      </c>
      <c r="Y7" s="77">
        <v>2807.2994551276051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4"/>
        <v>2880.8674983274959</v>
      </c>
      <c r="C8" s="86">
        <f t="shared" si="0"/>
        <v>1552.2979418362127</v>
      </c>
      <c r="D8" s="86">
        <f t="shared" si="0"/>
        <v>67.786155601904682</v>
      </c>
      <c r="E8" s="86">
        <f t="shared" si="0"/>
        <v>96.727204753846763</v>
      </c>
      <c r="F8" s="86">
        <f t="shared" si="5"/>
        <v>1087.6820274684192</v>
      </c>
      <c r="G8" s="86">
        <f t="shared" si="5"/>
        <v>76.37416866711267</v>
      </c>
      <c r="H8" s="100">
        <f t="shared" si="1"/>
        <v>73205724</v>
      </c>
      <c r="I8" s="86">
        <f t="shared" si="2"/>
        <v>39445443</v>
      </c>
      <c r="J8" s="86">
        <f t="shared" si="2"/>
        <v>1722514</v>
      </c>
      <c r="K8" s="86">
        <f t="shared" si="2"/>
        <v>2457935</v>
      </c>
      <c r="L8" s="86">
        <f t="shared" si="3"/>
        <v>27639088</v>
      </c>
      <c r="M8" s="87">
        <f t="shared" si="3"/>
        <v>1940744</v>
      </c>
      <c r="N8" s="76"/>
      <c r="O8" s="26" t="s">
        <v>4</v>
      </c>
      <c r="P8" s="1">
        <v>39445443</v>
      </c>
      <c r="Q8" s="1">
        <v>1722514</v>
      </c>
      <c r="R8" s="1">
        <v>2457935</v>
      </c>
      <c r="S8" s="1">
        <v>2505610</v>
      </c>
      <c r="T8" s="1">
        <v>47675</v>
      </c>
      <c r="U8" s="1">
        <v>27639088</v>
      </c>
      <c r="V8" s="1">
        <v>1940744</v>
      </c>
      <c r="W8" s="1">
        <v>73205724</v>
      </c>
      <c r="X8" s="1">
        <v>25411</v>
      </c>
      <c r="Y8" s="77">
        <v>2880.8674983274959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4"/>
        <v>2922.8203557844927</v>
      </c>
      <c r="C9" s="86">
        <f t="shared" si="0"/>
        <v>1629.4465275074122</v>
      </c>
      <c r="D9" s="86">
        <f t="shared" si="0"/>
        <v>145.33877392111646</v>
      </c>
      <c r="E9" s="86">
        <f t="shared" si="0"/>
        <v>131.03971129945194</v>
      </c>
      <c r="F9" s="86">
        <f t="shared" si="5"/>
        <v>958.39344434128952</v>
      </c>
      <c r="G9" s="86">
        <f t="shared" si="5"/>
        <v>58.601898715222667</v>
      </c>
      <c r="H9" s="100">
        <f t="shared" si="1"/>
        <v>195191789</v>
      </c>
      <c r="I9" s="86">
        <f t="shared" si="2"/>
        <v>108817698</v>
      </c>
      <c r="J9" s="86">
        <f t="shared" si="2"/>
        <v>9706014</v>
      </c>
      <c r="K9" s="86">
        <f t="shared" si="2"/>
        <v>8751094</v>
      </c>
      <c r="L9" s="86">
        <f t="shared" si="3"/>
        <v>64003431</v>
      </c>
      <c r="M9" s="87">
        <f t="shared" si="3"/>
        <v>3913552</v>
      </c>
      <c r="N9" s="76"/>
      <c r="O9" s="26" t="s">
        <v>5</v>
      </c>
      <c r="P9" s="1">
        <v>108817698</v>
      </c>
      <c r="Q9" s="1">
        <v>9706014</v>
      </c>
      <c r="R9" s="1">
        <v>8751094</v>
      </c>
      <c r="S9" s="1">
        <v>8860766</v>
      </c>
      <c r="T9" s="1">
        <v>109672</v>
      </c>
      <c r="U9" s="1">
        <v>64003431</v>
      </c>
      <c r="V9" s="1">
        <v>3913552</v>
      </c>
      <c r="W9" s="1">
        <v>195191789</v>
      </c>
      <c r="X9" s="1">
        <v>66782</v>
      </c>
      <c r="Y9" s="77">
        <v>2922.8203557844927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4"/>
        <v>2812.0977345782949</v>
      </c>
      <c r="C10" s="86">
        <f t="shared" si="0"/>
        <v>1498.2222753711924</v>
      </c>
      <c r="D10" s="86">
        <f t="shared" si="0"/>
        <v>140.62197688657585</v>
      </c>
      <c r="E10" s="86">
        <f t="shared" si="0"/>
        <v>121.77657661105158</v>
      </c>
      <c r="F10" s="86">
        <f t="shared" si="5"/>
        <v>996.34448186131942</v>
      </c>
      <c r="G10" s="86">
        <f t="shared" si="5"/>
        <v>55.132423848155518</v>
      </c>
      <c r="H10" s="100">
        <f t="shared" si="1"/>
        <v>146971476</v>
      </c>
      <c r="I10" s="86">
        <f t="shared" si="2"/>
        <v>78303089</v>
      </c>
      <c r="J10" s="86">
        <f t="shared" si="2"/>
        <v>7349467</v>
      </c>
      <c r="K10" s="86">
        <f t="shared" si="2"/>
        <v>6364531</v>
      </c>
      <c r="L10" s="86">
        <f t="shared" si="3"/>
        <v>52072948</v>
      </c>
      <c r="M10" s="87">
        <f t="shared" si="3"/>
        <v>2881441</v>
      </c>
      <c r="N10" s="76"/>
      <c r="O10" s="26" t="s">
        <v>6</v>
      </c>
      <c r="P10" s="1">
        <v>78303089</v>
      </c>
      <c r="Q10" s="1">
        <v>7349467</v>
      </c>
      <c r="R10" s="1">
        <v>6364531</v>
      </c>
      <c r="S10" s="1">
        <v>6450323</v>
      </c>
      <c r="T10" s="1">
        <v>85792</v>
      </c>
      <c r="U10" s="1">
        <v>52072948</v>
      </c>
      <c r="V10" s="1">
        <v>2881441</v>
      </c>
      <c r="W10" s="1">
        <v>146971476</v>
      </c>
      <c r="X10" s="1">
        <v>52264</v>
      </c>
      <c r="Y10" s="77">
        <v>2812.0977345782949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4"/>
        <v>2942.7385139203188</v>
      </c>
      <c r="C11" s="86">
        <f t="shared" si="0"/>
        <v>1565.7072061785041</v>
      </c>
      <c r="D11" s="86">
        <f t="shared" si="0"/>
        <v>182.55969854879896</v>
      </c>
      <c r="E11" s="86">
        <f t="shared" si="0"/>
        <v>175.09626922997072</v>
      </c>
      <c r="F11" s="86">
        <f t="shared" si="5"/>
        <v>953.93607656694417</v>
      </c>
      <c r="G11" s="86">
        <f t="shared" si="5"/>
        <v>65.439263396101069</v>
      </c>
      <c r="H11" s="100">
        <f t="shared" si="1"/>
        <v>141742886</v>
      </c>
      <c r="I11" s="86">
        <f t="shared" si="2"/>
        <v>75415419</v>
      </c>
      <c r="J11" s="86">
        <f t="shared" si="2"/>
        <v>8793353</v>
      </c>
      <c r="K11" s="86">
        <f t="shared" si="2"/>
        <v>8433862</v>
      </c>
      <c r="L11" s="86">
        <f t="shared" si="3"/>
        <v>45948239</v>
      </c>
      <c r="M11" s="87">
        <f t="shared" si="3"/>
        <v>3152013</v>
      </c>
      <c r="N11" s="76"/>
      <c r="O11" s="26" t="s">
        <v>7</v>
      </c>
      <c r="P11" s="1">
        <v>75415419</v>
      </c>
      <c r="Q11" s="1">
        <v>8793353</v>
      </c>
      <c r="R11" s="1">
        <v>8433862</v>
      </c>
      <c r="S11" s="1">
        <v>8509813</v>
      </c>
      <c r="T11" s="1">
        <v>75951</v>
      </c>
      <c r="U11" s="1">
        <v>45948239</v>
      </c>
      <c r="V11" s="1">
        <v>3152013</v>
      </c>
      <c r="W11" s="1">
        <v>141742886</v>
      </c>
      <c r="X11" s="1">
        <v>48167</v>
      </c>
      <c r="Y11" s="77">
        <v>2942.7385139203188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4"/>
        <v>2871.5609571652353</v>
      </c>
      <c r="C12" s="86">
        <f t="shared" si="0"/>
        <v>1699.54569761789</v>
      </c>
      <c r="D12" s="86">
        <f t="shared" si="0"/>
        <v>117.1849511154324</v>
      </c>
      <c r="E12" s="86">
        <f t="shared" si="0"/>
        <v>90.273591530276022</v>
      </c>
      <c r="F12" s="86">
        <f t="shared" si="5"/>
        <v>898.1191595095338</v>
      </c>
      <c r="G12" s="86">
        <f t="shared" si="5"/>
        <v>66.437557392102846</v>
      </c>
      <c r="H12" s="100">
        <f t="shared" si="1"/>
        <v>106322416</v>
      </c>
      <c r="I12" s="86">
        <f t="shared" si="2"/>
        <v>62927379</v>
      </c>
      <c r="J12" s="86">
        <f t="shared" si="2"/>
        <v>4338890</v>
      </c>
      <c r="K12" s="86">
        <f t="shared" si="2"/>
        <v>3342470</v>
      </c>
      <c r="L12" s="86">
        <f t="shared" si="3"/>
        <v>33253760</v>
      </c>
      <c r="M12" s="87">
        <f t="shared" si="3"/>
        <v>2459917</v>
      </c>
      <c r="N12" s="76"/>
      <c r="O12" s="26" t="s">
        <v>8</v>
      </c>
      <c r="P12" s="1">
        <v>62927379</v>
      </c>
      <c r="Q12" s="1">
        <v>4338890</v>
      </c>
      <c r="R12" s="1">
        <v>3342470</v>
      </c>
      <c r="S12" s="1">
        <v>3402002</v>
      </c>
      <c r="T12" s="1">
        <v>59532</v>
      </c>
      <c r="U12" s="1">
        <v>33253760</v>
      </c>
      <c r="V12" s="1">
        <v>2459917</v>
      </c>
      <c r="W12" s="1">
        <v>106322416</v>
      </c>
      <c r="X12" s="1">
        <v>37026</v>
      </c>
      <c r="Y12" s="77">
        <v>2871.5609571652353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4"/>
        <v>2887.8905428423313</v>
      </c>
      <c r="C13" s="88">
        <f t="shared" si="0"/>
        <v>1454.5561727023623</v>
      </c>
      <c r="D13" s="88">
        <f t="shared" si="0"/>
        <v>167.20428793601423</v>
      </c>
      <c r="E13" s="88">
        <f t="shared" si="0"/>
        <v>107.25753536251203</v>
      </c>
      <c r="F13" s="88">
        <f t="shared" si="5"/>
        <v>1111.7255424720433</v>
      </c>
      <c r="G13" s="88">
        <f t="shared" si="5"/>
        <v>47.14700436939939</v>
      </c>
      <c r="H13" s="100">
        <f t="shared" si="1"/>
        <v>77990372</v>
      </c>
      <c r="I13" s="88">
        <f t="shared" si="2"/>
        <v>39281744</v>
      </c>
      <c r="J13" s="88">
        <f t="shared" si="2"/>
        <v>4515519</v>
      </c>
      <c r="K13" s="88">
        <f t="shared" si="2"/>
        <v>2896597</v>
      </c>
      <c r="L13" s="88">
        <f t="shared" si="3"/>
        <v>30023260</v>
      </c>
      <c r="M13" s="87">
        <f t="shared" si="3"/>
        <v>1273252</v>
      </c>
      <c r="N13" s="79"/>
      <c r="O13" s="26" t="s">
        <v>35</v>
      </c>
      <c r="P13" s="1">
        <v>39281744</v>
      </c>
      <c r="Q13" s="1">
        <v>4515519</v>
      </c>
      <c r="R13" s="1">
        <v>2896597</v>
      </c>
      <c r="S13" s="1">
        <v>2943546</v>
      </c>
      <c r="T13" s="1">
        <v>46949</v>
      </c>
      <c r="U13" s="1">
        <v>30023260</v>
      </c>
      <c r="V13" s="1">
        <v>1273252</v>
      </c>
      <c r="W13" s="1">
        <v>77990372</v>
      </c>
      <c r="X13" s="1">
        <v>27006</v>
      </c>
      <c r="Y13" s="77">
        <v>2887.8905428423313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4"/>
        <v>2772.353487515898</v>
      </c>
      <c r="C14" s="86">
        <f t="shared" si="0"/>
        <v>1539.4943771336771</v>
      </c>
      <c r="D14" s="86">
        <f t="shared" si="0"/>
        <v>142.21296606198541</v>
      </c>
      <c r="E14" s="86">
        <f t="shared" si="0"/>
        <v>90.866975701184813</v>
      </c>
      <c r="F14" s="86">
        <f t="shared" si="5"/>
        <v>951.5997054689069</v>
      </c>
      <c r="G14" s="86">
        <f t="shared" si="5"/>
        <v>48.179463150143917</v>
      </c>
      <c r="H14" s="100">
        <f t="shared" si="1"/>
        <v>165664755</v>
      </c>
      <c r="I14" s="86">
        <f t="shared" si="2"/>
        <v>91994026</v>
      </c>
      <c r="J14" s="86">
        <f t="shared" si="2"/>
        <v>8498078</v>
      </c>
      <c r="K14" s="86">
        <f t="shared" si="2"/>
        <v>5429847</v>
      </c>
      <c r="L14" s="86">
        <f t="shared" si="3"/>
        <v>56863792</v>
      </c>
      <c r="M14" s="87">
        <f t="shared" si="3"/>
        <v>2879012</v>
      </c>
      <c r="N14" s="76"/>
      <c r="O14" s="26" t="s">
        <v>36</v>
      </c>
      <c r="P14" s="1">
        <v>91994026</v>
      </c>
      <c r="Q14" s="1">
        <v>8498078</v>
      </c>
      <c r="R14" s="1">
        <v>5429847</v>
      </c>
      <c r="S14" s="1">
        <v>5525887</v>
      </c>
      <c r="T14" s="1">
        <v>96040</v>
      </c>
      <c r="U14" s="1">
        <v>56863792</v>
      </c>
      <c r="V14" s="1">
        <v>2879012</v>
      </c>
      <c r="W14" s="1">
        <v>165664755</v>
      </c>
      <c r="X14" s="1">
        <v>59756</v>
      </c>
      <c r="Y14" s="77">
        <v>2772.353487515898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4"/>
        <v>2875.5376785846474</v>
      </c>
      <c r="C15" s="86">
        <f t="shared" si="0"/>
        <v>1514.5752461322081</v>
      </c>
      <c r="D15" s="86">
        <f t="shared" si="0"/>
        <v>159.59034717595677</v>
      </c>
      <c r="E15" s="86">
        <f t="shared" si="0"/>
        <v>113.94592493892961</v>
      </c>
      <c r="F15" s="86">
        <f t="shared" si="5"/>
        <v>1040.5954918942928</v>
      </c>
      <c r="G15" s="86">
        <f t="shared" si="5"/>
        <v>46.830668443260052</v>
      </c>
      <c r="H15" s="100">
        <f t="shared" si="1"/>
        <v>77691277</v>
      </c>
      <c r="I15" s="86">
        <f t="shared" si="2"/>
        <v>40920794</v>
      </c>
      <c r="J15" s="86">
        <f t="shared" si="2"/>
        <v>4311812</v>
      </c>
      <c r="K15" s="86">
        <f t="shared" si="2"/>
        <v>3078591</v>
      </c>
      <c r="L15" s="86">
        <f t="shared" si="3"/>
        <v>28114809</v>
      </c>
      <c r="M15" s="87">
        <f t="shared" si="3"/>
        <v>1265271</v>
      </c>
      <c r="N15" s="76"/>
      <c r="O15" s="26" t="s">
        <v>37</v>
      </c>
      <c r="P15" s="1">
        <v>40920794</v>
      </c>
      <c r="Q15" s="1">
        <v>4311812</v>
      </c>
      <c r="R15" s="1">
        <v>3078591</v>
      </c>
      <c r="S15" s="1">
        <v>3123752</v>
      </c>
      <c r="T15" s="1">
        <v>45161</v>
      </c>
      <c r="U15" s="1">
        <v>28114809</v>
      </c>
      <c r="V15" s="1">
        <v>1265271</v>
      </c>
      <c r="W15" s="1">
        <v>77691277</v>
      </c>
      <c r="X15" s="1">
        <v>27018</v>
      </c>
      <c r="Y15" s="77">
        <v>2875.5376785846474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4"/>
        <v>2829.0350741488296</v>
      </c>
      <c r="C16" s="86">
        <f t="shared" si="0"/>
        <v>1411.3443841477417</v>
      </c>
      <c r="D16" s="86">
        <f t="shared" si="0"/>
        <v>148.17628929525375</v>
      </c>
      <c r="E16" s="86">
        <f t="shared" si="0"/>
        <v>117.67972781880371</v>
      </c>
      <c r="F16" s="86">
        <f t="shared" si="5"/>
        <v>1081.9600430268677</v>
      </c>
      <c r="G16" s="86">
        <f t="shared" si="5"/>
        <v>69.874629860162685</v>
      </c>
      <c r="H16" s="100">
        <f t="shared" si="1"/>
        <v>234071533</v>
      </c>
      <c r="I16" s="86">
        <f t="shared" si="2"/>
        <v>116773223</v>
      </c>
      <c r="J16" s="86">
        <f t="shared" si="2"/>
        <v>12259958</v>
      </c>
      <c r="K16" s="86">
        <f t="shared" si="2"/>
        <v>9736703</v>
      </c>
      <c r="L16" s="86">
        <f t="shared" si="3"/>
        <v>89520292</v>
      </c>
      <c r="M16" s="87">
        <f t="shared" si="3"/>
        <v>5781357</v>
      </c>
      <c r="N16" s="76"/>
      <c r="O16" s="26" t="s">
        <v>38</v>
      </c>
      <c r="P16" s="1">
        <v>116773223</v>
      </c>
      <c r="Q16" s="1">
        <v>12259958</v>
      </c>
      <c r="R16" s="1">
        <v>9736703</v>
      </c>
      <c r="S16" s="1">
        <v>9885585</v>
      </c>
      <c r="T16" s="1">
        <v>148882</v>
      </c>
      <c r="U16" s="1">
        <v>89520292</v>
      </c>
      <c r="V16" s="1">
        <v>5781357</v>
      </c>
      <c r="W16" s="1">
        <v>234071533</v>
      </c>
      <c r="X16" s="1">
        <v>82739</v>
      </c>
      <c r="Y16" s="77">
        <v>2829.0350741488296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4"/>
        <v>3046.8548398149737</v>
      </c>
      <c r="C17" s="86">
        <f t="shared" si="0"/>
        <v>1957.8848209696762</v>
      </c>
      <c r="D17" s="86">
        <f t="shared" si="0"/>
        <v>101.77867054994003</v>
      </c>
      <c r="E17" s="86">
        <f t="shared" si="0"/>
        <v>120.62804522871338</v>
      </c>
      <c r="F17" s="86">
        <f t="shared" si="5"/>
        <v>812.42468733938665</v>
      </c>
      <c r="G17" s="86">
        <f t="shared" si="5"/>
        <v>54.138615727257154</v>
      </c>
      <c r="H17" s="100">
        <f t="shared" si="1"/>
        <v>177844917</v>
      </c>
      <c r="I17" s="86">
        <f t="shared" si="2"/>
        <v>114281737</v>
      </c>
      <c r="J17" s="86">
        <f t="shared" si="2"/>
        <v>5940821</v>
      </c>
      <c r="K17" s="86">
        <f t="shared" si="2"/>
        <v>7041059</v>
      </c>
      <c r="L17" s="86">
        <f t="shared" si="3"/>
        <v>47421229</v>
      </c>
      <c r="M17" s="87">
        <f t="shared" si="3"/>
        <v>3160071</v>
      </c>
      <c r="N17" s="76"/>
      <c r="O17" s="28" t="s">
        <v>39</v>
      </c>
      <c r="P17" s="10">
        <v>114281737</v>
      </c>
      <c r="Q17" s="10">
        <v>5940821</v>
      </c>
      <c r="R17" s="10">
        <v>7041059</v>
      </c>
      <c r="S17" s="10">
        <v>7133191</v>
      </c>
      <c r="T17" s="10">
        <v>92132</v>
      </c>
      <c r="U17" s="10">
        <v>47421229</v>
      </c>
      <c r="V17" s="10">
        <v>3160071</v>
      </c>
      <c r="W17" s="10">
        <v>177844917</v>
      </c>
      <c r="X17" s="10">
        <v>58370</v>
      </c>
      <c r="Y17" s="81">
        <v>3046.8548398149733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4"/>
        <v>2731.5088551243589</v>
      </c>
      <c r="C18" s="86">
        <f t="shared" si="0"/>
        <v>1308.680150972612</v>
      </c>
      <c r="D18" s="86">
        <f t="shared" si="0"/>
        <v>114.76686344720797</v>
      </c>
      <c r="E18" s="86">
        <f t="shared" si="0"/>
        <v>89.22529759024485</v>
      </c>
      <c r="F18" s="86">
        <f t="shared" si="5"/>
        <v>1201.0975515339205</v>
      </c>
      <c r="G18" s="86">
        <f t="shared" si="5"/>
        <v>17.738991580373561</v>
      </c>
      <c r="H18" s="100">
        <f t="shared" si="1"/>
        <v>28224681</v>
      </c>
      <c r="I18" s="86">
        <f t="shared" si="2"/>
        <v>13522592</v>
      </c>
      <c r="J18" s="86">
        <f t="shared" si="2"/>
        <v>1185886</v>
      </c>
      <c r="K18" s="86">
        <f t="shared" si="2"/>
        <v>921965</v>
      </c>
      <c r="L18" s="86">
        <f t="shared" si="3"/>
        <v>12410941</v>
      </c>
      <c r="M18" s="87">
        <f t="shared" si="3"/>
        <v>183297</v>
      </c>
      <c r="N18" s="76"/>
      <c r="O18" s="28" t="s">
        <v>40</v>
      </c>
      <c r="P18" s="10">
        <v>13522592</v>
      </c>
      <c r="Q18" s="10">
        <v>1185886</v>
      </c>
      <c r="R18" s="10">
        <v>921965</v>
      </c>
      <c r="S18" s="10">
        <v>938146</v>
      </c>
      <c r="T18" s="10">
        <v>16181</v>
      </c>
      <c r="U18" s="10">
        <v>12410941</v>
      </c>
      <c r="V18" s="10">
        <v>183297</v>
      </c>
      <c r="W18" s="10">
        <v>28224681</v>
      </c>
      <c r="X18" s="10">
        <v>10333</v>
      </c>
      <c r="Y18" s="81">
        <v>2731.5088551243589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4"/>
        <v>2763.5701804368477</v>
      </c>
      <c r="C19" s="86">
        <f t="shared" si="0"/>
        <v>1466.0453941120609</v>
      </c>
      <c r="D19" s="86">
        <f t="shared" si="0"/>
        <v>135.78043684710352</v>
      </c>
      <c r="E19" s="86">
        <f t="shared" si="0"/>
        <v>118.81747388414055</v>
      </c>
      <c r="F19" s="86">
        <f t="shared" si="5"/>
        <v>994.38746438746443</v>
      </c>
      <c r="G19" s="86">
        <f t="shared" si="5"/>
        <v>48.539411206077872</v>
      </c>
      <c r="H19" s="100">
        <f t="shared" si="1"/>
        <v>14550197</v>
      </c>
      <c r="I19" s="86">
        <f t="shared" si="2"/>
        <v>7718729</v>
      </c>
      <c r="J19" s="86">
        <f t="shared" si="2"/>
        <v>714884</v>
      </c>
      <c r="K19" s="86">
        <f t="shared" si="2"/>
        <v>625574</v>
      </c>
      <c r="L19" s="86">
        <f t="shared" si="3"/>
        <v>5235450</v>
      </c>
      <c r="M19" s="87">
        <f t="shared" si="3"/>
        <v>255560</v>
      </c>
      <c r="N19" s="76"/>
      <c r="O19" s="26" t="s">
        <v>9</v>
      </c>
      <c r="P19" s="1">
        <v>7718729</v>
      </c>
      <c r="Q19" s="1">
        <v>714884</v>
      </c>
      <c r="R19" s="1">
        <v>625574</v>
      </c>
      <c r="S19" s="1">
        <v>633752</v>
      </c>
      <c r="T19" s="1">
        <v>8178</v>
      </c>
      <c r="U19" s="1">
        <v>5235450</v>
      </c>
      <c r="V19" s="1">
        <v>255560</v>
      </c>
      <c r="W19" s="1">
        <v>14550197</v>
      </c>
      <c r="X19" s="1">
        <v>5265</v>
      </c>
      <c r="Y19" s="77">
        <v>2763.5701804368473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4"/>
        <v>2768.0574289801757</v>
      </c>
      <c r="C20" s="86">
        <f t="shared" ref="C20:E49" si="6">P20/$X20</f>
        <v>1415.3098303699162</v>
      </c>
      <c r="D20" s="86">
        <f t="shared" si="6"/>
        <v>138.7677294093603</v>
      </c>
      <c r="E20" s="86">
        <f t="shared" si="6"/>
        <v>105.33272021254854</v>
      </c>
      <c r="F20" s="86">
        <f t="shared" si="5"/>
        <v>1059.7899039444103</v>
      </c>
      <c r="G20" s="86">
        <f t="shared" si="5"/>
        <v>48.857245043940324</v>
      </c>
      <c r="H20" s="100">
        <f t="shared" si="1"/>
        <v>27088210</v>
      </c>
      <c r="I20" s="86">
        <f t="shared" si="2"/>
        <v>13850222</v>
      </c>
      <c r="J20" s="86">
        <f t="shared" si="2"/>
        <v>1357981</v>
      </c>
      <c r="K20" s="86">
        <f t="shared" si="2"/>
        <v>1030786</v>
      </c>
      <c r="L20" s="86">
        <f t="shared" si="3"/>
        <v>10371104</v>
      </c>
      <c r="M20" s="87">
        <f t="shared" si="3"/>
        <v>478117</v>
      </c>
      <c r="N20" s="76"/>
      <c r="O20" s="26" t="s">
        <v>10</v>
      </c>
      <c r="P20" s="1">
        <v>13850222</v>
      </c>
      <c r="Q20" s="1">
        <v>1357981</v>
      </c>
      <c r="R20" s="1">
        <v>1030786</v>
      </c>
      <c r="S20" s="1">
        <v>1046739</v>
      </c>
      <c r="T20" s="1">
        <v>15953</v>
      </c>
      <c r="U20" s="1">
        <v>10371104</v>
      </c>
      <c r="V20" s="1">
        <v>478117</v>
      </c>
      <c r="W20" s="1">
        <v>27088210</v>
      </c>
      <c r="X20" s="1">
        <v>9786</v>
      </c>
      <c r="Y20" s="77">
        <v>2768.0574289801757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4"/>
        <v>2858.8016237648685</v>
      </c>
      <c r="C21" s="86">
        <f t="shared" si="6"/>
        <v>1671.1785511989426</v>
      </c>
      <c r="D21" s="86">
        <f t="shared" si="6"/>
        <v>79.275914154446468</v>
      </c>
      <c r="E21" s="86">
        <f t="shared" si="6"/>
        <v>117.4694442696205</v>
      </c>
      <c r="F21" s="86">
        <f t="shared" si="5"/>
        <v>956.78374976398766</v>
      </c>
      <c r="G21" s="86">
        <f t="shared" si="5"/>
        <v>34.093964377871487</v>
      </c>
      <c r="H21" s="100">
        <f t="shared" si="1"/>
        <v>45423499</v>
      </c>
      <c r="I21" s="86">
        <f t="shared" si="2"/>
        <v>26553356</v>
      </c>
      <c r="J21" s="86">
        <f t="shared" si="2"/>
        <v>1259615</v>
      </c>
      <c r="K21" s="86">
        <f t="shared" si="2"/>
        <v>1866472</v>
      </c>
      <c r="L21" s="86">
        <f t="shared" si="3"/>
        <v>15202337</v>
      </c>
      <c r="M21" s="87">
        <f t="shared" si="3"/>
        <v>541719</v>
      </c>
      <c r="N21" s="76"/>
      <c r="O21" s="26" t="s">
        <v>11</v>
      </c>
      <c r="P21" s="1">
        <v>26553356</v>
      </c>
      <c r="Q21" s="1">
        <v>1259615</v>
      </c>
      <c r="R21" s="1">
        <v>1866472</v>
      </c>
      <c r="S21" s="1">
        <v>1893982</v>
      </c>
      <c r="T21" s="1">
        <v>27510</v>
      </c>
      <c r="U21" s="1">
        <v>15202337</v>
      </c>
      <c r="V21" s="1">
        <v>541719</v>
      </c>
      <c r="W21" s="1">
        <v>45423499</v>
      </c>
      <c r="X21" s="1">
        <v>15889</v>
      </c>
      <c r="Y21" s="77">
        <v>2858.801623764869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4"/>
        <v>2812.1895790403296</v>
      </c>
      <c r="C22" s="86">
        <f t="shared" si="6"/>
        <v>1369.8344617800019</v>
      </c>
      <c r="D22" s="86">
        <f t="shared" si="6"/>
        <v>165.21087233833774</v>
      </c>
      <c r="E22" s="86">
        <f t="shared" si="6"/>
        <v>157.0217839269944</v>
      </c>
      <c r="F22" s="86">
        <f t="shared" si="5"/>
        <v>1087.1245216367383</v>
      </c>
      <c r="G22" s="86">
        <f t="shared" si="5"/>
        <v>32.997939358257284</v>
      </c>
      <c r="H22" s="100">
        <f t="shared" si="1"/>
        <v>28659024</v>
      </c>
      <c r="I22" s="86">
        <f t="shared" si="2"/>
        <v>13959983</v>
      </c>
      <c r="J22" s="86">
        <f t="shared" si="2"/>
        <v>1683664</v>
      </c>
      <c r="K22" s="86">
        <f t="shared" si="2"/>
        <v>1600209</v>
      </c>
      <c r="L22" s="86">
        <f t="shared" si="3"/>
        <v>11078886</v>
      </c>
      <c r="M22" s="87">
        <f t="shared" si="3"/>
        <v>336282</v>
      </c>
      <c r="N22" s="76"/>
      <c r="O22" s="28" t="s">
        <v>41</v>
      </c>
      <c r="P22" s="10">
        <v>13959983</v>
      </c>
      <c r="Q22" s="10">
        <v>1683664</v>
      </c>
      <c r="R22" s="10">
        <v>1600209</v>
      </c>
      <c r="S22" s="10">
        <v>1615947</v>
      </c>
      <c r="T22" s="10">
        <v>15738</v>
      </c>
      <c r="U22" s="10">
        <v>11078886</v>
      </c>
      <c r="V22" s="10">
        <v>336282</v>
      </c>
      <c r="W22" s="10">
        <v>28659024</v>
      </c>
      <c r="X22" s="10">
        <v>10191</v>
      </c>
      <c r="Y22" s="81">
        <v>2812.1895790403296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4"/>
        <v>3064.5238251823507</v>
      </c>
      <c r="C23" s="86">
        <f t="shared" si="6"/>
        <v>2018.7284168360636</v>
      </c>
      <c r="D23" s="86">
        <f t="shared" si="6"/>
        <v>90.010911156283626</v>
      </c>
      <c r="E23" s="86">
        <f t="shared" si="6"/>
        <v>121.42401052253976</v>
      </c>
      <c r="F23" s="86">
        <f t="shared" si="5"/>
        <v>786.71418749252666</v>
      </c>
      <c r="G23" s="86">
        <f t="shared" si="5"/>
        <v>47.646299174937226</v>
      </c>
      <c r="H23" s="100">
        <f t="shared" si="1"/>
        <v>102514451</v>
      </c>
      <c r="I23" s="86">
        <f t="shared" si="2"/>
        <v>67530503</v>
      </c>
      <c r="J23" s="86">
        <f t="shared" si="2"/>
        <v>3011045</v>
      </c>
      <c r="K23" s="86">
        <f t="shared" si="2"/>
        <v>4061876</v>
      </c>
      <c r="L23" s="86">
        <f t="shared" si="3"/>
        <v>26317163</v>
      </c>
      <c r="M23" s="87">
        <f t="shared" si="3"/>
        <v>1593864</v>
      </c>
      <c r="N23" s="76"/>
      <c r="O23" s="26" t="s">
        <v>12</v>
      </c>
      <c r="P23" s="1">
        <v>67530503</v>
      </c>
      <c r="Q23" s="1">
        <v>3011045</v>
      </c>
      <c r="R23" s="1">
        <v>4061876</v>
      </c>
      <c r="S23" s="1">
        <v>4118809</v>
      </c>
      <c r="T23" s="1">
        <v>56933</v>
      </c>
      <c r="U23" s="1">
        <v>26317163</v>
      </c>
      <c r="V23" s="1">
        <v>1593864</v>
      </c>
      <c r="W23" s="1">
        <v>102514451</v>
      </c>
      <c r="X23" s="1">
        <v>33452</v>
      </c>
      <c r="Y23" s="77">
        <v>3064.5238251823507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4"/>
        <v>3179.861287331642</v>
      </c>
      <c r="C24" s="86">
        <f t="shared" si="6"/>
        <v>2202.1093109506151</v>
      </c>
      <c r="D24" s="86">
        <f t="shared" si="6"/>
        <v>110.57424848721452</v>
      </c>
      <c r="E24" s="86">
        <f t="shared" si="6"/>
        <v>106.70927679094281</v>
      </c>
      <c r="F24" s="86">
        <f t="shared" si="5"/>
        <v>738.97189146984192</v>
      </c>
      <c r="G24" s="86">
        <f t="shared" si="5"/>
        <v>21.496559633027523</v>
      </c>
      <c r="H24" s="100">
        <f t="shared" si="1"/>
        <v>130323435</v>
      </c>
      <c r="I24" s="86">
        <f t="shared" si="2"/>
        <v>90251248</v>
      </c>
      <c r="J24" s="86">
        <f t="shared" si="2"/>
        <v>4531775</v>
      </c>
      <c r="K24" s="86">
        <f t="shared" si="2"/>
        <v>4373373</v>
      </c>
      <c r="L24" s="86">
        <f t="shared" si="3"/>
        <v>30286024</v>
      </c>
      <c r="M24" s="87">
        <f t="shared" si="3"/>
        <v>881015</v>
      </c>
      <c r="N24" s="76"/>
      <c r="O24" s="28" t="s">
        <v>13</v>
      </c>
      <c r="P24" s="10">
        <v>90251248</v>
      </c>
      <c r="Q24" s="10">
        <v>4531775</v>
      </c>
      <c r="R24" s="10">
        <v>4373373</v>
      </c>
      <c r="S24" s="10">
        <v>4444847</v>
      </c>
      <c r="T24" s="10">
        <v>71474</v>
      </c>
      <c r="U24" s="10">
        <v>30286024</v>
      </c>
      <c r="V24" s="10">
        <v>881015</v>
      </c>
      <c r="W24" s="10">
        <v>130323435</v>
      </c>
      <c r="X24" s="10">
        <v>40984</v>
      </c>
      <c r="Y24" s="81">
        <v>3179.8612873316415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4"/>
        <v>2856.020750988142</v>
      </c>
      <c r="C25" s="86">
        <f t="shared" si="6"/>
        <v>1393.2144268774703</v>
      </c>
      <c r="D25" s="86">
        <f t="shared" si="6"/>
        <v>163.96936758893281</v>
      </c>
      <c r="E25" s="86">
        <f t="shared" si="6"/>
        <v>198.77742094861659</v>
      </c>
      <c r="F25" s="86">
        <f t="shared" si="5"/>
        <v>1062.0130928853755</v>
      </c>
      <c r="G25" s="86">
        <f t="shared" si="5"/>
        <v>38.046442687747039</v>
      </c>
      <c r="H25" s="100">
        <f t="shared" si="1"/>
        <v>11561172</v>
      </c>
      <c r="I25" s="86">
        <f t="shared" si="2"/>
        <v>5639732</v>
      </c>
      <c r="J25" s="86">
        <f t="shared" si="2"/>
        <v>663748</v>
      </c>
      <c r="K25" s="86">
        <f t="shared" si="2"/>
        <v>804651</v>
      </c>
      <c r="L25" s="86">
        <f t="shared" si="3"/>
        <v>4299029</v>
      </c>
      <c r="M25" s="87">
        <f t="shared" si="3"/>
        <v>154012</v>
      </c>
      <c r="N25" s="76"/>
      <c r="O25" s="26" t="s">
        <v>14</v>
      </c>
      <c r="P25" s="1">
        <v>5639732</v>
      </c>
      <c r="Q25" s="1">
        <v>663748</v>
      </c>
      <c r="R25" s="1">
        <v>804651</v>
      </c>
      <c r="S25" s="1">
        <v>812009</v>
      </c>
      <c r="T25" s="1">
        <v>7358</v>
      </c>
      <c r="U25" s="1">
        <v>4299029</v>
      </c>
      <c r="V25" s="1">
        <v>154012</v>
      </c>
      <c r="W25" s="1">
        <v>11561172</v>
      </c>
      <c r="X25" s="1">
        <v>4048</v>
      </c>
      <c r="Y25" s="77">
        <v>2856.0207509881425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4"/>
        <v>2810.7878113260049</v>
      </c>
      <c r="C26" s="86">
        <f t="shared" si="6"/>
        <v>1303.1895088353972</v>
      </c>
      <c r="D26" s="86">
        <f t="shared" si="6"/>
        <v>219.1010157228329</v>
      </c>
      <c r="E26" s="86">
        <f t="shared" si="6"/>
        <v>141.20912759148462</v>
      </c>
      <c r="F26" s="86">
        <f t="shared" si="5"/>
        <v>1103.3240573257269</v>
      </c>
      <c r="G26" s="86">
        <f t="shared" si="5"/>
        <v>43.964101850563516</v>
      </c>
      <c r="H26" s="100">
        <f t="shared" si="1"/>
        <v>20201132</v>
      </c>
      <c r="I26" s="86">
        <f t="shared" si="2"/>
        <v>9366023</v>
      </c>
      <c r="J26" s="86">
        <f t="shared" si="2"/>
        <v>1574679</v>
      </c>
      <c r="K26" s="86">
        <f t="shared" si="2"/>
        <v>1014870</v>
      </c>
      <c r="L26" s="86">
        <f t="shared" si="3"/>
        <v>7929590</v>
      </c>
      <c r="M26" s="87">
        <f t="shared" si="3"/>
        <v>315970</v>
      </c>
      <c r="N26" s="76"/>
      <c r="O26" s="26" t="s">
        <v>15</v>
      </c>
      <c r="P26" s="1">
        <v>9366023</v>
      </c>
      <c r="Q26" s="1">
        <v>1574679</v>
      </c>
      <c r="R26" s="1">
        <v>1014870</v>
      </c>
      <c r="S26" s="1">
        <v>1027440</v>
      </c>
      <c r="T26" s="1">
        <v>12570</v>
      </c>
      <c r="U26" s="1">
        <v>7929590</v>
      </c>
      <c r="V26" s="1">
        <v>315970</v>
      </c>
      <c r="W26" s="1">
        <v>20201132</v>
      </c>
      <c r="X26" s="1">
        <v>7187</v>
      </c>
      <c r="Y26" s="77">
        <v>2810.7878113260053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4"/>
        <v>2574.1781456953645</v>
      </c>
      <c r="C27" s="86">
        <f t="shared" si="6"/>
        <v>1077.1622516556292</v>
      </c>
      <c r="D27" s="86">
        <f t="shared" si="6"/>
        <v>240.6430463576159</v>
      </c>
      <c r="E27" s="86">
        <f t="shared" si="6"/>
        <v>116.06887417218543</v>
      </c>
      <c r="F27" s="86">
        <f t="shared" si="5"/>
        <v>1116.3397350993378</v>
      </c>
      <c r="G27" s="86">
        <f t="shared" si="5"/>
        <v>23.964238410596028</v>
      </c>
      <c r="H27" s="100">
        <f t="shared" si="1"/>
        <v>3887009</v>
      </c>
      <c r="I27" s="86">
        <f t="shared" si="2"/>
        <v>1626515</v>
      </c>
      <c r="J27" s="86">
        <f t="shared" si="2"/>
        <v>363371</v>
      </c>
      <c r="K27" s="86">
        <f t="shared" si="2"/>
        <v>175264</v>
      </c>
      <c r="L27" s="86">
        <f t="shared" si="3"/>
        <v>1685673</v>
      </c>
      <c r="M27" s="87">
        <f t="shared" si="3"/>
        <v>36186</v>
      </c>
      <c r="N27" s="76"/>
      <c r="O27" s="26" t="s">
        <v>16</v>
      </c>
      <c r="P27" s="1">
        <v>1626515</v>
      </c>
      <c r="Q27" s="1">
        <v>363371</v>
      </c>
      <c r="R27" s="1">
        <v>175264</v>
      </c>
      <c r="S27" s="1">
        <v>177621</v>
      </c>
      <c r="T27" s="1">
        <v>2357</v>
      </c>
      <c r="U27" s="1">
        <v>1685673</v>
      </c>
      <c r="V27" s="1">
        <v>36186</v>
      </c>
      <c r="W27" s="1">
        <v>3887009</v>
      </c>
      <c r="X27" s="1">
        <v>1510</v>
      </c>
      <c r="Y27" s="77">
        <v>2574.178145695364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4"/>
        <v>2845.0200790513832</v>
      </c>
      <c r="C28" s="86">
        <f t="shared" si="6"/>
        <v>1328.8749407114624</v>
      </c>
      <c r="D28" s="86">
        <f t="shared" si="6"/>
        <v>221.59462450592886</v>
      </c>
      <c r="E28" s="86">
        <f t="shared" si="6"/>
        <v>162.36600790513833</v>
      </c>
      <c r="F28" s="86">
        <f t="shared" si="5"/>
        <v>1095.0233992094861</v>
      </c>
      <c r="G28" s="86">
        <f t="shared" si="5"/>
        <v>37.161106719367588</v>
      </c>
      <c r="H28" s="100">
        <f t="shared" si="1"/>
        <v>17994752</v>
      </c>
      <c r="I28" s="86">
        <f t="shared" si="2"/>
        <v>8405134</v>
      </c>
      <c r="J28" s="86">
        <f t="shared" si="2"/>
        <v>1401586</v>
      </c>
      <c r="K28" s="86">
        <f t="shared" si="2"/>
        <v>1026965</v>
      </c>
      <c r="L28" s="86">
        <f t="shared" si="3"/>
        <v>6926023</v>
      </c>
      <c r="M28" s="87">
        <f t="shared" si="3"/>
        <v>235044</v>
      </c>
      <c r="N28" s="76"/>
      <c r="O28" s="26" t="s">
        <v>17</v>
      </c>
      <c r="P28" s="1">
        <v>8405134</v>
      </c>
      <c r="Q28" s="1">
        <v>1401586</v>
      </c>
      <c r="R28" s="1">
        <v>1026965</v>
      </c>
      <c r="S28" s="1">
        <v>1038002</v>
      </c>
      <c r="T28" s="1">
        <v>11037</v>
      </c>
      <c r="U28" s="1">
        <v>6926023</v>
      </c>
      <c r="V28" s="1">
        <v>235044</v>
      </c>
      <c r="W28" s="1">
        <v>17994752</v>
      </c>
      <c r="X28" s="1">
        <v>6325</v>
      </c>
      <c r="Y28" s="77">
        <v>2845.0200790513836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s="27" customFormat="1" ht="12">
      <c r="A29" s="75" t="s">
        <v>18</v>
      </c>
      <c r="B29" s="86">
        <f t="shared" si="4"/>
        <v>2908.5788003528373</v>
      </c>
      <c r="C29" s="86">
        <f t="shared" si="6"/>
        <v>1610.553660688033</v>
      </c>
      <c r="D29" s="86">
        <f t="shared" si="6"/>
        <v>180.30976183475448</v>
      </c>
      <c r="E29" s="86">
        <f t="shared" si="6"/>
        <v>145.39356071743606</v>
      </c>
      <c r="F29" s="86">
        <f t="shared" si="5"/>
        <v>942.18465157306673</v>
      </c>
      <c r="G29" s="86">
        <f t="shared" si="5"/>
        <v>30.13716553954719</v>
      </c>
      <c r="H29" s="100">
        <f t="shared" si="1"/>
        <v>19784153</v>
      </c>
      <c r="I29" s="86">
        <f t="shared" si="2"/>
        <v>10954986</v>
      </c>
      <c r="J29" s="86">
        <f t="shared" si="2"/>
        <v>1226467</v>
      </c>
      <c r="K29" s="86">
        <f t="shared" si="2"/>
        <v>988967</v>
      </c>
      <c r="L29" s="86">
        <f t="shared" si="3"/>
        <v>6408740</v>
      </c>
      <c r="M29" s="87">
        <f t="shared" si="3"/>
        <v>204993</v>
      </c>
      <c r="N29" s="76"/>
      <c r="O29" s="26" t="s">
        <v>18</v>
      </c>
      <c r="P29" s="1">
        <v>10954986</v>
      </c>
      <c r="Q29" s="1">
        <v>1226467</v>
      </c>
      <c r="R29" s="1">
        <v>988967</v>
      </c>
      <c r="S29" s="1">
        <v>999457</v>
      </c>
      <c r="T29" s="1">
        <v>10490</v>
      </c>
      <c r="U29" s="1">
        <v>6408740</v>
      </c>
      <c r="V29" s="1">
        <v>204993</v>
      </c>
      <c r="W29" s="1">
        <v>19784153</v>
      </c>
      <c r="X29" s="1">
        <v>6802</v>
      </c>
      <c r="Y29" s="77">
        <v>2908.5788003528373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2">
      <c r="A30" s="80" t="s">
        <v>42</v>
      </c>
      <c r="B30" s="86">
        <f t="shared" si="4"/>
        <v>2645.3652960097365</v>
      </c>
      <c r="C30" s="86">
        <f t="shared" si="6"/>
        <v>1258.3495609840911</v>
      </c>
      <c r="D30" s="86">
        <f t="shared" si="6"/>
        <v>142.38381291836913</v>
      </c>
      <c r="E30" s="86">
        <f t="shared" si="6"/>
        <v>166.18117012953144</v>
      </c>
      <c r="F30" s="86">
        <f t="shared" si="5"/>
        <v>993.51847344171085</v>
      </c>
      <c r="G30" s="86">
        <f t="shared" si="5"/>
        <v>84.932278536034076</v>
      </c>
      <c r="H30" s="100">
        <f t="shared" si="1"/>
        <v>30429637</v>
      </c>
      <c r="I30" s="86">
        <f t="shared" si="2"/>
        <v>14474795</v>
      </c>
      <c r="J30" s="86">
        <f t="shared" si="2"/>
        <v>1637841</v>
      </c>
      <c r="K30" s="86">
        <f t="shared" si="2"/>
        <v>1911582</v>
      </c>
      <c r="L30" s="86">
        <f t="shared" si="3"/>
        <v>11428443</v>
      </c>
      <c r="M30" s="87">
        <f t="shared" si="3"/>
        <v>976976</v>
      </c>
      <c r="N30" s="76"/>
      <c r="O30" s="28" t="s">
        <v>42</v>
      </c>
      <c r="P30" s="10">
        <v>14474795</v>
      </c>
      <c r="Q30" s="10">
        <v>1637841</v>
      </c>
      <c r="R30" s="10">
        <v>1911582</v>
      </c>
      <c r="S30" s="10">
        <v>1932536</v>
      </c>
      <c r="T30" s="10">
        <v>20954</v>
      </c>
      <c r="U30" s="10">
        <v>11428443</v>
      </c>
      <c r="V30" s="10">
        <v>976976</v>
      </c>
      <c r="W30" s="10">
        <v>30429637</v>
      </c>
      <c r="X30" s="10">
        <v>11503</v>
      </c>
      <c r="Y30" s="81">
        <v>2645.3652960097365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ht="12">
      <c r="A31" s="75" t="s">
        <v>19</v>
      </c>
      <c r="B31" s="86">
        <f t="shared" si="4"/>
        <v>2712.4891222370484</v>
      </c>
      <c r="C31" s="86">
        <f t="shared" si="6"/>
        <v>1481.3408945872252</v>
      </c>
      <c r="D31" s="86">
        <f t="shared" si="6"/>
        <v>121.88646516215118</v>
      </c>
      <c r="E31" s="86">
        <f t="shared" si="6"/>
        <v>108.5030457736265</v>
      </c>
      <c r="F31" s="86">
        <f t="shared" si="5"/>
        <v>956.9415211463712</v>
      </c>
      <c r="G31" s="86">
        <f t="shared" si="5"/>
        <v>43.81719556767419</v>
      </c>
      <c r="H31" s="100">
        <f t="shared" si="1"/>
        <v>46755175</v>
      </c>
      <c r="I31" s="86">
        <f t="shared" si="2"/>
        <v>25533873</v>
      </c>
      <c r="J31" s="86">
        <f t="shared" si="2"/>
        <v>2100957</v>
      </c>
      <c r="K31" s="86">
        <f t="shared" si="2"/>
        <v>1870267</v>
      </c>
      <c r="L31" s="86">
        <f t="shared" si="3"/>
        <v>16494801</v>
      </c>
      <c r="M31" s="87">
        <f t="shared" si="3"/>
        <v>755277</v>
      </c>
      <c r="N31" s="76"/>
      <c r="O31" s="26" t="s">
        <v>19</v>
      </c>
      <c r="P31" s="1">
        <v>25533873</v>
      </c>
      <c r="Q31" s="1">
        <v>2100957</v>
      </c>
      <c r="R31" s="1">
        <v>1870267</v>
      </c>
      <c r="S31" s="1">
        <v>1898574</v>
      </c>
      <c r="T31" s="1">
        <v>28307</v>
      </c>
      <c r="U31" s="1">
        <v>16494801</v>
      </c>
      <c r="V31" s="1">
        <v>755277</v>
      </c>
      <c r="W31" s="1">
        <v>46755175</v>
      </c>
      <c r="X31" s="1">
        <v>17237</v>
      </c>
      <c r="Y31" s="77">
        <v>2712.4891222370484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</row>
    <row r="32" spans="1:72" ht="12">
      <c r="A32" s="75" t="s">
        <v>20</v>
      </c>
      <c r="B32" s="88">
        <f t="shared" si="4"/>
        <v>3010.6834548265961</v>
      </c>
      <c r="C32" s="88">
        <f t="shared" si="6"/>
        <v>1787.3461453501216</v>
      </c>
      <c r="D32" s="88">
        <f t="shared" si="6"/>
        <v>110.46090125911199</v>
      </c>
      <c r="E32" s="88">
        <f t="shared" si="6"/>
        <v>161.50960901259111</v>
      </c>
      <c r="F32" s="88">
        <f t="shared" si="5"/>
        <v>921.54373757455267</v>
      </c>
      <c r="G32" s="88">
        <f t="shared" si="5"/>
        <v>29.823061630218689</v>
      </c>
      <c r="H32" s="100">
        <f t="shared" si="1"/>
        <v>27258728</v>
      </c>
      <c r="I32" s="88">
        <f t="shared" si="2"/>
        <v>16182632</v>
      </c>
      <c r="J32" s="88">
        <f t="shared" si="2"/>
        <v>1000113</v>
      </c>
      <c r="K32" s="88">
        <f t="shared" si="2"/>
        <v>1462308</v>
      </c>
      <c r="L32" s="88">
        <f t="shared" si="3"/>
        <v>8343657</v>
      </c>
      <c r="M32" s="87">
        <f t="shared" si="3"/>
        <v>270018</v>
      </c>
      <c r="N32" s="79"/>
      <c r="O32" s="26" t="s">
        <v>20</v>
      </c>
      <c r="P32" s="1">
        <v>16182632</v>
      </c>
      <c r="Q32" s="1">
        <v>1000113</v>
      </c>
      <c r="R32" s="1">
        <v>1462308</v>
      </c>
      <c r="S32" s="1">
        <v>1476513</v>
      </c>
      <c r="T32" s="1">
        <v>14205</v>
      </c>
      <c r="U32" s="1">
        <v>8343657</v>
      </c>
      <c r="V32" s="1">
        <v>270018</v>
      </c>
      <c r="W32" s="1">
        <v>27258728</v>
      </c>
      <c r="X32" s="1">
        <v>9054</v>
      </c>
      <c r="Y32" s="77">
        <v>3010.6834548265961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4"/>
        <v>2728.5160512927314</v>
      </c>
      <c r="C33" s="86">
        <f t="shared" si="6"/>
        <v>1590.8836987890868</v>
      </c>
      <c r="D33" s="86">
        <f t="shared" si="6"/>
        <v>119.16197078337449</v>
      </c>
      <c r="E33" s="86">
        <f t="shared" si="6"/>
        <v>111.88468061051441</v>
      </c>
      <c r="F33" s="86">
        <f t="shared" si="5"/>
        <v>885.56820683704734</v>
      </c>
      <c r="G33" s="86">
        <f t="shared" si="5"/>
        <v>21.01749427270834</v>
      </c>
      <c r="H33" s="100">
        <f t="shared" si="1"/>
        <v>91708153</v>
      </c>
      <c r="I33" s="86">
        <f t="shared" si="2"/>
        <v>53471192</v>
      </c>
      <c r="J33" s="86">
        <f t="shared" si="2"/>
        <v>4005153</v>
      </c>
      <c r="K33" s="86">
        <f t="shared" si="2"/>
        <v>3760556</v>
      </c>
      <c r="L33" s="86">
        <f t="shared" si="3"/>
        <v>29764833</v>
      </c>
      <c r="M33" s="87">
        <f t="shared" si="3"/>
        <v>706419</v>
      </c>
      <c r="N33" s="76"/>
      <c r="O33" s="26" t="s">
        <v>21</v>
      </c>
      <c r="P33" s="1">
        <v>53471192</v>
      </c>
      <c r="Q33" s="1">
        <v>4005153</v>
      </c>
      <c r="R33" s="1">
        <v>3760556</v>
      </c>
      <c r="S33" s="1">
        <v>3811986</v>
      </c>
      <c r="T33" s="1">
        <v>51430</v>
      </c>
      <c r="U33" s="1">
        <v>29764833</v>
      </c>
      <c r="V33" s="1">
        <v>706419</v>
      </c>
      <c r="W33" s="1">
        <v>91708153</v>
      </c>
      <c r="X33" s="1">
        <v>33611</v>
      </c>
      <c r="Y33" s="77">
        <v>2728.5160512927314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4"/>
        <v>2682.4093496314272</v>
      </c>
      <c r="C34" s="86">
        <f t="shared" si="6"/>
        <v>1273.9999066903051</v>
      </c>
      <c r="D34" s="86">
        <f t="shared" si="6"/>
        <v>149.02575347578613</v>
      </c>
      <c r="E34" s="86">
        <f t="shared" si="6"/>
        <v>152.40421759820845</v>
      </c>
      <c r="F34" s="86">
        <f t="shared" si="5"/>
        <v>1056.6535411029206</v>
      </c>
      <c r="G34" s="86">
        <f t="shared" si="5"/>
        <v>50.325930764206404</v>
      </c>
      <c r="H34" s="100">
        <f t="shared" si="1"/>
        <v>28747381</v>
      </c>
      <c r="I34" s="86">
        <f t="shared" si="2"/>
        <v>13653457</v>
      </c>
      <c r="J34" s="86">
        <f t="shared" si="2"/>
        <v>1597109</v>
      </c>
      <c r="K34" s="86">
        <f t="shared" si="2"/>
        <v>1633316</v>
      </c>
      <c r="L34" s="86">
        <f t="shared" si="3"/>
        <v>11324156</v>
      </c>
      <c r="M34" s="87">
        <f t="shared" si="3"/>
        <v>539343</v>
      </c>
      <c r="N34" s="76"/>
      <c r="O34" s="26" t="s">
        <v>22</v>
      </c>
      <c r="P34" s="1">
        <v>13653457</v>
      </c>
      <c r="Q34" s="1">
        <v>1597109</v>
      </c>
      <c r="R34" s="1">
        <v>1633316</v>
      </c>
      <c r="S34" s="1">
        <v>1649941</v>
      </c>
      <c r="T34" s="1">
        <v>16625</v>
      </c>
      <c r="U34" s="1">
        <v>11324156</v>
      </c>
      <c r="V34" s="1">
        <v>539343</v>
      </c>
      <c r="W34" s="1">
        <v>28747381</v>
      </c>
      <c r="X34" s="1">
        <v>10717</v>
      </c>
      <c r="Y34" s="77">
        <v>2682.4093496314267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4"/>
        <v>2773.8656016898804</v>
      </c>
      <c r="C35" s="86">
        <f t="shared" si="6"/>
        <v>1171.5241270050828</v>
      </c>
      <c r="D35" s="86">
        <f t="shared" si="6"/>
        <v>207.64585121130108</v>
      </c>
      <c r="E35" s="86">
        <f t="shared" si="6"/>
        <v>139.84289392039079</v>
      </c>
      <c r="F35" s="86">
        <f t="shared" si="5"/>
        <v>1223.1037032147337</v>
      </c>
      <c r="G35" s="86">
        <f t="shared" si="5"/>
        <v>31.749026338372168</v>
      </c>
      <c r="H35" s="100">
        <f t="shared" si="1"/>
        <v>42021290</v>
      </c>
      <c r="I35" s="86">
        <f t="shared" si="2"/>
        <v>17747419</v>
      </c>
      <c r="J35" s="86">
        <f t="shared" si="2"/>
        <v>3145627</v>
      </c>
      <c r="K35" s="86">
        <f t="shared" si="2"/>
        <v>2118480</v>
      </c>
      <c r="L35" s="86">
        <f t="shared" si="3"/>
        <v>18528798</v>
      </c>
      <c r="M35" s="87">
        <f t="shared" si="3"/>
        <v>480966</v>
      </c>
      <c r="N35" s="76"/>
      <c r="O35" s="28" t="s">
        <v>73</v>
      </c>
      <c r="P35" s="10">
        <v>17747419</v>
      </c>
      <c r="Q35" s="10">
        <v>3145627</v>
      </c>
      <c r="R35" s="10">
        <v>2118480</v>
      </c>
      <c r="S35" s="10">
        <v>2143548</v>
      </c>
      <c r="T35" s="10">
        <v>25068</v>
      </c>
      <c r="U35" s="10">
        <v>18528798</v>
      </c>
      <c r="V35" s="10">
        <v>480966</v>
      </c>
      <c r="W35" s="10">
        <v>42021290</v>
      </c>
      <c r="X35" s="10">
        <v>15149</v>
      </c>
      <c r="Y35" s="81">
        <v>2773.8656016898804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4"/>
        <v>2712.5050025012506</v>
      </c>
      <c r="C36" s="86">
        <f t="shared" si="6"/>
        <v>1356.3426713356678</v>
      </c>
      <c r="D36" s="86">
        <f t="shared" si="6"/>
        <v>195.03985325996331</v>
      </c>
      <c r="E36" s="86">
        <f t="shared" si="6"/>
        <v>139.04960813740203</v>
      </c>
      <c r="F36" s="86">
        <f t="shared" si="5"/>
        <v>993.92479573119897</v>
      </c>
      <c r="G36" s="86">
        <f t="shared" si="5"/>
        <v>28.14807403701851</v>
      </c>
      <c r="H36" s="100">
        <f t="shared" si="1"/>
        <v>32533785</v>
      </c>
      <c r="I36" s="86">
        <f t="shared" si="2"/>
        <v>16267974</v>
      </c>
      <c r="J36" s="86">
        <f t="shared" si="2"/>
        <v>2339308</v>
      </c>
      <c r="K36" s="86">
        <f t="shared" si="2"/>
        <v>1667761</v>
      </c>
      <c r="L36" s="86">
        <f t="shared" si="3"/>
        <v>11921134</v>
      </c>
      <c r="M36" s="87">
        <f t="shared" si="3"/>
        <v>337608</v>
      </c>
      <c r="N36" s="76"/>
      <c r="O36" s="28" t="s">
        <v>43</v>
      </c>
      <c r="P36" s="10">
        <v>16267974</v>
      </c>
      <c r="Q36" s="10">
        <v>2339308</v>
      </c>
      <c r="R36" s="10">
        <v>1667761</v>
      </c>
      <c r="S36" s="10">
        <v>1685139</v>
      </c>
      <c r="T36" s="10">
        <v>17378</v>
      </c>
      <c r="U36" s="10">
        <v>11921134</v>
      </c>
      <c r="V36" s="10">
        <v>337608</v>
      </c>
      <c r="W36" s="10">
        <v>32533785</v>
      </c>
      <c r="X36" s="10">
        <v>11994</v>
      </c>
      <c r="Y36" s="81">
        <v>2712.5050025012506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4"/>
        <v>2692.9819942245626</v>
      </c>
      <c r="C37" s="86">
        <f t="shared" si="6"/>
        <v>1320.2500990883868</v>
      </c>
      <c r="D37" s="86">
        <f t="shared" si="6"/>
        <v>105.46112904139063</v>
      </c>
      <c r="E37" s="86">
        <f t="shared" si="6"/>
        <v>99.794462374723963</v>
      </c>
      <c r="F37" s="86">
        <f t="shared" si="5"/>
        <v>1128.9618934375178</v>
      </c>
      <c r="G37" s="86">
        <f t="shared" si="5"/>
        <v>38.514410282543459</v>
      </c>
      <c r="H37" s="100">
        <f t="shared" si="1"/>
        <v>47560755</v>
      </c>
      <c r="I37" s="86">
        <f t="shared" si="2"/>
        <v>23316937</v>
      </c>
      <c r="J37" s="86">
        <f t="shared" si="2"/>
        <v>1862549</v>
      </c>
      <c r="K37" s="86">
        <f t="shared" si="2"/>
        <v>1762470</v>
      </c>
      <c r="L37" s="86">
        <f t="shared" si="3"/>
        <v>19938596</v>
      </c>
      <c r="M37" s="87">
        <f t="shared" si="3"/>
        <v>680203</v>
      </c>
      <c r="N37" s="76"/>
      <c r="O37" s="26" t="s">
        <v>44</v>
      </c>
      <c r="P37" s="1">
        <v>23316937</v>
      </c>
      <c r="Q37" s="1">
        <v>1862549</v>
      </c>
      <c r="R37" s="1">
        <v>1762470</v>
      </c>
      <c r="S37" s="1">
        <v>1791512</v>
      </c>
      <c r="T37" s="1">
        <v>29042</v>
      </c>
      <c r="U37" s="1">
        <v>19938596</v>
      </c>
      <c r="V37" s="1">
        <v>680203</v>
      </c>
      <c r="W37" s="1">
        <v>47560755</v>
      </c>
      <c r="X37" s="1">
        <v>17661</v>
      </c>
      <c r="Y37" s="77">
        <v>2692.9819942245626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4"/>
        <v>2545.2458805906272</v>
      </c>
      <c r="C38" s="86">
        <f t="shared" si="6"/>
        <v>1208.9022041515086</v>
      </c>
      <c r="D38" s="86">
        <f t="shared" si="6"/>
        <v>88.298095441900273</v>
      </c>
      <c r="E38" s="86">
        <f t="shared" si="6"/>
        <v>88.34988230258935</v>
      </c>
      <c r="F38" s="86">
        <f t="shared" si="5"/>
        <v>1119.0064198587631</v>
      </c>
      <c r="G38" s="86">
        <f t="shared" si="5"/>
        <v>40.689278835865608</v>
      </c>
      <c r="H38" s="100">
        <f t="shared" si="1"/>
        <v>11893934</v>
      </c>
      <c r="I38" s="86">
        <f t="shared" si="2"/>
        <v>5649200</v>
      </c>
      <c r="J38" s="86">
        <f t="shared" si="2"/>
        <v>412617</v>
      </c>
      <c r="K38" s="86">
        <f t="shared" si="2"/>
        <v>412859</v>
      </c>
      <c r="L38" s="86">
        <f t="shared" si="3"/>
        <v>5229117</v>
      </c>
      <c r="M38" s="87">
        <f t="shared" si="3"/>
        <v>190141</v>
      </c>
      <c r="N38" s="76"/>
      <c r="O38" s="28" t="s">
        <v>23</v>
      </c>
      <c r="P38" s="10">
        <v>5649200</v>
      </c>
      <c r="Q38" s="10">
        <v>412617</v>
      </c>
      <c r="R38" s="10">
        <v>412859</v>
      </c>
      <c r="S38" s="10">
        <v>420674</v>
      </c>
      <c r="T38" s="10">
        <v>7815</v>
      </c>
      <c r="U38" s="10">
        <v>5229117</v>
      </c>
      <c r="V38" s="10">
        <v>190141</v>
      </c>
      <c r="W38" s="10">
        <v>11893934</v>
      </c>
      <c r="X38" s="10">
        <v>4673</v>
      </c>
      <c r="Y38" s="81">
        <v>2545.2458805906272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4"/>
        <v>2791.0665985509941</v>
      </c>
      <c r="C39" s="86">
        <f t="shared" si="6"/>
        <v>1444.7676945940925</v>
      </c>
      <c r="D39" s="86">
        <f t="shared" si="6"/>
        <v>212.55136540962289</v>
      </c>
      <c r="E39" s="86">
        <f t="shared" si="6"/>
        <v>172.42141928292773</v>
      </c>
      <c r="F39" s="86">
        <f t="shared" si="5"/>
        <v>902.08192457737323</v>
      </c>
      <c r="G39" s="86">
        <f t="shared" si="5"/>
        <v>59.244194686977522</v>
      </c>
      <c r="H39" s="100">
        <f t="shared" si="1"/>
        <v>30048623</v>
      </c>
      <c r="I39" s="86">
        <f t="shared" si="2"/>
        <v>15554369</v>
      </c>
      <c r="J39" s="86">
        <f t="shared" si="2"/>
        <v>2288328</v>
      </c>
      <c r="K39" s="86">
        <f t="shared" si="2"/>
        <v>1856289</v>
      </c>
      <c r="L39" s="86">
        <f t="shared" si="3"/>
        <v>9711814</v>
      </c>
      <c r="M39" s="87">
        <f t="shared" si="3"/>
        <v>637823</v>
      </c>
      <c r="N39" s="76"/>
      <c r="O39" s="26" t="s">
        <v>24</v>
      </c>
      <c r="P39" s="1">
        <v>15554369</v>
      </c>
      <c r="Q39" s="1">
        <v>2288328</v>
      </c>
      <c r="R39" s="1">
        <v>1856289</v>
      </c>
      <c r="S39" s="1">
        <v>1872605</v>
      </c>
      <c r="T39" s="1">
        <v>16316</v>
      </c>
      <c r="U39" s="1">
        <v>9711814</v>
      </c>
      <c r="V39" s="1">
        <v>637823</v>
      </c>
      <c r="W39" s="1">
        <v>30048623</v>
      </c>
      <c r="X39" s="1">
        <v>10766</v>
      </c>
      <c r="Y39" s="77">
        <v>2791.0665985509941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4"/>
        <v>3154.4821775099581</v>
      </c>
      <c r="C40" s="86">
        <f t="shared" si="6"/>
        <v>1341.0882443059952</v>
      </c>
      <c r="D40" s="86">
        <f t="shared" si="6"/>
        <v>147.20692472678991</v>
      </c>
      <c r="E40" s="86">
        <f t="shared" si="6"/>
        <v>568.41456439587375</v>
      </c>
      <c r="F40" s="86">
        <f t="shared" si="5"/>
        <v>1044.4197732611583</v>
      </c>
      <c r="G40" s="86">
        <f t="shared" si="5"/>
        <v>53.352670820140943</v>
      </c>
      <c r="H40" s="100">
        <f t="shared" si="1"/>
        <v>30885535</v>
      </c>
      <c r="I40" s="86">
        <f t="shared" si="2"/>
        <v>13130595</v>
      </c>
      <c r="J40" s="86">
        <f t="shared" si="2"/>
        <v>1441303</v>
      </c>
      <c r="K40" s="86">
        <f t="shared" si="2"/>
        <v>5565347</v>
      </c>
      <c r="L40" s="86">
        <f t="shared" si="3"/>
        <v>10225914</v>
      </c>
      <c r="M40" s="87">
        <f t="shared" si="3"/>
        <v>522376</v>
      </c>
      <c r="N40" s="76"/>
      <c r="O40" s="26" t="s">
        <v>25</v>
      </c>
      <c r="P40" s="1">
        <v>13130595</v>
      </c>
      <c r="Q40" s="1">
        <v>1441303</v>
      </c>
      <c r="R40" s="1">
        <v>5565347</v>
      </c>
      <c r="S40" s="1">
        <v>5581197</v>
      </c>
      <c r="T40" s="1">
        <v>15850</v>
      </c>
      <c r="U40" s="1">
        <v>10225914</v>
      </c>
      <c r="V40" s="1">
        <v>522376</v>
      </c>
      <c r="W40" s="1">
        <v>30885535</v>
      </c>
      <c r="X40" s="1">
        <v>9791</v>
      </c>
      <c r="Y40" s="77">
        <v>3154.4821775099581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4"/>
        <v>2639.914178168131</v>
      </c>
      <c r="C41" s="86">
        <f t="shared" si="6"/>
        <v>1186.8278544542034</v>
      </c>
      <c r="D41" s="86">
        <f t="shared" si="6"/>
        <v>163.68682559598494</v>
      </c>
      <c r="E41" s="86">
        <f t="shared" si="6"/>
        <v>143.03186951066499</v>
      </c>
      <c r="F41" s="86">
        <f t="shared" si="5"/>
        <v>1077.8905897114178</v>
      </c>
      <c r="G41" s="86">
        <f t="shared" si="5"/>
        <v>68.477038895859479</v>
      </c>
      <c r="H41" s="100">
        <f t="shared" si="1"/>
        <v>10520058</v>
      </c>
      <c r="I41" s="86">
        <f t="shared" si="2"/>
        <v>4729509</v>
      </c>
      <c r="J41" s="86">
        <f t="shared" si="2"/>
        <v>652292</v>
      </c>
      <c r="K41" s="86">
        <f t="shared" si="2"/>
        <v>569982</v>
      </c>
      <c r="L41" s="86">
        <f t="shared" si="3"/>
        <v>4295394</v>
      </c>
      <c r="M41" s="87">
        <f t="shared" si="3"/>
        <v>272881</v>
      </c>
      <c r="N41" s="76"/>
      <c r="O41" s="26" t="s">
        <v>26</v>
      </c>
      <c r="P41" s="1">
        <v>4729509</v>
      </c>
      <c r="Q41" s="1">
        <v>652292</v>
      </c>
      <c r="R41" s="1">
        <v>569982</v>
      </c>
      <c r="S41" s="1">
        <v>576610</v>
      </c>
      <c r="T41" s="1">
        <v>6628</v>
      </c>
      <c r="U41" s="1">
        <v>4295394</v>
      </c>
      <c r="V41" s="1">
        <v>272881</v>
      </c>
      <c r="W41" s="1">
        <v>10520058</v>
      </c>
      <c r="X41" s="1">
        <v>3985</v>
      </c>
      <c r="Y41" s="77">
        <v>2639.9141781681305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4"/>
        <v>2535.4018817204301</v>
      </c>
      <c r="C42" s="86">
        <f t="shared" si="6"/>
        <v>1123.1178315412187</v>
      </c>
      <c r="D42" s="86">
        <f t="shared" si="6"/>
        <v>183.49596774193549</v>
      </c>
      <c r="E42" s="86">
        <f t="shared" si="6"/>
        <v>110.08154121863799</v>
      </c>
      <c r="F42" s="86">
        <f t="shared" si="5"/>
        <v>1079.4072580645161</v>
      </c>
      <c r="G42" s="86">
        <f t="shared" si="5"/>
        <v>39.299283154121866</v>
      </c>
      <c r="H42" s="100">
        <f t="shared" si="1"/>
        <v>5659017</v>
      </c>
      <c r="I42" s="86">
        <f t="shared" si="2"/>
        <v>2506799</v>
      </c>
      <c r="J42" s="86">
        <f t="shared" si="2"/>
        <v>409563</v>
      </c>
      <c r="K42" s="86">
        <f t="shared" si="2"/>
        <v>245702</v>
      </c>
      <c r="L42" s="86">
        <f t="shared" si="3"/>
        <v>2409237</v>
      </c>
      <c r="M42" s="87">
        <f t="shared" si="3"/>
        <v>87716</v>
      </c>
      <c r="N42" s="76"/>
      <c r="O42" s="26" t="s">
        <v>27</v>
      </c>
      <c r="P42" s="1">
        <v>2506799</v>
      </c>
      <c r="Q42" s="1">
        <v>409563</v>
      </c>
      <c r="R42" s="1">
        <v>245702</v>
      </c>
      <c r="S42" s="1">
        <v>249386</v>
      </c>
      <c r="T42" s="1">
        <v>3684</v>
      </c>
      <c r="U42" s="1">
        <v>2409237</v>
      </c>
      <c r="V42" s="1">
        <v>87716</v>
      </c>
      <c r="W42" s="1">
        <v>5659017</v>
      </c>
      <c r="X42" s="1">
        <v>2232</v>
      </c>
      <c r="Y42" s="77">
        <v>2535.4018817204301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4"/>
        <v>2623.7188898836171</v>
      </c>
      <c r="C43" s="86">
        <f t="shared" si="6"/>
        <v>1296.3287824529991</v>
      </c>
      <c r="D43" s="86">
        <f t="shared" si="6"/>
        <v>153.94203222918532</v>
      </c>
      <c r="E43" s="86">
        <f t="shared" si="6"/>
        <v>87.728737690241715</v>
      </c>
      <c r="F43" s="86">
        <f t="shared" si="5"/>
        <v>1024.6401074306177</v>
      </c>
      <c r="G43" s="86">
        <f t="shared" si="5"/>
        <v>61.079230080572962</v>
      </c>
      <c r="H43" s="100">
        <f t="shared" si="1"/>
        <v>11722776</v>
      </c>
      <c r="I43" s="86">
        <f t="shared" si="2"/>
        <v>5791997</v>
      </c>
      <c r="J43" s="86">
        <f t="shared" si="2"/>
        <v>687813</v>
      </c>
      <c r="K43" s="86">
        <f t="shared" si="2"/>
        <v>391972</v>
      </c>
      <c r="L43" s="86">
        <f t="shared" si="3"/>
        <v>4578092</v>
      </c>
      <c r="M43" s="87">
        <f t="shared" si="3"/>
        <v>272902</v>
      </c>
      <c r="N43" s="76"/>
      <c r="O43" s="26" t="s">
        <v>28</v>
      </c>
      <c r="P43" s="1">
        <v>5791997</v>
      </c>
      <c r="Q43" s="1">
        <v>687813</v>
      </c>
      <c r="R43" s="1">
        <v>391972</v>
      </c>
      <c r="S43" s="1">
        <v>398712</v>
      </c>
      <c r="T43" s="1">
        <v>6740</v>
      </c>
      <c r="U43" s="1">
        <v>4578092</v>
      </c>
      <c r="V43" s="1">
        <v>272902</v>
      </c>
      <c r="W43" s="1">
        <v>11722776</v>
      </c>
      <c r="X43" s="1">
        <v>4468</v>
      </c>
      <c r="Y43" s="77">
        <v>2623.7188898836166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4"/>
        <v>3644.9156398104265</v>
      </c>
      <c r="C44" s="86">
        <f t="shared" si="6"/>
        <v>1656.1800947867298</v>
      </c>
      <c r="D44" s="86">
        <f t="shared" si="6"/>
        <v>443.59620853080571</v>
      </c>
      <c r="E44" s="86">
        <f t="shared" si="6"/>
        <v>91.338388625592415</v>
      </c>
      <c r="F44" s="86">
        <f t="shared" si="5"/>
        <v>1393</v>
      </c>
      <c r="G44" s="86">
        <f t="shared" si="5"/>
        <v>60.800947867298575</v>
      </c>
      <c r="H44" s="100">
        <f t="shared" si="1"/>
        <v>3845386</v>
      </c>
      <c r="I44" s="86">
        <f t="shared" si="2"/>
        <v>1747270</v>
      </c>
      <c r="J44" s="86">
        <f t="shared" si="2"/>
        <v>467994</v>
      </c>
      <c r="K44" s="86">
        <f t="shared" si="2"/>
        <v>96362</v>
      </c>
      <c r="L44" s="86">
        <f t="shared" si="3"/>
        <v>1469615</v>
      </c>
      <c r="M44" s="87">
        <f t="shared" si="3"/>
        <v>64145</v>
      </c>
      <c r="N44" s="76"/>
      <c r="O44" s="26" t="s">
        <v>29</v>
      </c>
      <c r="P44" s="1">
        <v>1747270</v>
      </c>
      <c r="Q44" s="1">
        <v>467994</v>
      </c>
      <c r="R44" s="1">
        <v>96362</v>
      </c>
      <c r="S44" s="1">
        <v>98428</v>
      </c>
      <c r="T44" s="1">
        <v>2066</v>
      </c>
      <c r="U44" s="1">
        <v>1469615</v>
      </c>
      <c r="V44" s="1">
        <v>64145</v>
      </c>
      <c r="W44" s="1">
        <v>3845386</v>
      </c>
      <c r="X44" s="1">
        <v>1055</v>
      </c>
      <c r="Y44" s="77">
        <v>3644.9156398104265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4"/>
        <v>2601.096434833431</v>
      </c>
      <c r="C45" s="86">
        <f t="shared" si="6"/>
        <v>1289.8176504967855</v>
      </c>
      <c r="D45" s="86">
        <f t="shared" si="6"/>
        <v>109.08533021624781</v>
      </c>
      <c r="E45" s="86">
        <f t="shared" si="6"/>
        <v>98.422267679719468</v>
      </c>
      <c r="F45" s="86">
        <f t="shared" si="5"/>
        <v>1002.9506136762127</v>
      </c>
      <c r="G45" s="86">
        <f t="shared" si="5"/>
        <v>100.82057276446523</v>
      </c>
      <c r="H45" s="100">
        <f t="shared" si="1"/>
        <v>8900952</v>
      </c>
      <c r="I45" s="86">
        <f t="shared" si="2"/>
        <v>4413756</v>
      </c>
      <c r="J45" s="86">
        <f t="shared" si="2"/>
        <v>373290</v>
      </c>
      <c r="K45" s="86">
        <f t="shared" si="2"/>
        <v>336801</v>
      </c>
      <c r="L45" s="86">
        <f t="shared" si="3"/>
        <v>3432097</v>
      </c>
      <c r="M45" s="87">
        <f t="shared" si="3"/>
        <v>345008</v>
      </c>
      <c r="N45" s="76"/>
      <c r="O45" s="26" t="s">
        <v>30</v>
      </c>
      <c r="P45" s="1">
        <v>4413756</v>
      </c>
      <c r="Q45" s="1">
        <v>373290</v>
      </c>
      <c r="R45" s="1">
        <v>336801</v>
      </c>
      <c r="S45" s="1">
        <v>341950</v>
      </c>
      <c r="T45" s="1">
        <v>5149</v>
      </c>
      <c r="U45" s="1">
        <v>3432097</v>
      </c>
      <c r="V45" s="1">
        <v>345008</v>
      </c>
      <c r="W45" s="1">
        <v>8900952</v>
      </c>
      <c r="X45" s="1">
        <v>3422</v>
      </c>
      <c r="Y45" s="77">
        <v>2601.0964348334305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4"/>
        <v>2651.7295835586806</v>
      </c>
      <c r="C46" s="86">
        <f t="shared" si="6"/>
        <v>1179.4091400757166</v>
      </c>
      <c r="D46" s="86">
        <f t="shared" si="6"/>
        <v>103.01595457003786</v>
      </c>
      <c r="E46" s="86">
        <f t="shared" si="6"/>
        <v>80.167928610059491</v>
      </c>
      <c r="F46" s="86">
        <f t="shared" si="5"/>
        <v>1221.2355327203893</v>
      </c>
      <c r="G46" s="86">
        <f t="shared" si="5"/>
        <v>67.901027582477013</v>
      </c>
      <c r="H46" s="100">
        <f t="shared" si="1"/>
        <v>9806096</v>
      </c>
      <c r="I46" s="86">
        <f t="shared" si="2"/>
        <v>4361455</v>
      </c>
      <c r="J46" s="86">
        <f t="shared" si="2"/>
        <v>380953</v>
      </c>
      <c r="K46" s="86">
        <f t="shared" si="2"/>
        <v>296461</v>
      </c>
      <c r="L46" s="86">
        <f t="shared" si="3"/>
        <v>4516129</v>
      </c>
      <c r="M46" s="87">
        <f t="shared" si="3"/>
        <v>251098</v>
      </c>
      <c r="N46" s="76"/>
      <c r="O46" s="26" t="s">
        <v>31</v>
      </c>
      <c r="P46" s="1">
        <v>4361455</v>
      </c>
      <c r="Q46" s="1">
        <v>380953</v>
      </c>
      <c r="R46" s="1">
        <v>296461</v>
      </c>
      <c r="S46" s="1">
        <v>302591</v>
      </c>
      <c r="T46" s="1">
        <v>6130</v>
      </c>
      <c r="U46" s="1">
        <v>4516129</v>
      </c>
      <c r="V46" s="1">
        <v>251098</v>
      </c>
      <c r="W46" s="1">
        <v>9806096</v>
      </c>
      <c r="X46" s="1">
        <v>3698</v>
      </c>
      <c r="Y46" s="77">
        <v>2651.7295835586806</v>
      </c>
      <c r="Z46" s="27"/>
      <c r="AA46" s="27"/>
      <c r="AB46" s="27"/>
      <c r="AC46" s="27"/>
      <c r="AD46" s="27"/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4"/>
        <v>2724.1728403014877</v>
      </c>
      <c r="C47" s="86">
        <f t="shared" si="6"/>
        <v>1314.9960703472268</v>
      </c>
      <c r="D47" s="86">
        <f t="shared" si="6"/>
        <v>175.20898022289506</v>
      </c>
      <c r="E47" s="86">
        <f t="shared" si="6"/>
        <v>196.52096888488049</v>
      </c>
      <c r="F47" s="86">
        <f t="shared" si="5"/>
        <v>981.85975649036914</v>
      </c>
      <c r="G47" s="86">
        <f t="shared" si="5"/>
        <v>55.587064356116727</v>
      </c>
      <c r="H47" s="100">
        <f t="shared" si="1"/>
        <v>42287335</v>
      </c>
      <c r="I47" s="86">
        <f t="shared" si="2"/>
        <v>20412684</v>
      </c>
      <c r="J47" s="86">
        <f t="shared" si="2"/>
        <v>2719769</v>
      </c>
      <c r="K47" s="86">
        <f t="shared" si="2"/>
        <v>3050595</v>
      </c>
      <c r="L47" s="86">
        <f t="shared" si="3"/>
        <v>15241409</v>
      </c>
      <c r="M47" s="87">
        <f t="shared" si="3"/>
        <v>862878</v>
      </c>
      <c r="N47" s="76"/>
      <c r="O47" s="28" t="s">
        <v>45</v>
      </c>
      <c r="P47" s="10">
        <v>20412684</v>
      </c>
      <c r="Q47" s="10">
        <v>2719769</v>
      </c>
      <c r="R47" s="10">
        <v>3050595</v>
      </c>
      <c r="S47" s="10">
        <v>3074336</v>
      </c>
      <c r="T47" s="10">
        <v>23741</v>
      </c>
      <c r="U47" s="10">
        <v>15241409</v>
      </c>
      <c r="V47" s="10">
        <v>862878</v>
      </c>
      <c r="W47" s="10">
        <v>42287335</v>
      </c>
      <c r="X47" s="10">
        <v>15523</v>
      </c>
      <c r="Y47" s="81">
        <v>2724.1728403014881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4"/>
        <v>2690.1144850755909</v>
      </c>
      <c r="C48" s="86">
        <f t="shared" si="6"/>
        <v>1367.494637550071</v>
      </c>
      <c r="D48" s="86">
        <f t="shared" si="6"/>
        <v>118.02222509368136</v>
      </c>
      <c r="E48" s="86">
        <f t="shared" si="6"/>
        <v>145.83305336606796</v>
      </c>
      <c r="F48" s="86">
        <f t="shared" si="5"/>
        <v>1029.4518671663006</v>
      </c>
      <c r="G48" s="86">
        <f t="shared" si="5"/>
        <v>29.312701899470216</v>
      </c>
      <c r="H48" s="100">
        <f t="shared" si="1"/>
        <v>20818796</v>
      </c>
      <c r="I48" s="86">
        <f t="shared" si="2"/>
        <v>10583041</v>
      </c>
      <c r="J48" s="86">
        <f t="shared" si="2"/>
        <v>913374</v>
      </c>
      <c r="K48" s="86">
        <f t="shared" si="2"/>
        <v>1128602</v>
      </c>
      <c r="L48" s="86">
        <f t="shared" si="3"/>
        <v>7966928</v>
      </c>
      <c r="M48" s="87">
        <f t="shared" si="3"/>
        <v>226851</v>
      </c>
      <c r="N48" s="76"/>
      <c r="O48" s="28" t="s">
        <v>32</v>
      </c>
      <c r="P48" s="10">
        <v>10583041</v>
      </c>
      <c r="Q48" s="10">
        <v>913374</v>
      </c>
      <c r="R48" s="10">
        <v>1128602</v>
      </c>
      <c r="S48" s="10">
        <v>1141575</v>
      </c>
      <c r="T48" s="10">
        <v>12973</v>
      </c>
      <c r="U48" s="10">
        <v>7966928</v>
      </c>
      <c r="V48" s="10">
        <v>226851</v>
      </c>
      <c r="W48" s="10">
        <v>20818796</v>
      </c>
      <c r="X48" s="10">
        <v>7739</v>
      </c>
      <c r="Y48" s="81">
        <v>2690.1144850755913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4"/>
        <v>3009.8141834203916</v>
      </c>
      <c r="C49" s="89">
        <f t="shared" si="6"/>
        <v>1756.0329335953465</v>
      </c>
      <c r="D49" s="89">
        <f t="shared" si="6"/>
        <v>125.11295341428867</v>
      </c>
      <c r="E49" s="89">
        <f t="shared" si="6"/>
        <v>135.69256901638701</v>
      </c>
      <c r="F49" s="89">
        <f t="shared" si="5"/>
        <v>919.83487741928263</v>
      </c>
      <c r="G49" s="89">
        <f t="shared" si="5"/>
        <v>73.140849975086354</v>
      </c>
      <c r="H49" s="90">
        <f>SUM(H4:H48)</f>
        <v>5376039800</v>
      </c>
      <c r="I49" s="91">
        <f t="shared" ref="I49:M49" si="7">SUM(I4:I48)</f>
        <v>3136573345</v>
      </c>
      <c r="J49" s="91">
        <f t="shared" si="7"/>
        <v>223473004</v>
      </c>
      <c r="K49" s="91">
        <f t="shared" si="7"/>
        <v>242369996</v>
      </c>
      <c r="L49" s="91">
        <f t="shared" si="7"/>
        <v>1642981463</v>
      </c>
      <c r="M49" s="92">
        <f t="shared" si="7"/>
        <v>130641992</v>
      </c>
      <c r="N49" s="83"/>
      <c r="O49" s="7" t="s">
        <v>33</v>
      </c>
      <c r="P49" s="11">
        <v>3136573345</v>
      </c>
      <c r="Q49" s="11">
        <v>223473004</v>
      </c>
      <c r="R49" s="11">
        <v>242369996</v>
      </c>
      <c r="S49" s="11">
        <v>245527997</v>
      </c>
      <c r="T49" s="11">
        <v>3158001</v>
      </c>
      <c r="U49" s="11">
        <v>1642981463</v>
      </c>
      <c r="V49" s="11">
        <v>130641992</v>
      </c>
      <c r="W49" s="11">
        <v>5376039800</v>
      </c>
      <c r="X49" s="11">
        <v>1786170</v>
      </c>
      <c r="Y49" s="84">
        <v>3009.8141834203911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3009.8141834203916</v>
      </c>
      <c r="C50" s="86">
        <f t="shared" ref="C50:G50" si="8">C49</f>
        <v>1756.0329335953465</v>
      </c>
      <c r="D50" s="86">
        <f t="shared" si="8"/>
        <v>125.11295341428867</v>
      </c>
      <c r="E50" s="86">
        <f t="shared" si="8"/>
        <v>135.69256901638701</v>
      </c>
      <c r="F50" s="86">
        <f t="shared" si="8"/>
        <v>919.83487741928263</v>
      </c>
      <c r="G50" s="86">
        <f t="shared" si="8"/>
        <v>73.140849975086354</v>
      </c>
      <c r="H50" s="86">
        <f>AVERAGE(H4:H48)</f>
        <v>119467551.1111111</v>
      </c>
      <c r="I50" s="86">
        <f t="shared" ref="I50:M50" si="9">AVERAGE(I4:I48)</f>
        <v>69701629.888888896</v>
      </c>
      <c r="J50" s="86">
        <f t="shared" si="9"/>
        <v>4966066.7555555552</v>
      </c>
      <c r="K50" s="86">
        <f t="shared" si="9"/>
        <v>5385999.9111111108</v>
      </c>
      <c r="L50" s="86">
        <f t="shared" si="9"/>
        <v>36510699.177777775</v>
      </c>
      <c r="M50" s="86">
        <f t="shared" si="9"/>
        <v>2903155.3777777776</v>
      </c>
      <c r="P50" s="14"/>
      <c r="Q50" s="85"/>
      <c r="R50" s="85"/>
      <c r="S50" s="85"/>
      <c r="T50" s="85"/>
      <c r="U50" s="85"/>
      <c r="V50" s="85"/>
      <c r="W50" s="85"/>
      <c r="X50" s="85"/>
      <c r="Y50" s="85"/>
      <c r="AE50" s="43"/>
      <c r="AF50" s="43"/>
      <c r="AG50" s="43"/>
      <c r="AH50" s="43"/>
      <c r="AI50" s="43"/>
      <c r="AJ50" s="78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5"/>
    </row>
    <row r="51" spans="1:56" ht="12"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56" ht="12">
      <c r="A52" s="8" t="s">
        <v>145</v>
      </c>
      <c r="AJ52" s="78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J53" s="78"/>
    </row>
    <row r="54" spans="1:56" ht="12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6" ht="12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s="5" customFormat="1" ht="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56" s="5" customFormat="1" ht="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9" customHeight="1"/>
    <row r="95" s="5" customFormat="1" ht="9" customHeight="1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12" customFormat="1" ht="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s="12" customFormat="1" ht="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5" customFormat="1" ht="9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72" s="5" customFormat="1" ht="9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ht="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9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rowBreaks count="2" manualBreakCount="2">
    <brk id="54" max="16383" man="1"/>
    <brk id="159" max="16383" man="1"/>
  </rowBreaks>
  <colBreaks count="2" manualBreakCount="2">
    <brk id="27" max="1048575" man="1"/>
    <brk id="4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70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103</v>
      </c>
      <c r="D1" s="39" t="s">
        <v>65</v>
      </c>
      <c r="E1" s="38"/>
      <c r="F1" s="39"/>
      <c r="G1" s="38" t="s">
        <v>104</v>
      </c>
      <c r="H1" s="39"/>
      <c r="I1" s="38" t="s">
        <v>103</v>
      </c>
      <c r="J1" s="38" t="s">
        <v>94</v>
      </c>
      <c r="K1" s="39"/>
      <c r="L1" s="39"/>
      <c r="M1" s="38" t="s">
        <v>105</v>
      </c>
      <c r="N1" s="38"/>
      <c r="O1" s="13" t="s">
        <v>91</v>
      </c>
      <c r="P1" s="13"/>
      <c r="Q1" s="20" t="s">
        <v>106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94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94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3140.5865121796428</v>
      </c>
      <c r="C4" s="86">
        <f t="shared" ref="C4:E19" si="0">P4/$X4</f>
        <v>1978.4023171028114</v>
      </c>
      <c r="D4" s="86">
        <f t="shared" si="0"/>
        <v>101.35552269842556</v>
      </c>
      <c r="E4" s="86">
        <f t="shared" si="0"/>
        <v>147.59271516919171</v>
      </c>
      <c r="F4" s="86">
        <f>U4/$X4</f>
        <v>819.94587241081319</v>
      </c>
      <c r="G4" s="86">
        <f>V4/$X4</f>
        <v>93.290084798401253</v>
      </c>
      <c r="H4" s="100">
        <f>SUM(I4:M4)</f>
        <v>2325855559.1900001</v>
      </c>
      <c r="I4" s="86">
        <f>P4</f>
        <v>1465165188</v>
      </c>
      <c r="J4" s="86">
        <f>Q4</f>
        <v>75061873</v>
      </c>
      <c r="K4" s="86">
        <f>R4</f>
        <v>109304213</v>
      </c>
      <c r="L4" s="86">
        <f>U4</f>
        <v>607235514.19000006</v>
      </c>
      <c r="M4" s="87">
        <f>V4</f>
        <v>69088771</v>
      </c>
      <c r="N4" s="76"/>
      <c r="O4" s="26" t="s">
        <v>0</v>
      </c>
      <c r="P4" s="1">
        <v>1465165188</v>
      </c>
      <c r="Q4" s="1">
        <v>75061873</v>
      </c>
      <c r="R4" s="1">
        <v>109304213</v>
      </c>
      <c r="S4" s="1">
        <v>110763581</v>
      </c>
      <c r="T4" s="1">
        <v>1459368</v>
      </c>
      <c r="U4" s="1">
        <v>607235514.19000006</v>
      </c>
      <c r="V4" s="1">
        <v>69088771</v>
      </c>
      <c r="W4" s="1">
        <v>2325855559.1900001</v>
      </c>
      <c r="X4" s="1">
        <v>740580</v>
      </c>
      <c r="Y4" s="77">
        <v>3140.5865121796433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2804.0728618308499</v>
      </c>
      <c r="C5" s="86">
        <f t="shared" si="0"/>
        <v>1569.0145027839123</v>
      </c>
      <c r="D5" s="86">
        <f t="shared" si="0"/>
        <v>127.9642446110299</v>
      </c>
      <c r="E5" s="86">
        <f t="shared" si="0"/>
        <v>136.25237176895081</v>
      </c>
      <c r="F5" s="86">
        <f>U5/$X5</f>
        <v>916.36510264704964</v>
      </c>
      <c r="G5" s="86">
        <f>V5/$X5</f>
        <v>54.476640019907308</v>
      </c>
      <c r="H5" s="100">
        <f t="shared" ref="H5:H48" si="1">SUM(I5:M5)</f>
        <v>360592553.74000001</v>
      </c>
      <c r="I5" s="86">
        <f t="shared" ref="I5:K48" si="2">P5</f>
        <v>201768989</v>
      </c>
      <c r="J5" s="86">
        <f t="shared" si="2"/>
        <v>16455690</v>
      </c>
      <c r="K5" s="86">
        <f t="shared" si="2"/>
        <v>17521510</v>
      </c>
      <c r="L5" s="86">
        <f t="shared" ref="L5:M48" si="3">U5</f>
        <v>117840886.73999999</v>
      </c>
      <c r="M5" s="87">
        <f t="shared" si="3"/>
        <v>7005478</v>
      </c>
      <c r="N5" s="76"/>
      <c r="O5" s="26" t="s">
        <v>1</v>
      </c>
      <c r="P5" s="1">
        <v>201768989</v>
      </c>
      <c r="Q5" s="1">
        <v>16455690</v>
      </c>
      <c r="R5" s="1">
        <v>17521510</v>
      </c>
      <c r="S5" s="1">
        <v>17744841</v>
      </c>
      <c r="T5" s="1">
        <v>223331</v>
      </c>
      <c r="U5" s="1">
        <v>117840886.73999999</v>
      </c>
      <c r="V5" s="1">
        <v>7005478</v>
      </c>
      <c r="W5" s="1">
        <v>360592553.74000001</v>
      </c>
      <c r="X5" s="1">
        <v>128596</v>
      </c>
      <c r="Y5" s="77">
        <v>2804.0728618308503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4">SUM(C6:G6)</f>
        <v>2838.7597267925412</v>
      </c>
      <c r="C6" s="86">
        <f t="shared" si="0"/>
        <v>1541.8283771558642</v>
      </c>
      <c r="D6" s="86">
        <f t="shared" si="0"/>
        <v>127.336679604284</v>
      </c>
      <c r="E6" s="86">
        <f t="shared" si="0"/>
        <v>110.30294452388596</v>
      </c>
      <c r="F6" s="86">
        <f t="shared" ref="F6:G49" si="5">U6/$X6</f>
        <v>989.99645600723727</v>
      </c>
      <c r="G6" s="86">
        <f t="shared" si="5"/>
        <v>69.295269501269445</v>
      </c>
      <c r="H6" s="100">
        <f t="shared" si="1"/>
        <v>97275779.557999998</v>
      </c>
      <c r="I6" s="86">
        <f t="shared" si="2"/>
        <v>52833833</v>
      </c>
      <c r="J6" s="86">
        <f t="shared" si="2"/>
        <v>4363446</v>
      </c>
      <c r="K6" s="86">
        <f t="shared" si="2"/>
        <v>3779751</v>
      </c>
      <c r="L6" s="86">
        <f t="shared" si="3"/>
        <v>33924208.557999998</v>
      </c>
      <c r="M6" s="87">
        <f t="shared" si="3"/>
        <v>2374541</v>
      </c>
      <c r="N6" s="76"/>
      <c r="O6" s="26" t="s">
        <v>2</v>
      </c>
      <c r="P6" s="1">
        <v>52833833</v>
      </c>
      <c r="Q6" s="1">
        <v>4363446</v>
      </c>
      <c r="R6" s="1">
        <v>3779751</v>
      </c>
      <c r="S6" s="1">
        <v>3844503</v>
      </c>
      <c r="T6" s="1">
        <v>64752</v>
      </c>
      <c r="U6" s="1">
        <v>33924208.557999998</v>
      </c>
      <c r="V6" s="1">
        <v>2374541</v>
      </c>
      <c r="W6" s="1">
        <v>97275779.557999998</v>
      </c>
      <c r="X6" s="1">
        <v>34267</v>
      </c>
      <c r="Y6" s="77">
        <v>2838.7597267925407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4"/>
        <v>2703.5569374477805</v>
      </c>
      <c r="C7" s="86">
        <f t="shared" si="0"/>
        <v>1521.5702296737779</v>
      </c>
      <c r="D7" s="86">
        <f t="shared" si="0"/>
        <v>68.070424627267499</v>
      </c>
      <c r="E7" s="86">
        <f t="shared" si="0"/>
        <v>102.91431329954139</v>
      </c>
      <c r="F7" s="86">
        <f t="shared" si="5"/>
        <v>944.45610007612459</v>
      </c>
      <c r="G7" s="86">
        <f t="shared" si="5"/>
        <v>66.545869771068908</v>
      </c>
      <c r="H7" s="100">
        <f t="shared" si="1"/>
        <v>145610873.09399998</v>
      </c>
      <c r="I7" s="86">
        <f t="shared" si="2"/>
        <v>81950251</v>
      </c>
      <c r="J7" s="86">
        <f t="shared" si="2"/>
        <v>3666205</v>
      </c>
      <c r="K7" s="86">
        <f t="shared" si="2"/>
        <v>5542862</v>
      </c>
      <c r="L7" s="86">
        <f t="shared" si="3"/>
        <v>50867461.093999997</v>
      </c>
      <c r="M7" s="87">
        <f t="shared" si="3"/>
        <v>3584094</v>
      </c>
      <c r="N7" s="76"/>
      <c r="O7" s="26" t="s">
        <v>3</v>
      </c>
      <c r="P7" s="1">
        <v>81950251</v>
      </c>
      <c r="Q7" s="1">
        <v>3666205</v>
      </c>
      <c r="R7" s="1">
        <v>5542862</v>
      </c>
      <c r="S7" s="1">
        <v>5640407</v>
      </c>
      <c r="T7" s="1">
        <v>97545</v>
      </c>
      <c r="U7" s="1">
        <v>50867461.093999997</v>
      </c>
      <c r="V7" s="1">
        <v>3584094</v>
      </c>
      <c r="W7" s="1">
        <v>145610873.09399998</v>
      </c>
      <c r="X7" s="1">
        <v>53859</v>
      </c>
      <c r="Y7" s="77">
        <v>2703.55693744778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4"/>
        <v>2804.0245399759251</v>
      </c>
      <c r="C8" s="86">
        <f t="shared" si="0"/>
        <v>1517.2247505145031</v>
      </c>
      <c r="D8" s="86">
        <f t="shared" si="0"/>
        <v>58.170154933405819</v>
      </c>
      <c r="E8" s="86">
        <f t="shared" si="0"/>
        <v>94.542072768221175</v>
      </c>
      <c r="F8" s="86">
        <f t="shared" si="5"/>
        <v>1054.5733304081077</v>
      </c>
      <c r="G8" s="86">
        <f t="shared" si="5"/>
        <v>79.514231351687187</v>
      </c>
      <c r="H8" s="100">
        <f t="shared" si="1"/>
        <v>72212043.978</v>
      </c>
      <c r="I8" s="86">
        <f t="shared" si="2"/>
        <v>39073089</v>
      </c>
      <c r="J8" s="86">
        <f t="shared" si="2"/>
        <v>1498056</v>
      </c>
      <c r="K8" s="86">
        <f t="shared" si="2"/>
        <v>2434742</v>
      </c>
      <c r="L8" s="86">
        <f t="shared" si="3"/>
        <v>27158426.978</v>
      </c>
      <c r="M8" s="87">
        <f t="shared" si="3"/>
        <v>2047730</v>
      </c>
      <c r="N8" s="76"/>
      <c r="O8" s="26" t="s">
        <v>4</v>
      </c>
      <c r="P8" s="1">
        <v>39073089</v>
      </c>
      <c r="Q8" s="1">
        <v>1498056</v>
      </c>
      <c r="R8" s="1">
        <v>2434742</v>
      </c>
      <c r="S8" s="1">
        <v>2484611</v>
      </c>
      <c r="T8" s="1">
        <v>49869</v>
      </c>
      <c r="U8" s="1">
        <v>27158426.978</v>
      </c>
      <c r="V8" s="1">
        <v>2047730</v>
      </c>
      <c r="W8" s="1">
        <v>72212043.978</v>
      </c>
      <c r="X8" s="1">
        <v>25753</v>
      </c>
      <c r="Y8" s="77">
        <v>2804.0245399759251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4"/>
        <v>2830.6921686319879</v>
      </c>
      <c r="C9" s="86">
        <f t="shared" si="0"/>
        <v>1580.4190361767455</v>
      </c>
      <c r="D9" s="86">
        <f t="shared" si="0"/>
        <v>124.28483068571174</v>
      </c>
      <c r="E9" s="86">
        <f t="shared" si="0"/>
        <v>132.96796155386463</v>
      </c>
      <c r="F9" s="86">
        <f t="shared" si="5"/>
        <v>931.61334812144946</v>
      </c>
      <c r="G9" s="86">
        <f t="shared" si="5"/>
        <v>61.406992094216761</v>
      </c>
      <c r="H9" s="100">
        <f t="shared" si="1"/>
        <v>190842435.317</v>
      </c>
      <c r="I9" s="86">
        <f t="shared" si="2"/>
        <v>106550271</v>
      </c>
      <c r="J9" s="86">
        <f t="shared" si="2"/>
        <v>8379159</v>
      </c>
      <c r="K9" s="86">
        <f t="shared" si="2"/>
        <v>8964567</v>
      </c>
      <c r="L9" s="86">
        <f t="shared" si="3"/>
        <v>62808440.317000002</v>
      </c>
      <c r="M9" s="87">
        <f t="shared" si="3"/>
        <v>4139998</v>
      </c>
      <c r="N9" s="76"/>
      <c r="O9" s="26" t="s">
        <v>5</v>
      </c>
      <c r="P9" s="1">
        <v>106550271</v>
      </c>
      <c r="Q9" s="1">
        <v>8379159</v>
      </c>
      <c r="R9" s="1">
        <v>8964567</v>
      </c>
      <c r="S9" s="1">
        <v>9078628</v>
      </c>
      <c r="T9" s="1">
        <v>114061</v>
      </c>
      <c r="U9" s="1">
        <v>62808440.317000002</v>
      </c>
      <c r="V9" s="1">
        <v>4139998</v>
      </c>
      <c r="W9" s="1">
        <v>190842435.317</v>
      </c>
      <c r="X9" s="1">
        <v>67419</v>
      </c>
      <c r="Y9" s="77">
        <v>2830.6921686319879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4"/>
        <v>2716.3054379874975</v>
      </c>
      <c r="C10" s="86">
        <f t="shared" si="0"/>
        <v>1455.8316870951294</v>
      </c>
      <c r="D10" s="86">
        <f t="shared" si="0"/>
        <v>123.3270505580842</v>
      </c>
      <c r="E10" s="86">
        <f t="shared" si="0"/>
        <v>123.91248182213073</v>
      </c>
      <c r="F10" s="86">
        <f t="shared" si="5"/>
        <v>959.47156010500669</v>
      </c>
      <c r="G10" s="86">
        <f t="shared" si="5"/>
        <v>53.762658407146496</v>
      </c>
      <c r="H10" s="100">
        <f t="shared" si="1"/>
        <v>143825656.63600001</v>
      </c>
      <c r="I10" s="86">
        <f t="shared" si="2"/>
        <v>77084832</v>
      </c>
      <c r="J10" s="86">
        <f t="shared" si="2"/>
        <v>6530044</v>
      </c>
      <c r="K10" s="86">
        <f t="shared" si="2"/>
        <v>6561042</v>
      </c>
      <c r="L10" s="86">
        <f t="shared" si="3"/>
        <v>50803059.636</v>
      </c>
      <c r="M10" s="87">
        <f t="shared" si="3"/>
        <v>2846679</v>
      </c>
      <c r="N10" s="76"/>
      <c r="O10" s="26" t="s">
        <v>6</v>
      </c>
      <c r="P10" s="1">
        <v>77084832</v>
      </c>
      <c r="Q10" s="1">
        <v>6530044</v>
      </c>
      <c r="R10" s="1">
        <v>6561042</v>
      </c>
      <c r="S10" s="1">
        <v>6650511</v>
      </c>
      <c r="T10" s="1">
        <v>89469</v>
      </c>
      <c r="U10" s="1">
        <v>50803059.636</v>
      </c>
      <c r="V10" s="1">
        <v>2846679</v>
      </c>
      <c r="W10" s="1">
        <v>143825656.63600001</v>
      </c>
      <c r="X10" s="1">
        <v>52949</v>
      </c>
      <c r="Y10" s="77">
        <v>2716.3054379874975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4"/>
        <v>2813.0948970473328</v>
      </c>
      <c r="C11" s="86">
        <f t="shared" si="0"/>
        <v>1523.0472714561829</v>
      </c>
      <c r="D11" s="86">
        <f t="shared" si="0"/>
        <v>160.65665994982933</v>
      </c>
      <c r="E11" s="86">
        <f t="shared" si="0"/>
        <v>132.41993255747008</v>
      </c>
      <c r="F11" s="86">
        <f t="shared" si="5"/>
        <v>930.80129586297642</v>
      </c>
      <c r="G11" s="86">
        <f t="shared" si="5"/>
        <v>66.169737220874282</v>
      </c>
      <c r="H11" s="100">
        <f t="shared" si="1"/>
        <v>136812057.22299999</v>
      </c>
      <c r="I11" s="86">
        <f t="shared" si="2"/>
        <v>74071881</v>
      </c>
      <c r="J11" s="86">
        <f t="shared" si="2"/>
        <v>7813376</v>
      </c>
      <c r="K11" s="86">
        <f t="shared" si="2"/>
        <v>6440111</v>
      </c>
      <c r="L11" s="86">
        <f t="shared" si="3"/>
        <v>45268590.222999997</v>
      </c>
      <c r="M11" s="87">
        <f t="shared" si="3"/>
        <v>3218099</v>
      </c>
      <c r="N11" s="76"/>
      <c r="O11" s="26" t="s">
        <v>7</v>
      </c>
      <c r="P11" s="1">
        <v>74071881</v>
      </c>
      <c r="Q11" s="1">
        <v>7813376</v>
      </c>
      <c r="R11" s="1">
        <v>6440111</v>
      </c>
      <c r="S11" s="1">
        <v>6518957</v>
      </c>
      <c r="T11" s="1">
        <v>78846</v>
      </c>
      <c r="U11" s="1">
        <v>45268590.222999997</v>
      </c>
      <c r="V11" s="1">
        <v>3218099</v>
      </c>
      <c r="W11" s="1">
        <v>136812057.22299999</v>
      </c>
      <c r="X11" s="1">
        <v>48634</v>
      </c>
      <c r="Y11" s="77">
        <v>2813.0948970473328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4"/>
        <v>2782.7878626165461</v>
      </c>
      <c r="C12" s="86">
        <f t="shared" si="0"/>
        <v>1662.9609587016687</v>
      </c>
      <c r="D12" s="86">
        <f t="shared" si="0"/>
        <v>102.53738882768627</v>
      </c>
      <c r="E12" s="86">
        <f t="shared" si="0"/>
        <v>87.521508987828142</v>
      </c>
      <c r="F12" s="86">
        <f t="shared" si="5"/>
        <v>869.19560638955318</v>
      </c>
      <c r="G12" s="86">
        <f t="shared" si="5"/>
        <v>60.572399709810036</v>
      </c>
      <c r="H12" s="100">
        <f t="shared" si="1"/>
        <v>103567015.883</v>
      </c>
      <c r="I12" s="86">
        <f t="shared" si="2"/>
        <v>61890418</v>
      </c>
      <c r="J12" s="86">
        <f t="shared" si="2"/>
        <v>3816134</v>
      </c>
      <c r="K12" s="86">
        <f t="shared" si="2"/>
        <v>3257288</v>
      </c>
      <c r="L12" s="86">
        <f t="shared" si="3"/>
        <v>32348852.883000001</v>
      </c>
      <c r="M12" s="87">
        <f t="shared" si="3"/>
        <v>2254323</v>
      </c>
      <c r="N12" s="76"/>
      <c r="O12" s="26" t="s">
        <v>8</v>
      </c>
      <c r="P12" s="1">
        <v>61890418</v>
      </c>
      <c r="Q12" s="1">
        <v>3816134</v>
      </c>
      <c r="R12" s="1">
        <v>3257288</v>
      </c>
      <c r="S12" s="1">
        <v>3318816</v>
      </c>
      <c r="T12" s="1">
        <v>61528</v>
      </c>
      <c r="U12" s="1">
        <v>32348852.883000001</v>
      </c>
      <c r="V12" s="1">
        <v>2254323</v>
      </c>
      <c r="W12" s="1">
        <v>103567015.883</v>
      </c>
      <c r="X12" s="1">
        <v>37217</v>
      </c>
      <c r="Y12" s="77">
        <v>2782.7878626165461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4"/>
        <v>2772.3426188906196</v>
      </c>
      <c r="C13" s="88">
        <f t="shared" si="0"/>
        <v>1409.0911923481033</v>
      </c>
      <c r="D13" s="88">
        <f t="shared" si="0"/>
        <v>141.97395021919496</v>
      </c>
      <c r="E13" s="88">
        <f t="shared" si="0"/>
        <v>101.55302344117966</v>
      </c>
      <c r="F13" s="88">
        <f t="shared" si="5"/>
        <v>1066.2100874605992</v>
      </c>
      <c r="G13" s="88">
        <f t="shared" si="5"/>
        <v>53.514365421542699</v>
      </c>
      <c r="H13" s="100">
        <f t="shared" si="1"/>
        <v>76519428.623999998</v>
      </c>
      <c r="I13" s="88">
        <f t="shared" si="2"/>
        <v>38892326</v>
      </c>
      <c r="J13" s="88">
        <f t="shared" si="2"/>
        <v>3918623</v>
      </c>
      <c r="K13" s="88">
        <f t="shared" si="2"/>
        <v>2802965</v>
      </c>
      <c r="L13" s="88">
        <f t="shared" si="3"/>
        <v>29428464.623999998</v>
      </c>
      <c r="M13" s="87">
        <f t="shared" si="3"/>
        <v>1477050</v>
      </c>
      <c r="N13" s="79"/>
      <c r="O13" s="26" t="s">
        <v>35</v>
      </c>
      <c r="P13" s="1">
        <v>38892326</v>
      </c>
      <c r="Q13" s="1">
        <v>3918623</v>
      </c>
      <c r="R13" s="1">
        <v>2802965</v>
      </c>
      <c r="S13" s="1">
        <v>2852316</v>
      </c>
      <c r="T13" s="1">
        <v>49351</v>
      </c>
      <c r="U13" s="1">
        <v>29428464.623999998</v>
      </c>
      <c r="V13" s="1">
        <v>1477050</v>
      </c>
      <c r="W13" s="1">
        <v>76519428.623999998</v>
      </c>
      <c r="X13" s="1">
        <v>27601</v>
      </c>
      <c r="Y13" s="77">
        <v>2772.3426188906196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4"/>
        <v>2700.7985184705763</v>
      </c>
      <c r="C14" s="86">
        <f t="shared" si="0"/>
        <v>1505.1180092269906</v>
      </c>
      <c r="D14" s="86">
        <f t="shared" si="0"/>
        <v>126.21821168973415</v>
      </c>
      <c r="E14" s="86">
        <f t="shared" si="0"/>
        <v>97.27856882073749</v>
      </c>
      <c r="F14" s="86">
        <f t="shared" si="5"/>
        <v>927.08747595340037</v>
      </c>
      <c r="G14" s="86">
        <f t="shared" si="5"/>
        <v>45.0962527797139</v>
      </c>
      <c r="H14" s="100">
        <f t="shared" si="1"/>
        <v>162744717.12599999</v>
      </c>
      <c r="I14" s="86">
        <f t="shared" si="2"/>
        <v>90695401</v>
      </c>
      <c r="J14" s="86">
        <f t="shared" si="2"/>
        <v>7605657</v>
      </c>
      <c r="K14" s="86">
        <f t="shared" si="2"/>
        <v>5861812</v>
      </c>
      <c r="L14" s="86">
        <f t="shared" si="3"/>
        <v>55864437.126000002</v>
      </c>
      <c r="M14" s="87">
        <f t="shared" si="3"/>
        <v>2717410</v>
      </c>
      <c r="N14" s="76"/>
      <c r="O14" s="26" t="s">
        <v>36</v>
      </c>
      <c r="P14" s="1">
        <v>90695401</v>
      </c>
      <c r="Q14" s="1">
        <v>7605657</v>
      </c>
      <c r="R14" s="1">
        <v>5861812</v>
      </c>
      <c r="S14" s="1">
        <v>5961471</v>
      </c>
      <c r="T14" s="1">
        <v>99659</v>
      </c>
      <c r="U14" s="1">
        <v>55864437.126000002</v>
      </c>
      <c r="V14" s="1">
        <v>2717410</v>
      </c>
      <c r="W14" s="1">
        <v>162744717.12599999</v>
      </c>
      <c r="X14" s="1">
        <v>60258</v>
      </c>
      <c r="Y14" s="77">
        <v>2700.7985184705763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4"/>
        <v>2809.4068353758921</v>
      </c>
      <c r="C15" s="86">
        <f t="shared" si="0"/>
        <v>1497.9132248033657</v>
      </c>
      <c r="D15" s="86">
        <f t="shared" si="0"/>
        <v>146.87993415035669</v>
      </c>
      <c r="E15" s="86">
        <f t="shared" si="0"/>
        <v>99.307078836656302</v>
      </c>
      <c r="F15" s="86">
        <f t="shared" si="5"/>
        <v>1018.0622222425461</v>
      </c>
      <c r="G15" s="86">
        <f t="shared" si="5"/>
        <v>47.24437534296689</v>
      </c>
      <c r="H15" s="100">
        <f t="shared" si="1"/>
        <v>76795135.844999999</v>
      </c>
      <c r="I15" s="86">
        <f t="shared" si="2"/>
        <v>40945458</v>
      </c>
      <c r="J15" s="86">
        <f t="shared" si="2"/>
        <v>4014963</v>
      </c>
      <c r="K15" s="86">
        <f t="shared" si="2"/>
        <v>2714559</v>
      </c>
      <c r="L15" s="86">
        <f t="shared" si="3"/>
        <v>27828730.844999999</v>
      </c>
      <c r="M15" s="87">
        <f t="shared" si="3"/>
        <v>1291425</v>
      </c>
      <c r="N15" s="76"/>
      <c r="O15" s="26" t="s">
        <v>37</v>
      </c>
      <c r="P15" s="1">
        <v>40945458</v>
      </c>
      <c r="Q15" s="1">
        <v>4014963</v>
      </c>
      <c r="R15" s="1">
        <v>2714559</v>
      </c>
      <c r="S15" s="1">
        <v>2761596</v>
      </c>
      <c r="T15" s="1">
        <v>47037</v>
      </c>
      <c r="U15" s="1">
        <v>27828730.844999999</v>
      </c>
      <c r="V15" s="1">
        <v>1291425</v>
      </c>
      <c r="W15" s="1">
        <v>76795135.844999999</v>
      </c>
      <c r="X15" s="1">
        <v>27335</v>
      </c>
      <c r="Y15" s="77">
        <v>2809.4068353758917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4"/>
        <v>2723.6683787165216</v>
      </c>
      <c r="C16" s="86">
        <f t="shared" si="0"/>
        <v>1366.3940345368917</v>
      </c>
      <c r="D16" s="86">
        <f t="shared" si="0"/>
        <v>129.42772703486989</v>
      </c>
      <c r="E16" s="86">
        <f t="shared" si="0"/>
        <v>106.22208743637314</v>
      </c>
      <c r="F16" s="86">
        <f t="shared" si="5"/>
        <v>1051.1607672803386</v>
      </c>
      <c r="G16" s="86">
        <f t="shared" si="5"/>
        <v>70.463762428048142</v>
      </c>
      <c r="H16" s="100">
        <f t="shared" si="1"/>
        <v>229016931.956</v>
      </c>
      <c r="I16" s="86">
        <f t="shared" si="2"/>
        <v>114891876</v>
      </c>
      <c r="J16" s="86">
        <f t="shared" si="2"/>
        <v>10882801</v>
      </c>
      <c r="K16" s="86">
        <f t="shared" si="2"/>
        <v>8931578</v>
      </c>
      <c r="L16" s="86">
        <f t="shared" si="3"/>
        <v>88385801.956</v>
      </c>
      <c r="M16" s="87">
        <f t="shared" si="3"/>
        <v>5924875</v>
      </c>
      <c r="N16" s="76"/>
      <c r="O16" s="26" t="s">
        <v>38</v>
      </c>
      <c r="P16" s="1">
        <v>114891876</v>
      </c>
      <c r="Q16" s="1">
        <v>10882801</v>
      </c>
      <c r="R16" s="1">
        <v>8931578</v>
      </c>
      <c r="S16" s="1">
        <v>9087549</v>
      </c>
      <c r="T16" s="1">
        <v>155971</v>
      </c>
      <c r="U16" s="1">
        <v>88385801.956</v>
      </c>
      <c r="V16" s="1">
        <v>5924875</v>
      </c>
      <c r="W16" s="1">
        <v>229016931.956</v>
      </c>
      <c r="X16" s="1">
        <v>84084</v>
      </c>
      <c r="Y16" s="77">
        <v>2723.6683787165216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4"/>
        <v>2952.0462621318884</v>
      </c>
      <c r="C17" s="86">
        <f t="shared" si="0"/>
        <v>1911.8009902875642</v>
      </c>
      <c r="D17" s="86">
        <f t="shared" si="0"/>
        <v>91.033205796298546</v>
      </c>
      <c r="E17" s="86">
        <f t="shared" si="0"/>
        <v>114.17118817194994</v>
      </c>
      <c r="F17" s="86">
        <f t="shared" si="5"/>
        <v>787.53828962448711</v>
      </c>
      <c r="G17" s="86">
        <f t="shared" si="5"/>
        <v>47.502588251588442</v>
      </c>
      <c r="H17" s="100">
        <f t="shared" si="1"/>
        <v>170513144.14700001</v>
      </c>
      <c r="I17" s="86">
        <f t="shared" si="2"/>
        <v>110427537</v>
      </c>
      <c r="J17" s="86">
        <f t="shared" si="2"/>
        <v>5258169</v>
      </c>
      <c r="K17" s="86">
        <f t="shared" si="2"/>
        <v>6594642</v>
      </c>
      <c r="L17" s="86">
        <f t="shared" si="3"/>
        <v>45488999.147</v>
      </c>
      <c r="M17" s="87">
        <f t="shared" si="3"/>
        <v>2743797</v>
      </c>
      <c r="N17" s="76"/>
      <c r="O17" s="28" t="s">
        <v>39</v>
      </c>
      <c r="P17" s="10">
        <v>110427537</v>
      </c>
      <c r="Q17" s="10">
        <v>5258169</v>
      </c>
      <c r="R17" s="10">
        <v>6594642</v>
      </c>
      <c r="S17" s="10">
        <v>6688977</v>
      </c>
      <c r="T17" s="10">
        <v>94335</v>
      </c>
      <c r="U17" s="10">
        <v>45488999.147</v>
      </c>
      <c r="V17" s="10">
        <v>2743797</v>
      </c>
      <c r="W17" s="10">
        <v>170513144.14700001</v>
      </c>
      <c r="X17" s="10">
        <v>57761</v>
      </c>
      <c r="Y17" s="81">
        <v>2952.0462621318884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4"/>
        <v>2671.5328844659275</v>
      </c>
      <c r="C18" s="86">
        <f t="shared" si="0"/>
        <v>1286.8152781726851</v>
      </c>
      <c r="D18" s="86">
        <f t="shared" si="0"/>
        <v>109.02530565823145</v>
      </c>
      <c r="E18" s="86">
        <f t="shared" si="0"/>
        <v>87.554923703914326</v>
      </c>
      <c r="F18" s="86">
        <f t="shared" si="5"/>
        <v>1153.5785673395887</v>
      </c>
      <c r="G18" s="86">
        <f t="shared" si="5"/>
        <v>34.558809591507917</v>
      </c>
      <c r="H18" s="100">
        <f t="shared" si="1"/>
        <v>28187343.464000002</v>
      </c>
      <c r="I18" s="86">
        <f t="shared" si="2"/>
        <v>13577188</v>
      </c>
      <c r="J18" s="86">
        <f t="shared" si="2"/>
        <v>1150326</v>
      </c>
      <c r="K18" s="86">
        <f t="shared" si="2"/>
        <v>923792</v>
      </c>
      <c r="L18" s="86">
        <f t="shared" si="3"/>
        <v>12171407.464</v>
      </c>
      <c r="M18" s="87">
        <f t="shared" si="3"/>
        <v>364630</v>
      </c>
      <c r="N18" s="76"/>
      <c r="O18" s="28" t="s">
        <v>40</v>
      </c>
      <c r="P18" s="10">
        <v>13577188</v>
      </c>
      <c r="Q18" s="10">
        <v>1150326</v>
      </c>
      <c r="R18" s="10">
        <v>923792</v>
      </c>
      <c r="S18" s="10">
        <v>940802</v>
      </c>
      <c r="T18" s="10">
        <v>17010</v>
      </c>
      <c r="U18" s="10">
        <v>12171407.464</v>
      </c>
      <c r="V18" s="10">
        <v>364630</v>
      </c>
      <c r="W18" s="10">
        <v>28187343.464000002</v>
      </c>
      <c r="X18" s="10">
        <v>10551</v>
      </c>
      <c r="Y18" s="81">
        <v>2671.5328844659275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4"/>
        <v>2687.9039296303245</v>
      </c>
      <c r="C19" s="86">
        <f t="shared" si="0"/>
        <v>1420.452805404391</v>
      </c>
      <c r="D19" s="86">
        <f t="shared" si="0"/>
        <v>131.23944454869581</v>
      </c>
      <c r="E19" s="86">
        <f t="shared" si="0"/>
        <v>120.9223118784012</v>
      </c>
      <c r="F19" s="86">
        <f t="shared" si="5"/>
        <v>966.20361062112966</v>
      </c>
      <c r="G19" s="86">
        <f t="shared" si="5"/>
        <v>49.085757177706888</v>
      </c>
      <c r="H19" s="100">
        <f t="shared" si="1"/>
        <v>14323840.041000001</v>
      </c>
      <c r="I19" s="86">
        <f t="shared" si="2"/>
        <v>7569593</v>
      </c>
      <c r="J19" s="86">
        <f t="shared" si="2"/>
        <v>699375</v>
      </c>
      <c r="K19" s="86">
        <f t="shared" si="2"/>
        <v>644395</v>
      </c>
      <c r="L19" s="86">
        <f t="shared" si="3"/>
        <v>5148899.0410000002</v>
      </c>
      <c r="M19" s="87">
        <f t="shared" si="3"/>
        <v>261578</v>
      </c>
      <c r="N19" s="76"/>
      <c r="O19" s="26" t="s">
        <v>9</v>
      </c>
      <c r="P19" s="1">
        <v>7569593</v>
      </c>
      <c r="Q19" s="1">
        <v>699375</v>
      </c>
      <c r="R19" s="1">
        <v>644395</v>
      </c>
      <c r="S19" s="1">
        <v>652909</v>
      </c>
      <c r="T19" s="1">
        <v>8514</v>
      </c>
      <c r="U19" s="1">
        <v>5148899.0410000002</v>
      </c>
      <c r="V19" s="1">
        <v>261578</v>
      </c>
      <c r="W19" s="1">
        <v>14323840.041000001</v>
      </c>
      <c r="X19" s="1">
        <v>5329</v>
      </c>
      <c r="Y19" s="77">
        <v>2687.9039296303249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4"/>
        <v>2673.2731529494522</v>
      </c>
      <c r="C20" s="86">
        <f t="shared" ref="C20:E49" si="6">P20/$X20</f>
        <v>1384.6132047030449</v>
      </c>
      <c r="D20" s="86">
        <f t="shared" si="6"/>
        <v>117.24791478243392</v>
      </c>
      <c r="E20" s="86">
        <f t="shared" si="6"/>
        <v>91.95005527082705</v>
      </c>
      <c r="F20" s="86">
        <f t="shared" si="5"/>
        <v>1034.9408245402471</v>
      </c>
      <c r="G20" s="86">
        <f t="shared" si="5"/>
        <v>44.521153652899208</v>
      </c>
      <c r="H20" s="100">
        <f t="shared" si="1"/>
        <v>26601741.145</v>
      </c>
      <c r="I20" s="86">
        <f t="shared" si="2"/>
        <v>13778286</v>
      </c>
      <c r="J20" s="86">
        <f t="shared" si="2"/>
        <v>1166734</v>
      </c>
      <c r="K20" s="86">
        <f t="shared" si="2"/>
        <v>914995</v>
      </c>
      <c r="L20" s="86">
        <f t="shared" si="3"/>
        <v>10298696.145</v>
      </c>
      <c r="M20" s="87">
        <f t="shared" si="3"/>
        <v>443030</v>
      </c>
      <c r="N20" s="76"/>
      <c r="O20" s="26" t="s">
        <v>10</v>
      </c>
      <c r="P20" s="1">
        <v>13778286</v>
      </c>
      <c r="Q20" s="1">
        <v>1166734</v>
      </c>
      <c r="R20" s="1">
        <v>914995</v>
      </c>
      <c r="S20" s="1">
        <v>931716</v>
      </c>
      <c r="T20" s="1">
        <v>16721</v>
      </c>
      <c r="U20" s="1">
        <v>10298696.145</v>
      </c>
      <c r="V20" s="1">
        <v>443030</v>
      </c>
      <c r="W20" s="1">
        <v>26601741.145</v>
      </c>
      <c r="X20" s="1">
        <v>9951</v>
      </c>
      <c r="Y20" s="77">
        <v>2673.2731529494522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4"/>
        <v>2746.7089585046729</v>
      </c>
      <c r="C21" s="86">
        <f t="shared" si="6"/>
        <v>1629.7937694704051</v>
      </c>
      <c r="D21" s="86">
        <f t="shared" si="6"/>
        <v>65.246168224299069</v>
      </c>
      <c r="E21" s="86">
        <f t="shared" si="6"/>
        <v>117.25987538940809</v>
      </c>
      <c r="F21" s="86">
        <f t="shared" si="5"/>
        <v>915.33724510903426</v>
      </c>
      <c r="G21" s="86">
        <f t="shared" si="5"/>
        <v>19.07190031152648</v>
      </c>
      <c r="H21" s="100">
        <f t="shared" si="1"/>
        <v>44084678.784000002</v>
      </c>
      <c r="I21" s="86">
        <f t="shared" si="2"/>
        <v>26158190</v>
      </c>
      <c r="J21" s="86">
        <f t="shared" si="2"/>
        <v>1047201</v>
      </c>
      <c r="K21" s="86">
        <f t="shared" si="2"/>
        <v>1882021</v>
      </c>
      <c r="L21" s="86">
        <f t="shared" si="3"/>
        <v>14691162.784</v>
      </c>
      <c r="M21" s="87">
        <f t="shared" si="3"/>
        <v>306104</v>
      </c>
      <c r="N21" s="76"/>
      <c r="O21" s="26" t="s">
        <v>11</v>
      </c>
      <c r="P21" s="1">
        <v>26158190</v>
      </c>
      <c r="Q21" s="1">
        <v>1047201</v>
      </c>
      <c r="R21" s="1">
        <v>1882021</v>
      </c>
      <c r="S21" s="1">
        <v>1910578</v>
      </c>
      <c r="T21" s="1">
        <v>28557</v>
      </c>
      <c r="U21" s="1">
        <v>14691162.784</v>
      </c>
      <c r="V21" s="1">
        <v>306104</v>
      </c>
      <c r="W21" s="1">
        <v>44084678.784000002</v>
      </c>
      <c r="X21" s="1">
        <v>16050</v>
      </c>
      <c r="Y21" s="77">
        <v>2746.7089585046729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4"/>
        <v>2689.5998617542509</v>
      </c>
      <c r="C22" s="86">
        <f t="shared" si="6"/>
        <v>1320.3430684984148</v>
      </c>
      <c r="D22" s="86">
        <f t="shared" si="6"/>
        <v>133.96983379767508</v>
      </c>
      <c r="E22" s="86">
        <f t="shared" si="6"/>
        <v>150.92064559515805</v>
      </c>
      <c r="F22" s="86">
        <f t="shared" si="5"/>
        <v>1048.3971525602842</v>
      </c>
      <c r="G22" s="86">
        <f t="shared" si="5"/>
        <v>35.969161302718803</v>
      </c>
      <c r="H22" s="100">
        <f t="shared" si="1"/>
        <v>27996044.960999999</v>
      </c>
      <c r="I22" s="86">
        <f t="shared" si="2"/>
        <v>13743451</v>
      </c>
      <c r="J22" s="86">
        <f t="shared" si="2"/>
        <v>1394492</v>
      </c>
      <c r="K22" s="86">
        <f t="shared" si="2"/>
        <v>1570933</v>
      </c>
      <c r="L22" s="86">
        <f t="shared" si="3"/>
        <v>10912765.960999999</v>
      </c>
      <c r="M22" s="87">
        <f t="shared" si="3"/>
        <v>374403</v>
      </c>
      <c r="N22" s="76"/>
      <c r="O22" s="28" t="s">
        <v>41</v>
      </c>
      <c r="P22" s="10">
        <v>13743451</v>
      </c>
      <c r="Q22" s="10">
        <v>1394492</v>
      </c>
      <c r="R22" s="10">
        <v>1570933</v>
      </c>
      <c r="S22" s="10">
        <v>1587421</v>
      </c>
      <c r="T22" s="10">
        <v>16488</v>
      </c>
      <c r="U22" s="10">
        <v>10912765.960999999</v>
      </c>
      <c r="V22" s="10">
        <v>374403</v>
      </c>
      <c r="W22" s="10">
        <v>27996044.960999999</v>
      </c>
      <c r="X22" s="10">
        <v>10409</v>
      </c>
      <c r="Y22" s="81">
        <v>2689.5998617542509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4"/>
        <v>3014.0179636523212</v>
      </c>
      <c r="C23" s="86">
        <f t="shared" si="6"/>
        <v>1992.1969311785001</v>
      </c>
      <c r="D23" s="86">
        <f t="shared" si="6"/>
        <v>84.490860117426308</v>
      </c>
      <c r="E23" s="86">
        <f t="shared" si="6"/>
        <v>122.22235336844017</v>
      </c>
      <c r="F23" s="86">
        <f t="shared" si="5"/>
        <v>770.75992842442952</v>
      </c>
      <c r="G23" s="86">
        <f t="shared" si="5"/>
        <v>44.347890563525212</v>
      </c>
      <c r="H23" s="100">
        <f t="shared" si="1"/>
        <v>99589181.555000007</v>
      </c>
      <c r="I23" s="86">
        <f t="shared" si="2"/>
        <v>65826171</v>
      </c>
      <c r="J23" s="86">
        <f t="shared" si="2"/>
        <v>2791747</v>
      </c>
      <c r="K23" s="86">
        <f t="shared" si="2"/>
        <v>4038471</v>
      </c>
      <c r="L23" s="86">
        <f t="shared" si="3"/>
        <v>25467449.555</v>
      </c>
      <c r="M23" s="87">
        <f t="shared" si="3"/>
        <v>1465343</v>
      </c>
      <c r="N23" s="76"/>
      <c r="O23" s="26" t="s">
        <v>12</v>
      </c>
      <c r="P23" s="1">
        <v>65826171</v>
      </c>
      <c r="Q23" s="1">
        <v>2791747</v>
      </c>
      <c r="R23" s="1">
        <v>4038471</v>
      </c>
      <c r="S23" s="1">
        <v>4096556</v>
      </c>
      <c r="T23" s="1">
        <v>58085</v>
      </c>
      <c r="U23" s="1">
        <v>25467449.555</v>
      </c>
      <c r="V23" s="1">
        <v>1465343</v>
      </c>
      <c r="W23" s="1">
        <v>99589181.555000007</v>
      </c>
      <c r="X23" s="1">
        <v>33042</v>
      </c>
      <c r="Y23" s="77">
        <v>3014.0179636523217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4"/>
        <v>3090.8255035176376</v>
      </c>
      <c r="C24" s="86">
        <f t="shared" si="6"/>
        <v>2137.3764120095125</v>
      </c>
      <c r="D24" s="86">
        <f t="shared" si="6"/>
        <v>100.6165527150218</v>
      </c>
      <c r="E24" s="86">
        <f t="shared" si="6"/>
        <v>109.28539932619897</v>
      </c>
      <c r="F24" s="86">
        <f t="shared" si="5"/>
        <v>723.51238421521998</v>
      </c>
      <c r="G24" s="86">
        <f t="shared" si="5"/>
        <v>20.034755251684501</v>
      </c>
      <c r="H24" s="100">
        <f t="shared" si="1"/>
        <v>124770443.926</v>
      </c>
      <c r="I24" s="86">
        <f t="shared" si="2"/>
        <v>86281611</v>
      </c>
      <c r="J24" s="86">
        <f t="shared" si="2"/>
        <v>4061689</v>
      </c>
      <c r="K24" s="86">
        <f t="shared" si="2"/>
        <v>4411633</v>
      </c>
      <c r="L24" s="86">
        <f t="shared" si="3"/>
        <v>29206747.925999999</v>
      </c>
      <c r="M24" s="87">
        <f t="shared" si="3"/>
        <v>808763</v>
      </c>
      <c r="N24" s="76"/>
      <c r="O24" s="28" t="s">
        <v>13</v>
      </c>
      <c r="P24" s="10">
        <v>86281611</v>
      </c>
      <c r="Q24" s="10">
        <v>4061689</v>
      </c>
      <c r="R24" s="10">
        <v>4411633</v>
      </c>
      <c r="S24" s="10">
        <v>4484260</v>
      </c>
      <c r="T24" s="10">
        <v>72627</v>
      </c>
      <c r="U24" s="10">
        <v>29206747.925999999</v>
      </c>
      <c r="V24" s="10">
        <v>808763</v>
      </c>
      <c r="W24" s="10">
        <v>124770443.926</v>
      </c>
      <c r="X24" s="10">
        <v>40368</v>
      </c>
      <c r="Y24" s="81">
        <v>3090.8255035176376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4"/>
        <v>2756.9693692755027</v>
      </c>
      <c r="C25" s="86">
        <f t="shared" si="6"/>
        <v>1345.3910831112189</v>
      </c>
      <c r="D25" s="86">
        <f t="shared" si="6"/>
        <v>130.6750666343591</v>
      </c>
      <c r="E25" s="86">
        <f t="shared" si="6"/>
        <v>212.09449963653987</v>
      </c>
      <c r="F25" s="86">
        <f t="shared" si="5"/>
        <v>1030.7789161618607</v>
      </c>
      <c r="G25" s="86">
        <f t="shared" si="5"/>
        <v>38.029803731524112</v>
      </c>
      <c r="H25" s="100">
        <f t="shared" si="1"/>
        <v>11378012.586999999</v>
      </c>
      <c r="I25" s="86">
        <f t="shared" si="2"/>
        <v>5552429</v>
      </c>
      <c r="J25" s="86">
        <f t="shared" si="2"/>
        <v>539296</v>
      </c>
      <c r="K25" s="86">
        <f t="shared" si="2"/>
        <v>875314</v>
      </c>
      <c r="L25" s="86">
        <f t="shared" si="3"/>
        <v>4254024.5869999994</v>
      </c>
      <c r="M25" s="87">
        <f t="shared" si="3"/>
        <v>156949</v>
      </c>
      <c r="N25" s="76"/>
      <c r="O25" s="26" t="s">
        <v>14</v>
      </c>
      <c r="P25" s="1">
        <v>5552429</v>
      </c>
      <c r="Q25" s="1">
        <v>539296</v>
      </c>
      <c r="R25" s="1">
        <v>875314</v>
      </c>
      <c r="S25" s="1">
        <v>883031</v>
      </c>
      <c r="T25" s="1">
        <v>7717</v>
      </c>
      <c r="U25" s="1">
        <v>4254024.5869999994</v>
      </c>
      <c r="V25" s="1">
        <v>156949</v>
      </c>
      <c r="W25" s="1">
        <v>11378012.586999999</v>
      </c>
      <c r="X25" s="1">
        <v>4127</v>
      </c>
      <c r="Y25" s="77">
        <v>2756.9693692755027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4"/>
        <v>2694.0333893587995</v>
      </c>
      <c r="C26" s="86">
        <f t="shared" si="6"/>
        <v>1258.9867667121418</v>
      </c>
      <c r="D26" s="86">
        <f t="shared" si="6"/>
        <v>212.79317871759892</v>
      </c>
      <c r="E26" s="86">
        <f t="shared" si="6"/>
        <v>153.37094133697136</v>
      </c>
      <c r="F26" s="86">
        <f t="shared" si="5"/>
        <v>1038.9391192360163</v>
      </c>
      <c r="G26" s="86">
        <f t="shared" si="5"/>
        <v>29.943383356070942</v>
      </c>
      <c r="H26" s="100">
        <f t="shared" si="1"/>
        <v>19747264.743999999</v>
      </c>
      <c r="I26" s="86">
        <f t="shared" si="2"/>
        <v>9228373</v>
      </c>
      <c r="J26" s="86">
        <f t="shared" si="2"/>
        <v>1559774</v>
      </c>
      <c r="K26" s="86">
        <f t="shared" si="2"/>
        <v>1124209</v>
      </c>
      <c r="L26" s="86">
        <f t="shared" si="3"/>
        <v>7615423.7439999999</v>
      </c>
      <c r="M26" s="87">
        <f t="shared" si="3"/>
        <v>219485</v>
      </c>
      <c r="N26" s="76"/>
      <c r="O26" s="26" t="s">
        <v>15</v>
      </c>
      <c r="P26" s="1">
        <v>9228373</v>
      </c>
      <c r="Q26" s="1">
        <v>1559774</v>
      </c>
      <c r="R26" s="1">
        <v>1124209</v>
      </c>
      <c r="S26" s="1">
        <v>1137361</v>
      </c>
      <c r="T26" s="1">
        <v>13152</v>
      </c>
      <c r="U26" s="1">
        <v>7615423.7439999999</v>
      </c>
      <c r="V26" s="1">
        <v>219485</v>
      </c>
      <c r="W26" s="1">
        <v>19747264.743999999</v>
      </c>
      <c r="X26" s="1">
        <v>7330</v>
      </c>
      <c r="Y26" s="77">
        <v>2694.0333893587995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4"/>
        <v>2506.678642064011</v>
      </c>
      <c r="C27" s="86">
        <f t="shared" si="6"/>
        <v>1070.6773350751143</v>
      </c>
      <c r="D27" s="86">
        <f t="shared" si="6"/>
        <v>206.95493141737427</v>
      </c>
      <c r="E27" s="86">
        <f t="shared" si="6"/>
        <v>110.21489222730241</v>
      </c>
      <c r="F27" s="86">
        <f t="shared" si="5"/>
        <v>1092.3729595035925</v>
      </c>
      <c r="G27" s="86">
        <f t="shared" si="5"/>
        <v>26.458523840627041</v>
      </c>
      <c r="H27" s="100">
        <f t="shared" si="1"/>
        <v>3837725.0010000002</v>
      </c>
      <c r="I27" s="86">
        <f t="shared" si="2"/>
        <v>1639207</v>
      </c>
      <c r="J27" s="86">
        <f t="shared" si="2"/>
        <v>316848</v>
      </c>
      <c r="K27" s="86">
        <f t="shared" si="2"/>
        <v>168739</v>
      </c>
      <c r="L27" s="86">
        <f t="shared" si="3"/>
        <v>1672423.0009999999</v>
      </c>
      <c r="M27" s="87">
        <f t="shared" si="3"/>
        <v>40508</v>
      </c>
      <c r="N27" s="76"/>
      <c r="O27" s="26" t="s">
        <v>16</v>
      </c>
      <c r="P27" s="1">
        <v>1639207</v>
      </c>
      <c r="Q27" s="1">
        <v>316848</v>
      </c>
      <c r="R27" s="1">
        <v>168739</v>
      </c>
      <c r="S27" s="1">
        <v>171235</v>
      </c>
      <c r="T27" s="1">
        <v>2496</v>
      </c>
      <c r="U27" s="1">
        <v>1672423.0009999999</v>
      </c>
      <c r="V27" s="1">
        <v>40508</v>
      </c>
      <c r="W27" s="1">
        <v>3837725.0010000002</v>
      </c>
      <c r="X27" s="1">
        <v>1531</v>
      </c>
      <c r="Y27" s="77">
        <v>2506.6786420640105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4"/>
        <v>2729.8105536661469</v>
      </c>
      <c r="C28" s="86">
        <f t="shared" si="6"/>
        <v>1312.8012480499219</v>
      </c>
      <c r="D28" s="86">
        <f t="shared" si="6"/>
        <v>148.97628705148205</v>
      </c>
      <c r="E28" s="86">
        <f t="shared" si="6"/>
        <v>159.85522620904837</v>
      </c>
      <c r="F28" s="86">
        <f t="shared" si="5"/>
        <v>1072.8737361934477</v>
      </c>
      <c r="G28" s="86">
        <f t="shared" si="5"/>
        <v>35.304056162246489</v>
      </c>
      <c r="H28" s="100">
        <f t="shared" si="1"/>
        <v>17498085.649</v>
      </c>
      <c r="I28" s="86">
        <f t="shared" si="2"/>
        <v>8415056</v>
      </c>
      <c r="J28" s="86">
        <f t="shared" si="2"/>
        <v>954938</v>
      </c>
      <c r="K28" s="86">
        <f t="shared" si="2"/>
        <v>1024672</v>
      </c>
      <c r="L28" s="86">
        <f t="shared" si="3"/>
        <v>6877120.6490000002</v>
      </c>
      <c r="M28" s="87">
        <f t="shared" si="3"/>
        <v>226299</v>
      </c>
      <c r="N28" s="76"/>
      <c r="O28" s="26" t="s">
        <v>17</v>
      </c>
      <c r="P28" s="1">
        <v>8415056</v>
      </c>
      <c r="Q28" s="1">
        <v>954938</v>
      </c>
      <c r="R28" s="1">
        <v>1024672</v>
      </c>
      <c r="S28" s="1">
        <v>1036219</v>
      </c>
      <c r="T28" s="1">
        <v>11547</v>
      </c>
      <c r="U28" s="1">
        <v>6877120.6490000002</v>
      </c>
      <c r="V28" s="1">
        <v>226299</v>
      </c>
      <c r="W28" s="1">
        <v>17498085.649</v>
      </c>
      <c r="X28" s="1">
        <v>6410</v>
      </c>
      <c r="Y28" s="77">
        <v>2729.8105536661465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s="27" customFormat="1" ht="12">
      <c r="A29" s="75" t="s">
        <v>18</v>
      </c>
      <c r="B29" s="86">
        <f t="shared" si="4"/>
        <v>2926.7250096916296</v>
      </c>
      <c r="C29" s="86">
        <f t="shared" si="6"/>
        <v>1694.0788546255505</v>
      </c>
      <c r="D29" s="86">
        <f t="shared" si="6"/>
        <v>168.30602055800293</v>
      </c>
      <c r="E29" s="86">
        <f t="shared" si="6"/>
        <v>135.64743024963289</v>
      </c>
      <c r="F29" s="86">
        <f t="shared" si="5"/>
        <v>899.60474537444929</v>
      </c>
      <c r="G29" s="86">
        <f t="shared" si="5"/>
        <v>29.087958883994126</v>
      </c>
      <c r="H29" s="100">
        <f t="shared" si="1"/>
        <v>19930997.316</v>
      </c>
      <c r="I29" s="86">
        <f t="shared" si="2"/>
        <v>11536677</v>
      </c>
      <c r="J29" s="86">
        <f t="shared" si="2"/>
        <v>1146164</v>
      </c>
      <c r="K29" s="86">
        <f t="shared" si="2"/>
        <v>923759</v>
      </c>
      <c r="L29" s="86">
        <f t="shared" si="3"/>
        <v>6126308.3159999996</v>
      </c>
      <c r="M29" s="87">
        <f t="shared" si="3"/>
        <v>198089</v>
      </c>
      <c r="N29" s="76"/>
      <c r="O29" s="26" t="s">
        <v>18</v>
      </c>
      <c r="P29" s="1">
        <v>11536677</v>
      </c>
      <c r="Q29" s="1">
        <v>1146164</v>
      </c>
      <c r="R29" s="1">
        <v>923759</v>
      </c>
      <c r="S29" s="1">
        <v>934564</v>
      </c>
      <c r="T29" s="1">
        <v>10805</v>
      </c>
      <c r="U29" s="1">
        <v>6126308.3159999996</v>
      </c>
      <c r="V29" s="1">
        <v>198089</v>
      </c>
      <c r="W29" s="1">
        <v>19930997.316</v>
      </c>
      <c r="X29" s="1">
        <v>6810</v>
      </c>
      <c r="Y29" s="77">
        <v>2926.72500969163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2">
      <c r="A30" s="80" t="s">
        <v>42</v>
      </c>
      <c r="B30" s="86">
        <f t="shared" si="4"/>
        <v>2655.7872280595989</v>
      </c>
      <c r="C30" s="86">
        <f t="shared" si="6"/>
        <v>1298.8414434587892</v>
      </c>
      <c r="D30" s="86">
        <f t="shared" si="6"/>
        <v>124.9939712341745</v>
      </c>
      <c r="E30" s="86">
        <f t="shared" si="6"/>
        <v>177.5394884161571</v>
      </c>
      <c r="F30" s="86">
        <f t="shared" si="5"/>
        <v>966.52454612005852</v>
      </c>
      <c r="G30" s="86">
        <f t="shared" si="5"/>
        <v>87.887778830419435</v>
      </c>
      <c r="H30" s="100">
        <f t="shared" si="1"/>
        <v>30836345.504999999</v>
      </c>
      <c r="I30" s="86">
        <f t="shared" si="2"/>
        <v>15080848</v>
      </c>
      <c r="J30" s="86">
        <f t="shared" si="2"/>
        <v>1451305</v>
      </c>
      <c r="K30" s="86">
        <f t="shared" si="2"/>
        <v>2061411</v>
      </c>
      <c r="L30" s="86">
        <f t="shared" si="3"/>
        <v>11222316.504999999</v>
      </c>
      <c r="M30" s="87">
        <f t="shared" si="3"/>
        <v>1020465</v>
      </c>
      <c r="N30" s="76"/>
      <c r="O30" s="28" t="s">
        <v>42</v>
      </c>
      <c r="P30" s="10">
        <v>15080848</v>
      </c>
      <c r="Q30" s="10">
        <v>1451305</v>
      </c>
      <c r="R30" s="10">
        <v>2061411</v>
      </c>
      <c r="S30" s="10">
        <v>2083166</v>
      </c>
      <c r="T30" s="10">
        <v>21755</v>
      </c>
      <c r="U30" s="10">
        <v>11222316.504999999</v>
      </c>
      <c r="V30" s="10">
        <v>1020465</v>
      </c>
      <c r="W30" s="10">
        <v>30836345.504999999</v>
      </c>
      <c r="X30" s="10">
        <v>11611</v>
      </c>
      <c r="Y30" s="81">
        <v>2655.7872280595984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ht="12">
      <c r="A31" s="75" t="s">
        <v>19</v>
      </c>
      <c r="B31" s="86">
        <f t="shared" si="4"/>
        <v>2666.7848919431822</v>
      </c>
      <c r="C31" s="86">
        <f t="shared" si="6"/>
        <v>1473.6788774512622</v>
      </c>
      <c r="D31" s="86">
        <f t="shared" si="6"/>
        <v>114.50474437863016</v>
      </c>
      <c r="E31" s="86">
        <f t="shared" si="6"/>
        <v>104.78722180688942</v>
      </c>
      <c r="F31" s="86">
        <f t="shared" si="5"/>
        <v>935.49344332624071</v>
      </c>
      <c r="G31" s="86">
        <f t="shared" si="5"/>
        <v>38.320604980159871</v>
      </c>
      <c r="H31" s="100">
        <f t="shared" si="1"/>
        <v>46372722.486000001</v>
      </c>
      <c r="I31" s="86">
        <f t="shared" si="2"/>
        <v>25625802</v>
      </c>
      <c r="J31" s="86">
        <f t="shared" si="2"/>
        <v>1991123</v>
      </c>
      <c r="K31" s="86">
        <f t="shared" si="2"/>
        <v>1822145</v>
      </c>
      <c r="L31" s="86">
        <f t="shared" si="3"/>
        <v>16267295.486</v>
      </c>
      <c r="M31" s="87">
        <f t="shared" si="3"/>
        <v>666357</v>
      </c>
      <c r="N31" s="76"/>
      <c r="O31" s="26" t="s">
        <v>19</v>
      </c>
      <c r="P31" s="1">
        <v>25625802</v>
      </c>
      <c r="Q31" s="1">
        <v>1991123</v>
      </c>
      <c r="R31" s="1">
        <v>1822145</v>
      </c>
      <c r="S31" s="1">
        <v>1851528</v>
      </c>
      <c r="T31" s="1">
        <v>29383</v>
      </c>
      <c r="U31" s="1">
        <v>16267295.486</v>
      </c>
      <c r="V31" s="1">
        <v>666357</v>
      </c>
      <c r="W31" s="1">
        <v>46372722.486000001</v>
      </c>
      <c r="X31" s="1">
        <v>17389</v>
      </c>
      <c r="Y31" s="77">
        <v>2666.7848919431826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</row>
    <row r="32" spans="1:72" ht="12">
      <c r="A32" s="75" t="s">
        <v>20</v>
      </c>
      <c r="B32" s="88">
        <f t="shared" si="4"/>
        <v>2992.3080605116793</v>
      </c>
      <c r="C32" s="88">
        <f t="shared" si="6"/>
        <v>1798.0509454949945</v>
      </c>
      <c r="D32" s="88">
        <f t="shared" si="6"/>
        <v>98.531479421579533</v>
      </c>
      <c r="E32" s="88">
        <f t="shared" si="6"/>
        <v>177.20266963292548</v>
      </c>
      <c r="F32" s="88">
        <f t="shared" si="5"/>
        <v>893.89104160177976</v>
      </c>
      <c r="G32" s="88">
        <f t="shared" si="5"/>
        <v>24.631924360400443</v>
      </c>
      <c r="H32" s="100">
        <f t="shared" si="1"/>
        <v>26900849.464000002</v>
      </c>
      <c r="I32" s="88">
        <f t="shared" si="2"/>
        <v>16164478</v>
      </c>
      <c r="J32" s="88">
        <f t="shared" si="2"/>
        <v>885798</v>
      </c>
      <c r="K32" s="88">
        <f t="shared" si="2"/>
        <v>1593052</v>
      </c>
      <c r="L32" s="88">
        <f t="shared" si="3"/>
        <v>8036080.4639999997</v>
      </c>
      <c r="M32" s="87">
        <f t="shared" si="3"/>
        <v>221441</v>
      </c>
      <c r="N32" s="79"/>
      <c r="O32" s="26" t="s">
        <v>20</v>
      </c>
      <c r="P32" s="1">
        <v>16164478</v>
      </c>
      <c r="Q32" s="1">
        <v>885798</v>
      </c>
      <c r="R32" s="1">
        <v>1593052</v>
      </c>
      <c r="S32" s="1">
        <v>1607608</v>
      </c>
      <c r="T32" s="1">
        <v>14556</v>
      </c>
      <c r="U32" s="1">
        <v>8036080.4639999997</v>
      </c>
      <c r="V32" s="1">
        <v>221441</v>
      </c>
      <c r="W32" s="1">
        <v>26900849.464000002</v>
      </c>
      <c r="X32" s="1">
        <v>8990</v>
      </c>
      <c r="Y32" s="77">
        <v>2992.3080605116797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4"/>
        <v>2785.9324303982794</v>
      </c>
      <c r="C33" s="86">
        <f t="shared" si="6"/>
        <v>1672.3447667991275</v>
      </c>
      <c r="D33" s="86">
        <f t="shared" si="6"/>
        <v>113.47653052078043</v>
      </c>
      <c r="E33" s="86">
        <f t="shared" si="6"/>
        <v>118.96480325076936</v>
      </c>
      <c r="F33" s="86">
        <f t="shared" si="5"/>
        <v>865.38072583584812</v>
      </c>
      <c r="G33" s="86">
        <f t="shared" si="5"/>
        <v>15.765603991753563</v>
      </c>
      <c r="H33" s="100">
        <f t="shared" si="1"/>
        <v>93242372.512999997</v>
      </c>
      <c r="I33" s="86">
        <f t="shared" si="2"/>
        <v>55971707</v>
      </c>
      <c r="J33" s="86">
        <f t="shared" si="2"/>
        <v>3797946</v>
      </c>
      <c r="K33" s="86">
        <f t="shared" si="2"/>
        <v>3981633</v>
      </c>
      <c r="L33" s="86">
        <f t="shared" si="3"/>
        <v>28963427.513</v>
      </c>
      <c r="M33" s="87">
        <f t="shared" si="3"/>
        <v>527659</v>
      </c>
      <c r="N33" s="76"/>
      <c r="O33" s="26" t="s">
        <v>21</v>
      </c>
      <c r="P33" s="1">
        <v>55971707</v>
      </c>
      <c r="Q33" s="1">
        <v>3797946</v>
      </c>
      <c r="R33" s="1">
        <v>3981633</v>
      </c>
      <c r="S33" s="1">
        <v>4034661</v>
      </c>
      <c r="T33" s="1">
        <v>53028</v>
      </c>
      <c r="U33" s="1">
        <v>28963427.513</v>
      </c>
      <c r="V33" s="1">
        <v>527659</v>
      </c>
      <c r="W33" s="1">
        <v>93242372.512999997</v>
      </c>
      <c r="X33" s="1">
        <v>33469</v>
      </c>
      <c r="Y33" s="77">
        <v>2785.9324303982789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4"/>
        <v>2627.8759813360434</v>
      </c>
      <c r="C34" s="86">
        <f t="shared" si="6"/>
        <v>1289.6435369121316</v>
      </c>
      <c r="D34" s="86">
        <f t="shared" si="6"/>
        <v>127.41273214450707</v>
      </c>
      <c r="E34" s="86">
        <f t="shared" si="6"/>
        <v>143.91471865471681</v>
      </c>
      <c r="F34" s="86">
        <f t="shared" si="5"/>
        <v>1012.6747432320059</v>
      </c>
      <c r="G34" s="86">
        <f t="shared" si="5"/>
        <v>54.230250392682251</v>
      </c>
      <c r="H34" s="100">
        <f t="shared" si="1"/>
        <v>28441501.745999999</v>
      </c>
      <c r="I34" s="86">
        <f t="shared" si="2"/>
        <v>13957812</v>
      </c>
      <c r="J34" s="86">
        <f t="shared" si="2"/>
        <v>1378988</v>
      </c>
      <c r="K34" s="86">
        <f t="shared" si="2"/>
        <v>1557589</v>
      </c>
      <c r="L34" s="86">
        <f t="shared" si="3"/>
        <v>10960178.745999999</v>
      </c>
      <c r="M34" s="87">
        <f t="shared" si="3"/>
        <v>586934</v>
      </c>
      <c r="N34" s="76"/>
      <c r="O34" s="26" t="s">
        <v>22</v>
      </c>
      <c r="P34" s="1">
        <v>13957812</v>
      </c>
      <c r="Q34" s="1">
        <v>1378988</v>
      </c>
      <c r="R34" s="1">
        <v>1557589</v>
      </c>
      <c r="S34" s="1">
        <v>1574884</v>
      </c>
      <c r="T34" s="1">
        <v>17295</v>
      </c>
      <c r="U34" s="1">
        <v>10960178.745999999</v>
      </c>
      <c r="V34" s="1">
        <v>586934</v>
      </c>
      <c r="W34" s="1">
        <v>28441501.745999999</v>
      </c>
      <c r="X34" s="1">
        <v>10823</v>
      </c>
      <c r="Y34" s="77">
        <v>2627.8759813360434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4"/>
        <v>2649.7293676309514</v>
      </c>
      <c r="C35" s="86">
        <f t="shared" si="6"/>
        <v>1132.7965981573352</v>
      </c>
      <c r="D35" s="86">
        <f t="shared" si="6"/>
        <v>180.34089298369949</v>
      </c>
      <c r="E35" s="86">
        <f t="shared" si="6"/>
        <v>131.67418336447395</v>
      </c>
      <c r="F35" s="86">
        <f t="shared" si="5"/>
        <v>1168.0812135171702</v>
      </c>
      <c r="G35" s="86">
        <f t="shared" si="5"/>
        <v>36.836479608272661</v>
      </c>
      <c r="H35" s="100">
        <f t="shared" si="1"/>
        <v>41126449.515000001</v>
      </c>
      <c r="I35" s="86">
        <f t="shared" si="2"/>
        <v>17582136</v>
      </c>
      <c r="J35" s="86">
        <f t="shared" si="2"/>
        <v>2799071</v>
      </c>
      <c r="K35" s="86">
        <f t="shared" si="2"/>
        <v>2043715</v>
      </c>
      <c r="L35" s="86">
        <f t="shared" si="3"/>
        <v>18129788.515000001</v>
      </c>
      <c r="M35" s="87">
        <f t="shared" si="3"/>
        <v>571739</v>
      </c>
      <c r="N35" s="76"/>
      <c r="O35" s="28" t="s">
        <v>73</v>
      </c>
      <c r="P35" s="10">
        <v>17582136</v>
      </c>
      <c r="Q35" s="10">
        <v>2799071</v>
      </c>
      <c r="R35" s="10">
        <v>2043715</v>
      </c>
      <c r="S35" s="10">
        <v>2070098</v>
      </c>
      <c r="T35" s="10">
        <v>26383</v>
      </c>
      <c r="U35" s="10">
        <v>18129788.515000001</v>
      </c>
      <c r="V35" s="10">
        <v>571739</v>
      </c>
      <c r="W35" s="10">
        <v>41126449.515000001</v>
      </c>
      <c r="X35" s="10">
        <v>15521</v>
      </c>
      <c r="Y35" s="81">
        <v>2649.7293676309519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4"/>
        <v>2617.6657065503618</v>
      </c>
      <c r="C36" s="86">
        <f t="shared" si="6"/>
        <v>1312.635697827518</v>
      </c>
      <c r="D36" s="86">
        <f t="shared" si="6"/>
        <v>176.71552007899933</v>
      </c>
      <c r="E36" s="86">
        <f t="shared" si="6"/>
        <v>146.01555299539172</v>
      </c>
      <c r="F36" s="86">
        <f t="shared" si="5"/>
        <v>957.95940306122441</v>
      </c>
      <c r="G36" s="86">
        <f t="shared" si="5"/>
        <v>24.33953258722844</v>
      </c>
      <c r="H36" s="100">
        <f t="shared" si="1"/>
        <v>31809873.666000001</v>
      </c>
      <c r="I36" s="86">
        <f t="shared" si="2"/>
        <v>15951149</v>
      </c>
      <c r="J36" s="86">
        <f t="shared" si="2"/>
        <v>2147447</v>
      </c>
      <c r="K36" s="86">
        <f t="shared" si="2"/>
        <v>1774381</v>
      </c>
      <c r="L36" s="86">
        <f t="shared" si="3"/>
        <v>11641122.665999999</v>
      </c>
      <c r="M36" s="87">
        <f t="shared" si="3"/>
        <v>295774</v>
      </c>
      <c r="N36" s="76"/>
      <c r="O36" s="28" t="s">
        <v>43</v>
      </c>
      <c r="P36" s="10">
        <v>15951149</v>
      </c>
      <c r="Q36" s="10">
        <v>2147447</v>
      </c>
      <c r="R36" s="10">
        <v>1774381</v>
      </c>
      <c r="S36" s="10">
        <v>1792562</v>
      </c>
      <c r="T36" s="10">
        <v>18181</v>
      </c>
      <c r="U36" s="10">
        <v>11641122.665999999</v>
      </c>
      <c r="V36" s="10">
        <v>295774</v>
      </c>
      <c r="W36" s="10">
        <v>31809873.666000001</v>
      </c>
      <c r="X36" s="10">
        <v>12152</v>
      </c>
      <c r="Y36" s="81">
        <v>2617.6657065503623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4"/>
        <v>2619.4641738961404</v>
      </c>
      <c r="C37" s="86">
        <f t="shared" si="6"/>
        <v>1289.3768953068593</v>
      </c>
      <c r="D37" s="86">
        <f t="shared" si="6"/>
        <v>95.602721466259368</v>
      </c>
      <c r="E37" s="86">
        <f t="shared" si="6"/>
        <v>102.69130797000832</v>
      </c>
      <c r="F37" s="86">
        <f t="shared" si="5"/>
        <v>1096.1128270480422</v>
      </c>
      <c r="G37" s="86">
        <f t="shared" si="5"/>
        <v>35.680422104970845</v>
      </c>
      <c r="H37" s="100">
        <f t="shared" si="1"/>
        <v>47163452.450999998</v>
      </c>
      <c r="I37" s="86">
        <f t="shared" si="2"/>
        <v>23215231</v>
      </c>
      <c r="J37" s="86">
        <f t="shared" si="2"/>
        <v>1721327</v>
      </c>
      <c r="K37" s="86">
        <f t="shared" si="2"/>
        <v>1848957</v>
      </c>
      <c r="L37" s="86">
        <f t="shared" si="3"/>
        <v>19735511.450999998</v>
      </c>
      <c r="M37" s="87">
        <f t="shared" si="3"/>
        <v>642426</v>
      </c>
      <c r="N37" s="76"/>
      <c r="O37" s="26" t="s">
        <v>44</v>
      </c>
      <c r="P37" s="1">
        <v>23215231</v>
      </c>
      <c r="Q37" s="1">
        <v>1721327</v>
      </c>
      <c r="R37" s="1">
        <v>1848957</v>
      </c>
      <c r="S37" s="1">
        <v>1879483</v>
      </c>
      <c r="T37" s="1">
        <v>30526</v>
      </c>
      <c r="U37" s="1">
        <v>19735511.450999998</v>
      </c>
      <c r="V37" s="1">
        <v>642426</v>
      </c>
      <c r="W37" s="1">
        <v>47163452.450999998</v>
      </c>
      <c r="X37" s="1">
        <v>18005</v>
      </c>
      <c r="Y37" s="77">
        <v>2619.46417389614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4"/>
        <v>2461.352848790747</v>
      </c>
      <c r="C38" s="86">
        <f t="shared" si="6"/>
        <v>1166.0633017875921</v>
      </c>
      <c r="D38" s="86">
        <f t="shared" si="6"/>
        <v>74.691272344900099</v>
      </c>
      <c r="E38" s="86">
        <f t="shared" si="6"/>
        <v>89.27655099894848</v>
      </c>
      <c r="F38" s="86">
        <f t="shared" si="5"/>
        <v>1090.2037425867509</v>
      </c>
      <c r="G38" s="86">
        <f t="shared" si="5"/>
        <v>41.117981072555203</v>
      </c>
      <c r="H38" s="100">
        <f t="shared" si="1"/>
        <v>11703732.796</v>
      </c>
      <c r="I38" s="86">
        <f t="shared" si="2"/>
        <v>5544631</v>
      </c>
      <c r="J38" s="86">
        <f t="shared" si="2"/>
        <v>355157</v>
      </c>
      <c r="K38" s="86">
        <f t="shared" si="2"/>
        <v>424510</v>
      </c>
      <c r="L38" s="86">
        <f t="shared" si="3"/>
        <v>5183918.7960000001</v>
      </c>
      <c r="M38" s="87">
        <f t="shared" si="3"/>
        <v>195516</v>
      </c>
      <c r="N38" s="76"/>
      <c r="O38" s="28" t="s">
        <v>23</v>
      </c>
      <c r="P38" s="10">
        <v>5544631</v>
      </c>
      <c r="Q38" s="10">
        <v>355157</v>
      </c>
      <c r="R38" s="10">
        <v>424510</v>
      </c>
      <c r="S38" s="10">
        <v>432721</v>
      </c>
      <c r="T38" s="10">
        <v>8211</v>
      </c>
      <c r="U38" s="10">
        <v>5183918.7960000001</v>
      </c>
      <c r="V38" s="10">
        <v>195516</v>
      </c>
      <c r="W38" s="10">
        <v>11703732.796</v>
      </c>
      <c r="X38" s="10">
        <v>4755</v>
      </c>
      <c r="Y38" s="81">
        <v>2461.3528487907465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4"/>
        <v>2679.3483184836746</v>
      </c>
      <c r="C39" s="86">
        <f t="shared" si="6"/>
        <v>1403.3088913484596</v>
      </c>
      <c r="D39" s="86">
        <f t="shared" si="6"/>
        <v>185.8335178011437</v>
      </c>
      <c r="E39" s="86">
        <f t="shared" si="6"/>
        <v>177.57019000184468</v>
      </c>
      <c r="F39" s="86">
        <f t="shared" si="5"/>
        <v>861.09965587529985</v>
      </c>
      <c r="G39" s="86">
        <f t="shared" si="5"/>
        <v>51.536063456926769</v>
      </c>
      <c r="H39" s="100">
        <f t="shared" si="1"/>
        <v>29049494.469000001</v>
      </c>
      <c r="I39" s="86">
        <f t="shared" si="2"/>
        <v>15214675</v>
      </c>
      <c r="J39" s="86">
        <f t="shared" si="2"/>
        <v>2014807</v>
      </c>
      <c r="K39" s="86">
        <f t="shared" si="2"/>
        <v>1925216</v>
      </c>
      <c r="L39" s="86">
        <f t="shared" si="3"/>
        <v>9336042.4690000005</v>
      </c>
      <c r="M39" s="87">
        <f t="shared" si="3"/>
        <v>558754</v>
      </c>
      <c r="N39" s="76"/>
      <c r="O39" s="26" t="s">
        <v>24</v>
      </c>
      <c r="P39" s="1">
        <v>15214675</v>
      </c>
      <c r="Q39" s="1">
        <v>2014807</v>
      </c>
      <c r="R39" s="1">
        <v>1925216</v>
      </c>
      <c r="S39" s="1">
        <v>1942166</v>
      </c>
      <c r="T39" s="1">
        <v>16950</v>
      </c>
      <c r="U39" s="1">
        <v>9336042.4690000005</v>
      </c>
      <c r="V39" s="1">
        <v>558754</v>
      </c>
      <c r="W39" s="1">
        <v>29049494.469000001</v>
      </c>
      <c r="X39" s="1">
        <v>10842</v>
      </c>
      <c r="Y39" s="77">
        <v>2679.3483184836746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4"/>
        <v>3110.4986520647035</v>
      </c>
      <c r="C40" s="86">
        <f t="shared" si="6"/>
        <v>1296.751230784688</v>
      </c>
      <c r="D40" s="86">
        <f t="shared" si="6"/>
        <v>145.6523661207676</v>
      </c>
      <c r="E40" s="86">
        <f t="shared" si="6"/>
        <v>603.40711343313569</v>
      </c>
      <c r="F40" s="86">
        <f t="shared" si="5"/>
        <v>1009.0674252989047</v>
      </c>
      <c r="G40" s="86">
        <f t="shared" si="5"/>
        <v>55.620516427207875</v>
      </c>
      <c r="H40" s="100">
        <f t="shared" si="1"/>
        <v>30958793.083999999</v>
      </c>
      <c r="I40" s="86">
        <f t="shared" si="2"/>
        <v>12906565</v>
      </c>
      <c r="J40" s="86">
        <f t="shared" si="2"/>
        <v>1449678</v>
      </c>
      <c r="K40" s="86">
        <f t="shared" si="2"/>
        <v>6005711</v>
      </c>
      <c r="L40" s="86">
        <f t="shared" si="3"/>
        <v>10043248.083999999</v>
      </c>
      <c r="M40" s="87">
        <f t="shared" si="3"/>
        <v>553591</v>
      </c>
      <c r="N40" s="76"/>
      <c r="O40" s="26" t="s">
        <v>25</v>
      </c>
      <c r="P40" s="1">
        <v>12906565</v>
      </c>
      <c r="Q40" s="1">
        <v>1449678</v>
      </c>
      <c r="R40" s="1">
        <v>6005711</v>
      </c>
      <c r="S40" s="1">
        <v>6022283</v>
      </c>
      <c r="T40" s="1">
        <v>16572</v>
      </c>
      <c r="U40" s="1">
        <v>10043248.083999999</v>
      </c>
      <c r="V40" s="1">
        <v>553591</v>
      </c>
      <c r="W40" s="1">
        <v>30958793.083999999</v>
      </c>
      <c r="X40" s="1">
        <v>9953</v>
      </c>
      <c r="Y40" s="77">
        <v>3110.4986520647039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4"/>
        <v>2570.2551596163303</v>
      </c>
      <c r="C41" s="86">
        <f t="shared" si="6"/>
        <v>1163.8214461387113</v>
      </c>
      <c r="D41" s="86">
        <f t="shared" si="6"/>
        <v>164.94736842105263</v>
      </c>
      <c r="E41" s="86">
        <f t="shared" si="6"/>
        <v>153.09468765371372</v>
      </c>
      <c r="F41" s="86">
        <f t="shared" si="5"/>
        <v>1041.6036593703886</v>
      </c>
      <c r="G41" s="86">
        <f t="shared" si="5"/>
        <v>46.787998032464337</v>
      </c>
      <c r="H41" s="100">
        <f t="shared" si="1"/>
        <v>10450657.479</v>
      </c>
      <c r="I41" s="86">
        <f t="shared" si="2"/>
        <v>4732098</v>
      </c>
      <c r="J41" s="86">
        <f t="shared" si="2"/>
        <v>670676</v>
      </c>
      <c r="K41" s="86">
        <f t="shared" si="2"/>
        <v>622483</v>
      </c>
      <c r="L41" s="86">
        <f t="shared" si="3"/>
        <v>4235160.4790000003</v>
      </c>
      <c r="M41" s="87">
        <f t="shared" si="3"/>
        <v>190240</v>
      </c>
      <c r="N41" s="76"/>
      <c r="O41" s="26" t="s">
        <v>26</v>
      </c>
      <c r="P41" s="1">
        <v>4732098</v>
      </c>
      <c r="Q41" s="1">
        <v>670676</v>
      </c>
      <c r="R41" s="1">
        <v>622483</v>
      </c>
      <c r="S41" s="1">
        <v>629416</v>
      </c>
      <c r="T41" s="1">
        <v>6933</v>
      </c>
      <c r="U41" s="1">
        <v>4235160.4790000003</v>
      </c>
      <c r="V41" s="1">
        <v>190240</v>
      </c>
      <c r="W41" s="1">
        <v>10450657.479</v>
      </c>
      <c r="X41" s="1">
        <v>4066</v>
      </c>
      <c r="Y41" s="77">
        <v>2570.2551596163307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4"/>
        <v>2509.8511886293522</v>
      </c>
      <c r="C42" s="86">
        <f t="shared" si="6"/>
        <v>1121.5548699867784</v>
      </c>
      <c r="D42" s="86">
        <f t="shared" si="6"/>
        <v>185.19347730277656</v>
      </c>
      <c r="E42" s="86">
        <f t="shared" si="6"/>
        <v>112.6597620096959</v>
      </c>
      <c r="F42" s="86">
        <f t="shared" si="5"/>
        <v>1049.0790423093874</v>
      </c>
      <c r="G42" s="86">
        <f t="shared" si="5"/>
        <v>41.364037020713972</v>
      </c>
      <c r="H42" s="100">
        <f t="shared" si="1"/>
        <v>5694852.3470000001</v>
      </c>
      <c r="I42" s="86">
        <f t="shared" si="2"/>
        <v>2544808</v>
      </c>
      <c r="J42" s="86">
        <f t="shared" si="2"/>
        <v>420204</v>
      </c>
      <c r="K42" s="86">
        <f t="shared" si="2"/>
        <v>255625</v>
      </c>
      <c r="L42" s="86">
        <f t="shared" si="3"/>
        <v>2380360.3470000001</v>
      </c>
      <c r="M42" s="87">
        <f t="shared" si="3"/>
        <v>93855</v>
      </c>
      <c r="N42" s="76"/>
      <c r="O42" s="26" t="s">
        <v>27</v>
      </c>
      <c r="P42" s="1">
        <v>2544808</v>
      </c>
      <c r="Q42" s="1">
        <v>420204</v>
      </c>
      <c r="R42" s="1">
        <v>255625</v>
      </c>
      <c r="S42" s="1">
        <v>259488</v>
      </c>
      <c r="T42" s="1">
        <v>3863</v>
      </c>
      <c r="U42" s="1">
        <v>2380360.3470000001</v>
      </c>
      <c r="V42" s="1">
        <v>93855</v>
      </c>
      <c r="W42" s="1">
        <v>5694852.3470000001</v>
      </c>
      <c r="X42" s="1">
        <v>2269</v>
      </c>
      <c r="Y42" s="77">
        <v>2509.8511886293522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4"/>
        <v>2520.939561568799</v>
      </c>
      <c r="C43" s="86">
        <f t="shared" si="6"/>
        <v>1254.0720858895706</v>
      </c>
      <c r="D43" s="86">
        <f t="shared" si="6"/>
        <v>133.46866783523225</v>
      </c>
      <c r="E43" s="86">
        <f t="shared" si="6"/>
        <v>83.067265556529364</v>
      </c>
      <c r="F43" s="86">
        <f t="shared" si="5"/>
        <v>989.40844851007887</v>
      </c>
      <c r="G43" s="86">
        <f t="shared" si="5"/>
        <v>60.923093777388253</v>
      </c>
      <c r="H43" s="100">
        <f t="shared" si="1"/>
        <v>11505568.159</v>
      </c>
      <c r="I43" s="86">
        <f t="shared" si="2"/>
        <v>5723585</v>
      </c>
      <c r="J43" s="86">
        <f t="shared" si="2"/>
        <v>609151</v>
      </c>
      <c r="K43" s="86">
        <f t="shared" si="2"/>
        <v>379119</v>
      </c>
      <c r="L43" s="86">
        <f t="shared" si="3"/>
        <v>4515660.159</v>
      </c>
      <c r="M43" s="87">
        <f t="shared" si="3"/>
        <v>278053</v>
      </c>
      <c r="N43" s="76"/>
      <c r="O43" s="26" t="s">
        <v>28</v>
      </c>
      <c r="P43" s="1">
        <v>5723585</v>
      </c>
      <c r="Q43" s="1">
        <v>609151</v>
      </c>
      <c r="R43" s="1">
        <v>379119</v>
      </c>
      <c r="S43" s="1">
        <v>386159</v>
      </c>
      <c r="T43" s="1">
        <v>7040</v>
      </c>
      <c r="U43" s="1">
        <v>4515660.159</v>
      </c>
      <c r="V43" s="1">
        <v>278053</v>
      </c>
      <c r="W43" s="1">
        <v>11505568.159</v>
      </c>
      <c r="X43" s="1">
        <v>4564</v>
      </c>
      <c r="Y43" s="77">
        <v>2520.9395615687995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4"/>
        <v>3562.1116949308757</v>
      </c>
      <c r="C44" s="86">
        <f t="shared" si="6"/>
        <v>1606.2073732718893</v>
      </c>
      <c r="D44" s="86">
        <f t="shared" si="6"/>
        <v>341.22949308755761</v>
      </c>
      <c r="E44" s="86">
        <f t="shared" si="6"/>
        <v>237.61198156682028</v>
      </c>
      <c r="F44" s="86">
        <f t="shared" si="5"/>
        <v>1331.5706811059908</v>
      </c>
      <c r="G44" s="86">
        <f t="shared" si="5"/>
        <v>45.492165898617515</v>
      </c>
      <c r="H44" s="100">
        <f t="shared" si="1"/>
        <v>3864891.1890000002</v>
      </c>
      <c r="I44" s="86">
        <f t="shared" si="2"/>
        <v>1742735</v>
      </c>
      <c r="J44" s="86">
        <f t="shared" si="2"/>
        <v>370234</v>
      </c>
      <c r="K44" s="86">
        <f t="shared" si="2"/>
        <v>257809</v>
      </c>
      <c r="L44" s="86">
        <f t="shared" si="3"/>
        <v>1444754.189</v>
      </c>
      <c r="M44" s="87">
        <f t="shared" si="3"/>
        <v>49359</v>
      </c>
      <c r="N44" s="76"/>
      <c r="O44" s="26" t="s">
        <v>29</v>
      </c>
      <c r="P44" s="1">
        <v>1742735</v>
      </c>
      <c r="Q44" s="1">
        <v>370234</v>
      </c>
      <c r="R44" s="1">
        <v>257809</v>
      </c>
      <c r="S44" s="1">
        <v>259997</v>
      </c>
      <c r="T44" s="1">
        <v>2188</v>
      </c>
      <c r="U44" s="1">
        <v>1444754.189</v>
      </c>
      <c r="V44" s="1">
        <v>49359</v>
      </c>
      <c r="W44" s="1">
        <v>3864891.1890000002</v>
      </c>
      <c r="X44" s="1">
        <v>1085</v>
      </c>
      <c r="Y44" s="77">
        <v>3562.1116949308757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4"/>
        <v>2488.2900742018987</v>
      </c>
      <c r="C45" s="86">
        <f t="shared" si="6"/>
        <v>1232.3899913718724</v>
      </c>
      <c r="D45" s="86">
        <f t="shared" si="6"/>
        <v>85.871440897325286</v>
      </c>
      <c r="E45" s="86">
        <f t="shared" si="6"/>
        <v>94.799827437446069</v>
      </c>
      <c r="F45" s="86">
        <f t="shared" si="5"/>
        <v>984.87391084268052</v>
      </c>
      <c r="G45" s="86">
        <f t="shared" si="5"/>
        <v>90.354903652574052</v>
      </c>
      <c r="H45" s="100">
        <f t="shared" si="1"/>
        <v>8651784.5879999995</v>
      </c>
      <c r="I45" s="86">
        <f t="shared" si="2"/>
        <v>4285020</v>
      </c>
      <c r="J45" s="86">
        <f t="shared" si="2"/>
        <v>298575</v>
      </c>
      <c r="K45" s="86">
        <f t="shared" si="2"/>
        <v>329619</v>
      </c>
      <c r="L45" s="86">
        <f t="shared" si="3"/>
        <v>3424406.588</v>
      </c>
      <c r="M45" s="87">
        <f t="shared" si="3"/>
        <v>314164</v>
      </c>
      <c r="N45" s="76"/>
      <c r="O45" s="26" t="s">
        <v>30</v>
      </c>
      <c r="P45" s="1">
        <v>4285020</v>
      </c>
      <c r="Q45" s="1">
        <v>298575</v>
      </c>
      <c r="R45" s="1">
        <v>329619</v>
      </c>
      <c r="S45" s="1">
        <v>334994</v>
      </c>
      <c r="T45" s="1">
        <v>5375</v>
      </c>
      <c r="U45" s="1">
        <v>3424406.588</v>
      </c>
      <c r="V45" s="1">
        <v>314164</v>
      </c>
      <c r="W45" s="1">
        <v>8651784.5879999995</v>
      </c>
      <c r="X45" s="1">
        <v>3477</v>
      </c>
      <c r="Y45" s="77">
        <v>2488.2900742018983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4"/>
        <v>2565.9885426845285</v>
      </c>
      <c r="C46" s="86">
        <f t="shared" si="6"/>
        <v>1145.4838455476754</v>
      </c>
      <c r="D46" s="86">
        <f t="shared" si="6"/>
        <v>92.124770160231151</v>
      </c>
      <c r="E46" s="86">
        <f t="shared" si="6"/>
        <v>75.195692146046753</v>
      </c>
      <c r="F46" s="86">
        <f t="shared" si="5"/>
        <v>1182.9698928289993</v>
      </c>
      <c r="G46" s="86">
        <f t="shared" si="5"/>
        <v>70.214342001576043</v>
      </c>
      <c r="H46" s="100">
        <f t="shared" si="1"/>
        <v>9768718.3819999993</v>
      </c>
      <c r="I46" s="86">
        <f t="shared" si="2"/>
        <v>4360857</v>
      </c>
      <c r="J46" s="86">
        <f t="shared" si="2"/>
        <v>350719</v>
      </c>
      <c r="K46" s="86">
        <f t="shared" si="2"/>
        <v>286270</v>
      </c>
      <c r="L46" s="86">
        <f t="shared" si="3"/>
        <v>4503566.3820000002</v>
      </c>
      <c r="M46" s="87">
        <f t="shared" si="3"/>
        <v>267306</v>
      </c>
      <c r="N46" s="76"/>
      <c r="O46" s="26" t="s">
        <v>31</v>
      </c>
      <c r="P46" s="1">
        <v>4360857</v>
      </c>
      <c r="Q46" s="1">
        <v>350719</v>
      </c>
      <c r="R46" s="1">
        <v>286270</v>
      </c>
      <c r="S46" s="1">
        <v>292760</v>
      </c>
      <c r="T46" s="1">
        <v>6490</v>
      </c>
      <c r="U46" s="1">
        <v>4503566.3820000002</v>
      </c>
      <c r="V46" s="1">
        <v>267306</v>
      </c>
      <c r="W46" s="1">
        <v>9768718.3819999993</v>
      </c>
      <c r="X46" s="1">
        <v>3807</v>
      </c>
      <c r="Y46" s="77">
        <v>2565.9885426845285</v>
      </c>
      <c r="Z46" s="27"/>
      <c r="AA46" s="27"/>
      <c r="AB46" s="27"/>
      <c r="AC46" s="27"/>
      <c r="AD46" s="27"/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4"/>
        <v>2638.2579359218375</v>
      </c>
      <c r="C47" s="86">
        <f t="shared" si="6"/>
        <v>1279.480142113945</v>
      </c>
      <c r="D47" s="86">
        <f t="shared" si="6"/>
        <v>147.68633422154548</v>
      </c>
      <c r="E47" s="86">
        <f t="shared" si="6"/>
        <v>201.46015734043903</v>
      </c>
      <c r="F47" s="86">
        <f t="shared" si="5"/>
        <v>949.7759539398553</v>
      </c>
      <c r="G47" s="86">
        <f t="shared" si="5"/>
        <v>59.855348306052534</v>
      </c>
      <c r="H47" s="100">
        <f t="shared" si="1"/>
        <v>41584221.585999995</v>
      </c>
      <c r="I47" s="86">
        <f t="shared" si="2"/>
        <v>20167166</v>
      </c>
      <c r="J47" s="86">
        <f t="shared" si="2"/>
        <v>2327832</v>
      </c>
      <c r="K47" s="86">
        <f t="shared" si="2"/>
        <v>3175415</v>
      </c>
      <c r="L47" s="86">
        <f t="shared" si="3"/>
        <v>14970368.585999999</v>
      </c>
      <c r="M47" s="87">
        <f t="shared" si="3"/>
        <v>943440</v>
      </c>
      <c r="N47" s="76"/>
      <c r="O47" s="28" t="s">
        <v>45</v>
      </c>
      <c r="P47" s="10">
        <v>20167166</v>
      </c>
      <c r="Q47" s="10">
        <v>2327832</v>
      </c>
      <c r="R47" s="10">
        <v>3175415</v>
      </c>
      <c r="S47" s="10">
        <v>3200240</v>
      </c>
      <c r="T47" s="10">
        <v>24825</v>
      </c>
      <c r="U47" s="10">
        <v>14970368.585999999</v>
      </c>
      <c r="V47" s="10">
        <v>943440</v>
      </c>
      <c r="W47" s="10">
        <v>41584221.585999995</v>
      </c>
      <c r="X47" s="10">
        <v>15762</v>
      </c>
      <c r="Y47" s="81">
        <v>2638.2579359218371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4"/>
        <v>2625.5482789366574</v>
      </c>
      <c r="C48" s="86">
        <f t="shared" si="6"/>
        <v>1334.8566522513356</v>
      </c>
      <c r="D48" s="86">
        <f t="shared" si="6"/>
        <v>113.48053930297634</v>
      </c>
      <c r="E48" s="86">
        <f t="shared" si="6"/>
        <v>142.55431187992878</v>
      </c>
      <c r="F48" s="86">
        <f t="shared" si="5"/>
        <v>995.88674243195112</v>
      </c>
      <c r="G48" s="86">
        <f t="shared" si="5"/>
        <v>38.77003307046553</v>
      </c>
      <c r="H48" s="100">
        <f t="shared" si="1"/>
        <v>20642060.568999998</v>
      </c>
      <c r="I48" s="86">
        <f t="shared" si="2"/>
        <v>10494643</v>
      </c>
      <c r="J48" s="86">
        <f t="shared" si="2"/>
        <v>892184</v>
      </c>
      <c r="K48" s="86">
        <f t="shared" si="2"/>
        <v>1120762</v>
      </c>
      <c r="L48" s="86">
        <f t="shared" si="3"/>
        <v>7829661.5690000001</v>
      </c>
      <c r="M48" s="87">
        <f t="shared" si="3"/>
        <v>304810</v>
      </c>
      <c r="N48" s="76"/>
      <c r="O48" s="28" t="s">
        <v>32</v>
      </c>
      <c r="P48" s="10">
        <v>10494643</v>
      </c>
      <c r="Q48" s="10">
        <v>892184</v>
      </c>
      <c r="R48" s="10">
        <v>1120762</v>
      </c>
      <c r="S48" s="10">
        <v>1134366</v>
      </c>
      <c r="T48" s="10">
        <v>13604</v>
      </c>
      <c r="U48" s="10">
        <v>7829661.5690000001</v>
      </c>
      <c r="V48" s="10">
        <v>304810</v>
      </c>
      <c r="W48" s="10">
        <v>20642060.568999998</v>
      </c>
      <c r="X48" s="10">
        <v>7862</v>
      </c>
      <c r="Y48" s="81">
        <v>2625.548278936657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4"/>
        <v>2930.9203289403954</v>
      </c>
      <c r="C49" s="89">
        <f t="shared" si="6"/>
        <v>1722.2634101981307</v>
      </c>
      <c r="D49" s="89">
        <f t="shared" si="6"/>
        <v>112.57239097013691</v>
      </c>
      <c r="E49" s="89">
        <f t="shared" si="6"/>
        <v>134.11173098751104</v>
      </c>
      <c r="F49" s="89">
        <f t="shared" si="5"/>
        <v>892.95477238617786</v>
      </c>
      <c r="G49" s="89">
        <f t="shared" si="5"/>
        <v>69.01802439843911</v>
      </c>
      <c r="H49" s="90">
        <f>SUM(H4:H48)</f>
        <v>5259897033.484004</v>
      </c>
      <c r="I49" s="91">
        <f t="shared" ref="I49:M49" si="7">SUM(I4:I48)</f>
        <v>3090813528</v>
      </c>
      <c r="J49" s="91">
        <f t="shared" si="7"/>
        <v>202025002</v>
      </c>
      <c r="K49" s="91">
        <f t="shared" si="7"/>
        <v>240679997</v>
      </c>
      <c r="L49" s="91">
        <f t="shared" si="7"/>
        <v>1602517172.4840002</v>
      </c>
      <c r="M49" s="92">
        <f t="shared" si="7"/>
        <v>123861334</v>
      </c>
      <c r="N49" s="83"/>
      <c r="O49" s="7" t="s">
        <v>33</v>
      </c>
      <c r="P49" s="11">
        <v>3090813528</v>
      </c>
      <c r="Q49" s="11">
        <v>202025002</v>
      </c>
      <c r="R49" s="11">
        <v>240679997</v>
      </c>
      <c r="S49" s="11">
        <v>243951996</v>
      </c>
      <c r="T49" s="11">
        <v>3271999</v>
      </c>
      <c r="U49" s="11">
        <v>1602517172.4839997</v>
      </c>
      <c r="V49" s="11">
        <v>123861334</v>
      </c>
      <c r="W49" s="11">
        <v>5259897033.484004</v>
      </c>
      <c r="X49" s="11">
        <v>1794623</v>
      </c>
      <c r="Y49" s="84">
        <v>2930.9203289403981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2930.9203289403954</v>
      </c>
      <c r="C50" s="86">
        <f t="shared" ref="C50:G50" si="8">C49</f>
        <v>1722.2634101981307</v>
      </c>
      <c r="D50" s="86">
        <f t="shared" si="8"/>
        <v>112.57239097013691</v>
      </c>
      <c r="E50" s="86">
        <f t="shared" si="8"/>
        <v>134.11173098751104</v>
      </c>
      <c r="F50" s="86">
        <f t="shared" si="8"/>
        <v>892.95477238617786</v>
      </c>
      <c r="G50" s="86">
        <f t="shared" si="8"/>
        <v>69.01802439843911</v>
      </c>
      <c r="H50" s="86">
        <f>AVERAGE(H4:H48)</f>
        <v>116886600.74408898</v>
      </c>
      <c r="I50" s="86">
        <f t="shared" ref="I50:M50" si="9">AVERAGE(I4:I48)</f>
        <v>68684745.066666663</v>
      </c>
      <c r="J50" s="86">
        <f t="shared" si="9"/>
        <v>4489444.4888888886</v>
      </c>
      <c r="K50" s="86">
        <f t="shared" si="9"/>
        <v>5348444.3777777776</v>
      </c>
      <c r="L50" s="86">
        <f t="shared" si="9"/>
        <v>35611492.721866675</v>
      </c>
      <c r="M50" s="86">
        <f t="shared" si="9"/>
        <v>2752474.0888888887</v>
      </c>
      <c r="P50" s="14"/>
      <c r="Q50" s="85"/>
      <c r="R50" s="85"/>
      <c r="S50" s="85"/>
      <c r="T50" s="85"/>
      <c r="U50" s="85"/>
      <c r="V50" s="85"/>
      <c r="W50" s="85"/>
      <c r="X50" s="85"/>
      <c r="Y50" s="85"/>
      <c r="AE50" s="43"/>
      <c r="AF50" s="43"/>
      <c r="AG50" s="43"/>
      <c r="AH50" s="43"/>
      <c r="AI50" s="43"/>
      <c r="AJ50" s="78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5"/>
    </row>
    <row r="51" spans="1:56" ht="12">
      <c r="AJ51" s="78"/>
    </row>
    <row r="52" spans="1:56" ht="12">
      <c r="A52" s="8" t="s">
        <v>145</v>
      </c>
      <c r="AJ52" s="78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J53" s="78"/>
    </row>
    <row r="54" spans="1:56" ht="12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6" ht="12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s="5" customFormat="1" ht="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56" s="5" customFormat="1" ht="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9" customHeight="1"/>
    <row r="95" s="5" customFormat="1" ht="9" customHeight="1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12" customFormat="1" ht="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s="12" customFormat="1" ht="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5" customFormat="1" ht="9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72" s="5" customFormat="1" ht="9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ht="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9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rowBreaks count="2" manualBreakCount="2">
    <brk id="54" max="16383" man="1"/>
    <brk id="159" max="16383" man="1"/>
  </rowBreaks>
  <colBreaks count="2" manualBreakCount="2">
    <brk id="27" max="1048575" man="1"/>
    <brk id="4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107</v>
      </c>
      <c r="D1" s="39" t="s">
        <v>65</v>
      </c>
      <c r="E1" s="38"/>
      <c r="F1" s="39"/>
      <c r="G1" s="38" t="s">
        <v>108</v>
      </c>
      <c r="H1" s="39"/>
      <c r="I1" s="38" t="s">
        <v>107</v>
      </c>
      <c r="J1" s="38" t="s">
        <v>94</v>
      </c>
      <c r="K1" s="39"/>
      <c r="L1" s="39"/>
      <c r="M1" s="38" t="s">
        <v>109</v>
      </c>
      <c r="N1" s="38"/>
      <c r="O1" s="13" t="s">
        <v>91</v>
      </c>
      <c r="P1" s="13"/>
      <c r="Q1" s="20" t="s">
        <v>110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94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94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3105.4408260051273</v>
      </c>
      <c r="C4" s="86">
        <f t="shared" ref="C4:E19" si="0">P4/$X4</f>
        <v>1959.6647981092688</v>
      </c>
      <c r="D4" s="86">
        <f t="shared" si="0"/>
        <v>109.07943667456274</v>
      </c>
      <c r="E4" s="86">
        <f t="shared" si="0"/>
        <v>137.3416620696369</v>
      </c>
      <c r="F4" s="86">
        <f>U4/$X4</f>
        <v>806.67472828849884</v>
      </c>
      <c r="G4" s="86">
        <f>V4/$X4</f>
        <v>92.680200863159939</v>
      </c>
      <c r="H4" s="100">
        <f>SUM(I4:M4)</f>
        <v>2296808878.4400001</v>
      </c>
      <c r="I4" s="86">
        <f>P4</f>
        <v>1449383762</v>
      </c>
      <c r="J4" s="86">
        <f>Q4</f>
        <v>80676024</v>
      </c>
      <c r="K4" s="86">
        <f>R4</f>
        <v>101578992</v>
      </c>
      <c r="L4" s="86">
        <f>U4</f>
        <v>596623082.44000006</v>
      </c>
      <c r="M4" s="87">
        <f>V4</f>
        <v>68547018</v>
      </c>
      <c r="N4" s="76"/>
      <c r="O4" s="26" t="s">
        <v>0</v>
      </c>
      <c r="P4" s="1">
        <v>1449383762</v>
      </c>
      <c r="Q4" s="1">
        <v>80676024</v>
      </c>
      <c r="R4" s="1">
        <v>101578992</v>
      </c>
      <c r="S4" s="1">
        <v>103015254</v>
      </c>
      <c r="T4" s="1">
        <v>1436262</v>
      </c>
      <c r="U4" s="1">
        <v>596623082.44000006</v>
      </c>
      <c r="V4" s="1">
        <v>68547018</v>
      </c>
      <c r="W4" s="1">
        <v>2296808878.4400001</v>
      </c>
      <c r="X4" s="1">
        <v>739608</v>
      </c>
      <c r="Y4" s="77">
        <v>3105.4408260051273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2769.3109708952866</v>
      </c>
      <c r="C5" s="86">
        <f t="shared" si="0"/>
        <v>1547.7546083749353</v>
      </c>
      <c r="D5" s="86">
        <f t="shared" si="0"/>
        <v>152.34277513290792</v>
      </c>
      <c r="E5" s="86">
        <f t="shared" si="0"/>
        <v>116.19235962685472</v>
      </c>
      <c r="F5" s="86">
        <f>U5/$X5</f>
        <v>900.85863642255845</v>
      </c>
      <c r="G5" s="86">
        <f>V5/$X5</f>
        <v>52.162591338029799</v>
      </c>
      <c r="H5" s="100">
        <f t="shared" ref="H5:H48" si="1">SUM(I5:M5)</f>
        <v>358905471.139</v>
      </c>
      <c r="I5" s="86">
        <f t="shared" ref="I5:K48" si="2">P5</f>
        <v>200590545</v>
      </c>
      <c r="J5" s="86">
        <f t="shared" si="2"/>
        <v>19743776</v>
      </c>
      <c r="K5" s="86">
        <f t="shared" si="2"/>
        <v>15058646</v>
      </c>
      <c r="L5" s="86">
        <f t="shared" ref="L5:M48" si="3">U5</f>
        <v>116752180.139</v>
      </c>
      <c r="M5" s="87">
        <f t="shared" si="3"/>
        <v>6760324</v>
      </c>
      <c r="N5" s="76"/>
      <c r="O5" s="26" t="s">
        <v>1</v>
      </c>
      <c r="P5" s="1">
        <v>200590545</v>
      </c>
      <c r="Q5" s="1">
        <v>19743776</v>
      </c>
      <c r="R5" s="1">
        <v>15058646</v>
      </c>
      <c r="S5" s="1">
        <v>15279827</v>
      </c>
      <c r="T5" s="1">
        <v>221181</v>
      </c>
      <c r="U5" s="1">
        <v>116752180.139</v>
      </c>
      <c r="V5" s="1">
        <v>6760324</v>
      </c>
      <c r="W5" s="1">
        <v>358905471.139</v>
      </c>
      <c r="X5" s="1">
        <v>129601</v>
      </c>
      <c r="Y5" s="77">
        <v>2769.3109708952861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4">SUM(C6:G6)</f>
        <v>2795.1606772181149</v>
      </c>
      <c r="C6" s="86">
        <f t="shared" si="0"/>
        <v>1517.6484808225509</v>
      </c>
      <c r="D6" s="86">
        <f t="shared" si="0"/>
        <v>126.89273336414048</v>
      </c>
      <c r="E6" s="86">
        <f t="shared" si="0"/>
        <v>108.79927218114602</v>
      </c>
      <c r="F6" s="86">
        <f t="shared" ref="F6:G49" si="5">U6/$X6</f>
        <v>972.82830660813318</v>
      </c>
      <c r="G6" s="86">
        <f t="shared" si="5"/>
        <v>68.991884242144181</v>
      </c>
      <c r="H6" s="100">
        <f t="shared" si="1"/>
        <v>96779643.288000003</v>
      </c>
      <c r="I6" s="86">
        <f t="shared" si="2"/>
        <v>52547061</v>
      </c>
      <c r="J6" s="86">
        <f t="shared" si="2"/>
        <v>4393534</v>
      </c>
      <c r="K6" s="86">
        <f t="shared" si="2"/>
        <v>3767066</v>
      </c>
      <c r="L6" s="86">
        <f t="shared" si="3"/>
        <v>33683207.288000003</v>
      </c>
      <c r="M6" s="87">
        <f t="shared" si="3"/>
        <v>2388775</v>
      </c>
      <c r="N6" s="76"/>
      <c r="O6" s="26" t="s">
        <v>2</v>
      </c>
      <c r="P6" s="1">
        <v>52547061</v>
      </c>
      <c r="Q6" s="1">
        <v>4393534</v>
      </c>
      <c r="R6" s="1">
        <v>3767066</v>
      </c>
      <c r="S6" s="1">
        <v>3831477</v>
      </c>
      <c r="T6" s="1">
        <v>64411</v>
      </c>
      <c r="U6" s="1">
        <v>33683207.288000003</v>
      </c>
      <c r="V6" s="1">
        <v>2388775</v>
      </c>
      <c r="W6" s="1">
        <v>96779643.288000003</v>
      </c>
      <c r="X6" s="1">
        <v>34624</v>
      </c>
      <c r="Y6" s="77">
        <v>2795.1606772181149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4"/>
        <v>2693.8951851169304</v>
      </c>
      <c r="C7" s="86">
        <f t="shared" si="0"/>
        <v>1507.4953651659509</v>
      </c>
      <c r="D7" s="86">
        <f t="shared" si="0"/>
        <v>80.402392053517133</v>
      </c>
      <c r="E7" s="86">
        <f t="shared" si="0"/>
        <v>113.36179348727494</v>
      </c>
      <c r="F7" s="86">
        <f t="shared" si="5"/>
        <v>926.81208982179385</v>
      </c>
      <c r="G7" s="86">
        <f t="shared" si="5"/>
        <v>65.82354458839356</v>
      </c>
      <c r="H7" s="100">
        <f t="shared" si="1"/>
        <v>146178834.43000001</v>
      </c>
      <c r="I7" s="86">
        <f t="shared" si="2"/>
        <v>81801221</v>
      </c>
      <c r="J7" s="86">
        <f t="shared" si="2"/>
        <v>4362875</v>
      </c>
      <c r="K7" s="86">
        <f t="shared" si="2"/>
        <v>6151351</v>
      </c>
      <c r="L7" s="86">
        <f t="shared" si="3"/>
        <v>50291604.43</v>
      </c>
      <c r="M7" s="87">
        <f t="shared" si="3"/>
        <v>3571783</v>
      </c>
      <c r="N7" s="76"/>
      <c r="O7" s="26" t="s">
        <v>3</v>
      </c>
      <c r="P7" s="1">
        <v>81801221</v>
      </c>
      <c r="Q7" s="1">
        <v>4362875</v>
      </c>
      <c r="R7" s="1">
        <v>6151351</v>
      </c>
      <c r="S7" s="1">
        <v>6248152</v>
      </c>
      <c r="T7" s="1">
        <v>96801</v>
      </c>
      <c r="U7" s="1">
        <v>50291604.43</v>
      </c>
      <c r="V7" s="1">
        <v>3571783</v>
      </c>
      <c r="W7" s="1">
        <v>146178834.43000001</v>
      </c>
      <c r="X7" s="1">
        <v>54263</v>
      </c>
      <c r="Y7" s="77">
        <v>2693.8951851169309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4"/>
        <v>2799.3047214850039</v>
      </c>
      <c r="C8" s="86">
        <f t="shared" si="0"/>
        <v>1513.8906190074404</v>
      </c>
      <c r="D8" s="86">
        <f t="shared" si="0"/>
        <v>75.922796655672315</v>
      </c>
      <c r="E8" s="86">
        <f t="shared" si="0"/>
        <v>91.25151491907647</v>
      </c>
      <c r="F8" s="86">
        <f t="shared" si="5"/>
        <v>1037.4610457927436</v>
      </c>
      <c r="G8" s="86">
        <f t="shared" si="5"/>
        <v>80.778745110071341</v>
      </c>
      <c r="H8" s="100">
        <f t="shared" si="1"/>
        <v>72989071.307999998</v>
      </c>
      <c r="I8" s="86">
        <f t="shared" si="2"/>
        <v>39473184</v>
      </c>
      <c r="J8" s="86">
        <f t="shared" si="2"/>
        <v>1979611</v>
      </c>
      <c r="K8" s="86">
        <f t="shared" si="2"/>
        <v>2379292</v>
      </c>
      <c r="L8" s="86">
        <f t="shared" si="3"/>
        <v>27050759.307999998</v>
      </c>
      <c r="M8" s="87">
        <f t="shared" si="3"/>
        <v>2106225</v>
      </c>
      <c r="N8" s="76"/>
      <c r="O8" s="26" t="s">
        <v>4</v>
      </c>
      <c r="P8" s="1">
        <v>39473184</v>
      </c>
      <c r="Q8" s="1">
        <v>1979611</v>
      </c>
      <c r="R8" s="1">
        <v>2379292</v>
      </c>
      <c r="S8" s="1">
        <v>2429024</v>
      </c>
      <c r="T8" s="1">
        <v>49732</v>
      </c>
      <c r="U8" s="1">
        <v>27050759.307999998</v>
      </c>
      <c r="V8" s="1">
        <v>2106225</v>
      </c>
      <c r="W8" s="1">
        <v>72989071.307999998</v>
      </c>
      <c r="X8" s="1">
        <v>26074</v>
      </c>
      <c r="Y8" s="77">
        <v>2799.3047214850039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4"/>
        <v>2814.7260451363354</v>
      </c>
      <c r="C9" s="86">
        <f t="shared" si="0"/>
        <v>1568.0686089949113</v>
      </c>
      <c r="D9" s="86">
        <f t="shared" si="0"/>
        <v>171.15669029620261</v>
      </c>
      <c r="E9" s="86">
        <f t="shared" si="0"/>
        <v>95.452084007412424</v>
      </c>
      <c r="F9" s="86">
        <f t="shared" si="5"/>
        <v>917.76721053328231</v>
      </c>
      <c r="G9" s="86">
        <f t="shared" si="5"/>
        <v>62.281451304526868</v>
      </c>
      <c r="H9" s="100">
        <f t="shared" si="1"/>
        <v>191384482.713</v>
      </c>
      <c r="I9" s="86">
        <f t="shared" si="2"/>
        <v>106619257</v>
      </c>
      <c r="J9" s="86">
        <f t="shared" si="2"/>
        <v>11637628</v>
      </c>
      <c r="K9" s="86">
        <f t="shared" si="2"/>
        <v>6490169</v>
      </c>
      <c r="L9" s="86">
        <f t="shared" si="3"/>
        <v>62402663.713</v>
      </c>
      <c r="M9" s="87">
        <f t="shared" si="3"/>
        <v>4234765</v>
      </c>
      <c r="N9" s="76"/>
      <c r="O9" s="26" t="s">
        <v>5</v>
      </c>
      <c r="P9" s="1">
        <v>106619257</v>
      </c>
      <c r="Q9" s="1">
        <v>11637628</v>
      </c>
      <c r="R9" s="1">
        <v>6490169</v>
      </c>
      <c r="S9" s="1">
        <v>6603256</v>
      </c>
      <c r="T9" s="1">
        <v>113087</v>
      </c>
      <c r="U9" s="1">
        <v>62402663.713</v>
      </c>
      <c r="V9" s="1">
        <v>4234765</v>
      </c>
      <c r="W9" s="1">
        <v>191384482.713</v>
      </c>
      <c r="X9" s="1">
        <v>67994</v>
      </c>
      <c r="Y9" s="77">
        <v>2814.7260451363354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4"/>
        <v>2669.9657702700183</v>
      </c>
      <c r="C10" s="86">
        <f t="shared" si="0"/>
        <v>1444.1275821530537</v>
      </c>
      <c r="D10" s="86">
        <f t="shared" si="0"/>
        <v>119.51840862863648</v>
      </c>
      <c r="E10" s="86">
        <f t="shared" si="0"/>
        <v>112.69439623803393</v>
      </c>
      <c r="F10" s="86">
        <f t="shared" si="5"/>
        <v>943.90180191830416</v>
      </c>
      <c r="G10" s="86">
        <f t="shared" si="5"/>
        <v>49.723581331989777</v>
      </c>
      <c r="H10" s="100">
        <f t="shared" si="1"/>
        <v>143080795.66299999</v>
      </c>
      <c r="I10" s="86">
        <f t="shared" si="2"/>
        <v>77389353</v>
      </c>
      <c r="J10" s="86">
        <f t="shared" si="2"/>
        <v>6404872</v>
      </c>
      <c r="K10" s="86">
        <f t="shared" si="2"/>
        <v>6039180</v>
      </c>
      <c r="L10" s="86">
        <f t="shared" si="3"/>
        <v>50582753.663000003</v>
      </c>
      <c r="M10" s="87">
        <f t="shared" si="3"/>
        <v>2664637</v>
      </c>
      <c r="N10" s="76"/>
      <c r="O10" s="26" t="s">
        <v>6</v>
      </c>
      <c r="P10" s="1">
        <v>77389353</v>
      </c>
      <c r="Q10" s="1">
        <v>6404872</v>
      </c>
      <c r="R10" s="1">
        <v>6039180</v>
      </c>
      <c r="S10" s="1">
        <v>6128132</v>
      </c>
      <c r="T10" s="1">
        <v>88952</v>
      </c>
      <c r="U10" s="1">
        <v>50582753.663000003</v>
      </c>
      <c r="V10" s="1">
        <v>2664637</v>
      </c>
      <c r="W10" s="1">
        <v>143080795.66299999</v>
      </c>
      <c r="X10" s="1">
        <v>53589</v>
      </c>
      <c r="Y10" s="77">
        <v>2669.9657702700179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4"/>
        <v>2742.6802013820939</v>
      </c>
      <c r="C11" s="86">
        <f t="shared" si="0"/>
        <v>1511.5387924005217</v>
      </c>
      <c r="D11" s="86">
        <f t="shared" si="0"/>
        <v>141.51410632746249</v>
      </c>
      <c r="E11" s="86">
        <f t="shared" si="0"/>
        <v>106.39564986953685</v>
      </c>
      <c r="F11" s="86">
        <f t="shared" si="5"/>
        <v>912.88462082110243</v>
      </c>
      <c r="G11" s="86">
        <f t="shared" si="5"/>
        <v>70.347031963470315</v>
      </c>
      <c r="H11" s="100">
        <f t="shared" si="1"/>
        <v>134544919.95899999</v>
      </c>
      <c r="I11" s="86">
        <f t="shared" si="2"/>
        <v>74150047</v>
      </c>
      <c r="J11" s="86">
        <f t="shared" si="2"/>
        <v>6942116</v>
      </c>
      <c r="K11" s="86">
        <f t="shared" si="2"/>
        <v>5219345</v>
      </c>
      <c r="L11" s="86">
        <f t="shared" si="3"/>
        <v>44782467.958999999</v>
      </c>
      <c r="M11" s="87">
        <f t="shared" si="3"/>
        <v>3450944</v>
      </c>
      <c r="N11" s="76"/>
      <c r="O11" s="26" t="s">
        <v>7</v>
      </c>
      <c r="P11" s="1">
        <v>74150047</v>
      </c>
      <c r="Q11" s="1">
        <v>6942116</v>
      </c>
      <c r="R11" s="1">
        <v>5219345</v>
      </c>
      <c r="S11" s="1">
        <v>5297374</v>
      </c>
      <c r="T11" s="1">
        <v>78029</v>
      </c>
      <c r="U11" s="1">
        <v>44782467.958999999</v>
      </c>
      <c r="V11" s="1">
        <v>3450944</v>
      </c>
      <c r="W11" s="1">
        <v>134544919.95899999</v>
      </c>
      <c r="X11" s="1">
        <v>49056</v>
      </c>
      <c r="Y11" s="77">
        <v>2742.6802013820939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4"/>
        <v>2747.5074648399873</v>
      </c>
      <c r="C12" s="86">
        <f t="shared" si="0"/>
        <v>1640.9161671839879</v>
      </c>
      <c r="D12" s="86">
        <f t="shared" si="0"/>
        <v>107.1919083806058</v>
      </c>
      <c r="E12" s="86">
        <f t="shared" si="0"/>
        <v>83.189928288558278</v>
      </c>
      <c r="F12" s="86">
        <f t="shared" si="5"/>
        <v>853.70360098469439</v>
      </c>
      <c r="G12" s="86">
        <f t="shared" si="5"/>
        <v>62.505860002140643</v>
      </c>
      <c r="H12" s="100">
        <f t="shared" si="1"/>
        <v>102679848.976</v>
      </c>
      <c r="I12" s="86">
        <f t="shared" si="2"/>
        <v>61324319</v>
      </c>
      <c r="J12" s="86">
        <f t="shared" si="2"/>
        <v>4005976</v>
      </c>
      <c r="K12" s="86">
        <f t="shared" si="2"/>
        <v>3108974</v>
      </c>
      <c r="L12" s="86">
        <f t="shared" si="3"/>
        <v>31904610.976</v>
      </c>
      <c r="M12" s="87">
        <f t="shared" si="3"/>
        <v>2335969</v>
      </c>
      <c r="N12" s="76"/>
      <c r="O12" s="26" t="s">
        <v>8</v>
      </c>
      <c r="P12" s="1">
        <v>61324319</v>
      </c>
      <c r="Q12" s="1">
        <v>4005976</v>
      </c>
      <c r="R12" s="1">
        <v>3108974</v>
      </c>
      <c r="S12" s="1">
        <v>3169597</v>
      </c>
      <c r="T12" s="1">
        <v>60623</v>
      </c>
      <c r="U12" s="1">
        <v>31904610.976</v>
      </c>
      <c r="V12" s="1">
        <v>2335969</v>
      </c>
      <c r="W12" s="1">
        <v>102679848.976</v>
      </c>
      <c r="X12" s="1">
        <v>37372</v>
      </c>
      <c r="Y12" s="77">
        <v>2747.5074648399868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4"/>
        <v>2724.2452023420865</v>
      </c>
      <c r="C13" s="88">
        <f t="shared" si="0"/>
        <v>1384.7890702625975</v>
      </c>
      <c r="D13" s="88">
        <f t="shared" si="0"/>
        <v>150.64804826117813</v>
      </c>
      <c r="E13" s="88">
        <f t="shared" si="0"/>
        <v>97.5944286728176</v>
      </c>
      <c r="F13" s="88">
        <f t="shared" si="5"/>
        <v>1042.3251171753016</v>
      </c>
      <c r="G13" s="88">
        <f t="shared" si="5"/>
        <v>48.888537970191628</v>
      </c>
      <c r="H13" s="100">
        <f t="shared" si="1"/>
        <v>76769229.802000001</v>
      </c>
      <c r="I13" s="88">
        <f t="shared" si="2"/>
        <v>39023356</v>
      </c>
      <c r="J13" s="88">
        <f t="shared" si="2"/>
        <v>4245262</v>
      </c>
      <c r="K13" s="88">
        <f t="shared" si="2"/>
        <v>2750211</v>
      </c>
      <c r="L13" s="88">
        <f t="shared" si="3"/>
        <v>29372721.802000001</v>
      </c>
      <c r="M13" s="87">
        <f t="shared" si="3"/>
        <v>1377679</v>
      </c>
      <c r="N13" s="79"/>
      <c r="O13" s="26" t="s">
        <v>35</v>
      </c>
      <c r="P13" s="1">
        <v>39023356</v>
      </c>
      <c r="Q13" s="1">
        <v>4245262</v>
      </c>
      <c r="R13" s="1">
        <v>2750211</v>
      </c>
      <c r="S13" s="1">
        <v>2799670</v>
      </c>
      <c r="T13" s="1">
        <v>49459</v>
      </c>
      <c r="U13" s="1">
        <v>29372721.802000001</v>
      </c>
      <c r="V13" s="1">
        <v>1377679</v>
      </c>
      <c r="W13" s="1">
        <v>76769229.802000001</v>
      </c>
      <c r="X13" s="1">
        <v>28180</v>
      </c>
      <c r="Y13" s="77">
        <v>2724.2452023420865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4"/>
        <v>2674.3050020591386</v>
      </c>
      <c r="C14" s="86">
        <f t="shared" si="0"/>
        <v>1490.7665760645746</v>
      </c>
      <c r="D14" s="86">
        <f t="shared" si="0"/>
        <v>141.31387859319662</v>
      </c>
      <c r="E14" s="86">
        <f t="shared" si="0"/>
        <v>94.534667655053127</v>
      </c>
      <c r="F14" s="86">
        <f t="shared" si="5"/>
        <v>905.06294621530344</v>
      </c>
      <c r="G14" s="86">
        <f t="shared" si="5"/>
        <v>42.626933531010629</v>
      </c>
      <c r="H14" s="100">
        <f t="shared" si="1"/>
        <v>162343685.15000001</v>
      </c>
      <c r="I14" s="86">
        <f t="shared" si="2"/>
        <v>90496985</v>
      </c>
      <c r="J14" s="86">
        <f t="shared" si="2"/>
        <v>8578459</v>
      </c>
      <c r="K14" s="86">
        <f t="shared" si="2"/>
        <v>5738727</v>
      </c>
      <c r="L14" s="86">
        <f t="shared" si="3"/>
        <v>54941846.149999999</v>
      </c>
      <c r="M14" s="87">
        <f t="shared" si="3"/>
        <v>2587668</v>
      </c>
      <c r="N14" s="76"/>
      <c r="O14" s="26" t="s">
        <v>36</v>
      </c>
      <c r="P14" s="1">
        <v>90496985</v>
      </c>
      <c r="Q14" s="1">
        <v>8578459</v>
      </c>
      <c r="R14" s="1">
        <v>5738727</v>
      </c>
      <c r="S14" s="1">
        <v>5837306</v>
      </c>
      <c r="T14" s="1">
        <v>98579</v>
      </c>
      <c r="U14" s="1">
        <v>54941846.149999999</v>
      </c>
      <c r="V14" s="1">
        <v>2587668</v>
      </c>
      <c r="W14" s="1">
        <v>162343685.15000001</v>
      </c>
      <c r="X14" s="1">
        <v>60705</v>
      </c>
      <c r="Y14" s="77">
        <v>2674.3050020591386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4"/>
        <v>2792.8730329714081</v>
      </c>
      <c r="C15" s="86">
        <f t="shared" si="0"/>
        <v>1481.5972855591749</v>
      </c>
      <c r="D15" s="86">
        <f t="shared" si="0"/>
        <v>163.10249728555917</v>
      </c>
      <c r="E15" s="86">
        <f t="shared" si="0"/>
        <v>97.028628302569672</v>
      </c>
      <c r="F15" s="86">
        <f t="shared" si="5"/>
        <v>999.80151650380026</v>
      </c>
      <c r="G15" s="86">
        <f t="shared" si="5"/>
        <v>51.343105320304019</v>
      </c>
      <c r="H15" s="100">
        <f t="shared" si="1"/>
        <v>77167081.900999993</v>
      </c>
      <c r="I15" s="86">
        <f t="shared" si="2"/>
        <v>40936533</v>
      </c>
      <c r="J15" s="86">
        <f t="shared" si="2"/>
        <v>4506522</v>
      </c>
      <c r="K15" s="86">
        <f t="shared" si="2"/>
        <v>2680901</v>
      </c>
      <c r="L15" s="86">
        <f t="shared" si="3"/>
        <v>27624515.901000001</v>
      </c>
      <c r="M15" s="87">
        <f t="shared" si="3"/>
        <v>1418610</v>
      </c>
      <c r="N15" s="76"/>
      <c r="O15" s="26" t="s">
        <v>37</v>
      </c>
      <c r="P15" s="1">
        <v>40936533</v>
      </c>
      <c r="Q15" s="1">
        <v>4506522</v>
      </c>
      <c r="R15" s="1">
        <v>2680901</v>
      </c>
      <c r="S15" s="1">
        <v>2727609</v>
      </c>
      <c r="T15" s="1">
        <v>46708</v>
      </c>
      <c r="U15" s="1">
        <v>27624515.901000001</v>
      </c>
      <c r="V15" s="1">
        <v>1418610</v>
      </c>
      <c r="W15" s="1">
        <v>77167081.900999993</v>
      </c>
      <c r="X15" s="1">
        <v>27630</v>
      </c>
      <c r="Y15" s="77">
        <v>2792.8730329714076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4"/>
        <v>2685.5605324711837</v>
      </c>
      <c r="C16" s="86">
        <f t="shared" si="0"/>
        <v>1352.0785188829539</v>
      </c>
      <c r="D16" s="86">
        <f t="shared" si="0"/>
        <v>128.43669759160341</v>
      </c>
      <c r="E16" s="86">
        <f t="shared" si="0"/>
        <v>102.92603785961953</v>
      </c>
      <c r="F16" s="86">
        <f t="shared" si="5"/>
        <v>1034.2887210195859</v>
      </c>
      <c r="G16" s="86">
        <f t="shared" si="5"/>
        <v>67.830557117421051</v>
      </c>
      <c r="H16" s="100">
        <f t="shared" si="1"/>
        <v>229260931.53600001</v>
      </c>
      <c r="I16" s="86">
        <f t="shared" si="2"/>
        <v>115424239</v>
      </c>
      <c r="J16" s="86">
        <f t="shared" si="2"/>
        <v>10964384</v>
      </c>
      <c r="K16" s="86">
        <f t="shared" si="2"/>
        <v>8786590</v>
      </c>
      <c r="L16" s="86">
        <f t="shared" si="3"/>
        <v>88295159.535999998</v>
      </c>
      <c r="M16" s="87">
        <f t="shared" si="3"/>
        <v>5790559</v>
      </c>
      <c r="N16" s="76"/>
      <c r="O16" s="26" t="s">
        <v>38</v>
      </c>
      <c r="P16" s="1">
        <v>115424239</v>
      </c>
      <c r="Q16" s="1">
        <v>10964384</v>
      </c>
      <c r="R16" s="1">
        <v>8786590</v>
      </c>
      <c r="S16" s="1">
        <v>8942356</v>
      </c>
      <c r="T16" s="1">
        <v>155766</v>
      </c>
      <c r="U16" s="1">
        <v>88295159.535999998</v>
      </c>
      <c r="V16" s="1">
        <v>5790559</v>
      </c>
      <c r="W16" s="1">
        <v>229260931.53600001</v>
      </c>
      <c r="X16" s="1">
        <v>85368</v>
      </c>
      <c r="Y16" s="77">
        <v>2685.5605324711837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4"/>
        <v>2902.9692450001753</v>
      </c>
      <c r="C17" s="86">
        <f t="shared" si="0"/>
        <v>1881.1946867009913</v>
      </c>
      <c r="D17" s="86">
        <f t="shared" si="0"/>
        <v>99.675387902350181</v>
      </c>
      <c r="E17" s="86">
        <f t="shared" si="0"/>
        <v>97.644811039893526</v>
      </c>
      <c r="F17" s="86">
        <f t="shared" si="5"/>
        <v>777.23110973345945</v>
      </c>
      <c r="G17" s="86">
        <f t="shared" si="5"/>
        <v>47.22324962348079</v>
      </c>
      <c r="H17" s="100">
        <f t="shared" si="1"/>
        <v>165765349.82800001</v>
      </c>
      <c r="I17" s="86">
        <f t="shared" si="2"/>
        <v>107419979</v>
      </c>
      <c r="J17" s="86">
        <f t="shared" si="2"/>
        <v>5691664</v>
      </c>
      <c r="K17" s="86">
        <f t="shared" si="2"/>
        <v>5575714</v>
      </c>
      <c r="L17" s="86">
        <f t="shared" si="3"/>
        <v>44381450.828000002</v>
      </c>
      <c r="M17" s="87">
        <f t="shared" si="3"/>
        <v>2696542</v>
      </c>
      <c r="N17" s="76"/>
      <c r="O17" s="28" t="s">
        <v>39</v>
      </c>
      <c r="P17" s="10">
        <v>107419979</v>
      </c>
      <c r="Q17" s="10">
        <v>5691664</v>
      </c>
      <c r="R17" s="10">
        <v>5575714</v>
      </c>
      <c r="S17" s="10">
        <v>5667792</v>
      </c>
      <c r="T17" s="10">
        <v>92078</v>
      </c>
      <c r="U17" s="10">
        <v>44381450.828000002</v>
      </c>
      <c r="V17" s="10">
        <v>2696542</v>
      </c>
      <c r="W17" s="10">
        <v>165765349.82800001</v>
      </c>
      <c r="X17" s="10">
        <v>57102</v>
      </c>
      <c r="Y17" s="81">
        <v>2902.9692450001753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4"/>
        <v>2637.8375086415163</v>
      </c>
      <c r="C18" s="86">
        <f t="shared" si="0"/>
        <v>1265.0853001300873</v>
      </c>
      <c r="D18" s="86">
        <f t="shared" si="0"/>
        <v>129.44657126928081</v>
      </c>
      <c r="E18" s="86">
        <f t="shared" si="0"/>
        <v>83.548132317413121</v>
      </c>
      <c r="F18" s="86">
        <f t="shared" si="5"/>
        <v>1127.8471722728116</v>
      </c>
      <c r="G18" s="86">
        <f t="shared" si="5"/>
        <v>31.910332651923433</v>
      </c>
      <c r="H18" s="100">
        <f t="shared" si="1"/>
        <v>28388407.267999999</v>
      </c>
      <c r="I18" s="86">
        <f t="shared" si="2"/>
        <v>13614848</v>
      </c>
      <c r="J18" s="86">
        <f t="shared" si="2"/>
        <v>1393104</v>
      </c>
      <c r="K18" s="86">
        <f t="shared" si="2"/>
        <v>899145</v>
      </c>
      <c r="L18" s="86">
        <f t="shared" si="3"/>
        <v>12137891.267999999</v>
      </c>
      <c r="M18" s="87">
        <f t="shared" si="3"/>
        <v>343419</v>
      </c>
      <c r="N18" s="76"/>
      <c r="O18" s="28" t="s">
        <v>40</v>
      </c>
      <c r="P18" s="10">
        <v>13614848</v>
      </c>
      <c r="Q18" s="10">
        <v>1393104</v>
      </c>
      <c r="R18" s="10">
        <v>899145</v>
      </c>
      <c r="S18" s="10">
        <v>916195</v>
      </c>
      <c r="T18" s="10">
        <v>17050</v>
      </c>
      <c r="U18" s="10">
        <v>12137891.267999999</v>
      </c>
      <c r="V18" s="10">
        <v>343419</v>
      </c>
      <c r="W18" s="10">
        <v>28388407.267999999</v>
      </c>
      <c r="X18" s="10">
        <v>10762</v>
      </c>
      <c r="Y18" s="81">
        <v>2637.8375086415163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4"/>
        <v>2624.8603020968635</v>
      </c>
      <c r="C19" s="86">
        <f t="shared" si="0"/>
        <v>1386.2505102987568</v>
      </c>
      <c r="D19" s="86">
        <f t="shared" si="0"/>
        <v>145.33457042122842</v>
      </c>
      <c r="E19" s="86">
        <f t="shared" si="0"/>
        <v>106.19150120616069</v>
      </c>
      <c r="F19" s="86">
        <f t="shared" si="5"/>
        <v>943.83933345704202</v>
      </c>
      <c r="G19" s="86">
        <f t="shared" si="5"/>
        <v>43.244386713676008</v>
      </c>
      <c r="H19" s="100">
        <f t="shared" si="1"/>
        <v>14145372.168</v>
      </c>
      <c r="I19" s="86">
        <f t="shared" si="2"/>
        <v>7470504</v>
      </c>
      <c r="J19" s="86">
        <f t="shared" si="2"/>
        <v>783208</v>
      </c>
      <c r="K19" s="86">
        <f t="shared" si="2"/>
        <v>572266</v>
      </c>
      <c r="L19" s="86">
        <f t="shared" si="3"/>
        <v>5086350.1679999996</v>
      </c>
      <c r="M19" s="87">
        <f t="shared" si="3"/>
        <v>233044</v>
      </c>
      <c r="N19" s="76"/>
      <c r="O19" s="26" t="s">
        <v>9</v>
      </c>
      <c r="P19" s="1">
        <v>7470504</v>
      </c>
      <c r="Q19" s="1">
        <v>783208</v>
      </c>
      <c r="R19" s="1">
        <v>572266</v>
      </c>
      <c r="S19" s="1">
        <v>580717</v>
      </c>
      <c r="T19" s="1">
        <v>8451</v>
      </c>
      <c r="U19" s="1">
        <v>5086350.1679999996</v>
      </c>
      <c r="V19" s="1">
        <v>233044</v>
      </c>
      <c r="W19" s="1">
        <v>14145372.168</v>
      </c>
      <c r="X19" s="1">
        <v>5389</v>
      </c>
      <c r="Y19" s="77">
        <v>2624.860302096864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4"/>
        <v>2637.6088680253265</v>
      </c>
      <c r="C20" s="86">
        <f t="shared" ref="C20:E49" si="6">P20/$X20</f>
        <v>1378.3763355757815</v>
      </c>
      <c r="D20" s="86">
        <f t="shared" si="6"/>
        <v>109.65383854372774</v>
      </c>
      <c r="E20" s="86">
        <f t="shared" si="6"/>
        <v>92.588049070043525</v>
      </c>
      <c r="F20" s="86">
        <f t="shared" si="5"/>
        <v>1014.7187809655719</v>
      </c>
      <c r="G20" s="86">
        <f t="shared" si="5"/>
        <v>42.27186387020182</v>
      </c>
      <c r="H20" s="100">
        <f t="shared" si="1"/>
        <v>26660950.438000001</v>
      </c>
      <c r="I20" s="86">
        <f t="shared" si="2"/>
        <v>13932628</v>
      </c>
      <c r="J20" s="86">
        <f t="shared" si="2"/>
        <v>1108381</v>
      </c>
      <c r="K20" s="86">
        <f t="shared" si="2"/>
        <v>935880</v>
      </c>
      <c r="L20" s="86">
        <f t="shared" si="3"/>
        <v>10256777.438000001</v>
      </c>
      <c r="M20" s="87">
        <f t="shared" si="3"/>
        <v>427284</v>
      </c>
      <c r="N20" s="76"/>
      <c r="O20" s="26" t="s">
        <v>10</v>
      </c>
      <c r="P20" s="1">
        <v>13932628</v>
      </c>
      <c r="Q20" s="1">
        <v>1108381</v>
      </c>
      <c r="R20" s="1">
        <v>935880</v>
      </c>
      <c r="S20" s="1">
        <v>952587</v>
      </c>
      <c r="T20" s="1">
        <v>16707</v>
      </c>
      <c r="U20" s="1">
        <v>10256777.438000001</v>
      </c>
      <c r="V20" s="1">
        <v>427284</v>
      </c>
      <c r="W20" s="1">
        <v>26660950.438000001</v>
      </c>
      <c r="X20" s="1">
        <v>10108</v>
      </c>
      <c r="Y20" s="77">
        <v>2637.6088680253265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4"/>
        <v>2768.5689929612249</v>
      </c>
      <c r="C21" s="86">
        <f t="shared" si="6"/>
        <v>1647.4835761916522</v>
      </c>
      <c r="D21" s="86">
        <f t="shared" si="6"/>
        <v>90.443381081748583</v>
      </c>
      <c r="E21" s="86">
        <f t="shared" si="6"/>
        <v>111.34533218078538</v>
      </c>
      <c r="F21" s="86">
        <f t="shared" si="5"/>
        <v>901.26354717214133</v>
      </c>
      <c r="G21" s="86">
        <f t="shared" si="5"/>
        <v>18.033156334897505</v>
      </c>
      <c r="H21" s="100">
        <f t="shared" si="1"/>
        <v>44839743.409999996</v>
      </c>
      <c r="I21" s="86">
        <f t="shared" si="2"/>
        <v>26682644</v>
      </c>
      <c r="J21" s="86">
        <f t="shared" si="2"/>
        <v>1464821</v>
      </c>
      <c r="K21" s="86">
        <f t="shared" si="2"/>
        <v>1803349</v>
      </c>
      <c r="L21" s="86">
        <f t="shared" si="3"/>
        <v>14596864.41</v>
      </c>
      <c r="M21" s="87">
        <f t="shared" si="3"/>
        <v>292065</v>
      </c>
      <c r="N21" s="76"/>
      <c r="O21" s="26" t="s">
        <v>11</v>
      </c>
      <c r="P21" s="1">
        <v>26682644</v>
      </c>
      <c r="Q21" s="1">
        <v>1464821</v>
      </c>
      <c r="R21" s="1">
        <v>1803349</v>
      </c>
      <c r="S21" s="1">
        <v>1831614</v>
      </c>
      <c r="T21" s="1">
        <v>28265</v>
      </c>
      <c r="U21" s="1">
        <v>14596864.41</v>
      </c>
      <c r="V21" s="1">
        <v>292065</v>
      </c>
      <c r="W21" s="1">
        <v>44839743.409999996</v>
      </c>
      <c r="X21" s="1">
        <v>16196</v>
      </c>
      <c r="Y21" s="77">
        <v>2768.5689929612249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4"/>
        <v>2676.8424044256121</v>
      </c>
      <c r="C22" s="86">
        <f t="shared" si="6"/>
        <v>1315.4607344632768</v>
      </c>
      <c r="D22" s="86">
        <f t="shared" si="6"/>
        <v>153.81967984934087</v>
      </c>
      <c r="E22" s="86">
        <f t="shared" si="6"/>
        <v>131.24661016949153</v>
      </c>
      <c r="F22" s="86">
        <f t="shared" si="5"/>
        <v>1042.8047396421846</v>
      </c>
      <c r="G22" s="86">
        <f t="shared" si="5"/>
        <v>33.510640301318269</v>
      </c>
      <c r="H22" s="100">
        <f t="shared" si="1"/>
        <v>28428066.335000001</v>
      </c>
      <c r="I22" s="86">
        <f t="shared" si="2"/>
        <v>13970193</v>
      </c>
      <c r="J22" s="86">
        <f t="shared" si="2"/>
        <v>1633565</v>
      </c>
      <c r="K22" s="86">
        <f t="shared" si="2"/>
        <v>1393839</v>
      </c>
      <c r="L22" s="86">
        <f t="shared" si="3"/>
        <v>11074586.335000001</v>
      </c>
      <c r="M22" s="87">
        <f t="shared" si="3"/>
        <v>355883</v>
      </c>
      <c r="N22" s="76"/>
      <c r="O22" s="28" t="s">
        <v>41</v>
      </c>
      <c r="P22" s="10">
        <v>13970193</v>
      </c>
      <c r="Q22" s="10">
        <v>1633565</v>
      </c>
      <c r="R22" s="10">
        <v>1393839</v>
      </c>
      <c r="S22" s="10">
        <v>1410305</v>
      </c>
      <c r="T22" s="10">
        <v>16466</v>
      </c>
      <c r="U22" s="10">
        <v>11074586.335000001</v>
      </c>
      <c r="V22" s="10">
        <v>355883</v>
      </c>
      <c r="W22" s="10">
        <v>28428066.335000001</v>
      </c>
      <c r="X22" s="10">
        <v>10620</v>
      </c>
      <c r="Y22" s="81">
        <v>2676.8424044256121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4"/>
        <v>2993.0696271545112</v>
      </c>
      <c r="C23" s="86">
        <f t="shared" si="6"/>
        <v>1976.0620437956204</v>
      </c>
      <c r="D23" s="86">
        <f t="shared" si="6"/>
        <v>89.300312825860274</v>
      </c>
      <c r="E23" s="86">
        <f t="shared" si="6"/>
        <v>119.09476783414095</v>
      </c>
      <c r="F23" s="86">
        <f t="shared" si="5"/>
        <v>762.01322649205667</v>
      </c>
      <c r="G23" s="86">
        <f t="shared" si="5"/>
        <v>46.599276206833096</v>
      </c>
      <c r="H23" s="100">
        <f t="shared" si="1"/>
        <v>97592028.262999997</v>
      </c>
      <c r="I23" s="86">
        <f t="shared" si="2"/>
        <v>64431479</v>
      </c>
      <c r="J23" s="86">
        <f t="shared" si="2"/>
        <v>2911726</v>
      </c>
      <c r="K23" s="86">
        <f t="shared" si="2"/>
        <v>3883204</v>
      </c>
      <c r="L23" s="86">
        <f t="shared" si="3"/>
        <v>24846203.263</v>
      </c>
      <c r="M23" s="87">
        <f t="shared" si="3"/>
        <v>1519416</v>
      </c>
      <c r="N23" s="76"/>
      <c r="O23" s="26" t="s">
        <v>12</v>
      </c>
      <c r="P23" s="1">
        <v>64431479</v>
      </c>
      <c r="Q23" s="1">
        <v>2911726</v>
      </c>
      <c r="R23" s="1">
        <v>3883204</v>
      </c>
      <c r="S23" s="1">
        <v>3939692</v>
      </c>
      <c r="T23" s="1">
        <v>56488</v>
      </c>
      <c r="U23" s="1">
        <v>24846203.263</v>
      </c>
      <c r="V23" s="1">
        <v>1519416</v>
      </c>
      <c r="W23" s="1">
        <v>97592028.262999997</v>
      </c>
      <c r="X23" s="1">
        <v>32606</v>
      </c>
      <c r="Y23" s="77">
        <v>2993.0696271545112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4"/>
        <v>3036.5877814922969</v>
      </c>
      <c r="C24" s="86">
        <f t="shared" si="6"/>
        <v>2098.4454485953074</v>
      </c>
      <c r="D24" s="86">
        <f t="shared" si="6"/>
        <v>96.593167858221733</v>
      </c>
      <c r="E24" s="86">
        <f t="shared" si="6"/>
        <v>99.336370959621391</v>
      </c>
      <c r="F24" s="86">
        <f t="shared" si="5"/>
        <v>719.46709878159299</v>
      </c>
      <c r="G24" s="86">
        <f t="shared" si="5"/>
        <v>22.745695297553116</v>
      </c>
      <c r="H24" s="100">
        <f t="shared" si="1"/>
        <v>120625413.03200001</v>
      </c>
      <c r="I24" s="86">
        <f t="shared" si="2"/>
        <v>83358647</v>
      </c>
      <c r="J24" s="86">
        <f t="shared" si="2"/>
        <v>3837067</v>
      </c>
      <c r="K24" s="86">
        <f t="shared" si="2"/>
        <v>3946038</v>
      </c>
      <c r="L24" s="86">
        <f t="shared" si="3"/>
        <v>28580111.032000002</v>
      </c>
      <c r="M24" s="87">
        <f t="shared" si="3"/>
        <v>903550</v>
      </c>
      <c r="N24" s="76"/>
      <c r="O24" s="28" t="s">
        <v>13</v>
      </c>
      <c r="P24" s="10">
        <v>83358647</v>
      </c>
      <c r="Q24" s="10">
        <v>3837067</v>
      </c>
      <c r="R24" s="10">
        <v>3946038</v>
      </c>
      <c r="S24" s="10">
        <v>4016389</v>
      </c>
      <c r="T24" s="10">
        <v>70351</v>
      </c>
      <c r="U24" s="10">
        <v>28580111.032000002</v>
      </c>
      <c r="V24" s="10">
        <v>903550</v>
      </c>
      <c r="W24" s="10">
        <v>120625413.03200001</v>
      </c>
      <c r="X24" s="10">
        <v>39724</v>
      </c>
      <c r="Y24" s="81">
        <v>3036.5877814922969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4"/>
        <v>2728.1354374405332</v>
      </c>
      <c r="C25" s="86">
        <f t="shared" si="6"/>
        <v>1324.3703615604186</v>
      </c>
      <c r="D25" s="86">
        <f t="shared" si="6"/>
        <v>146.6779257849667</v>
      </c>
      <c r="E25" s="86">
        <f t="shared" si="6"/>
        <v>199.64343482397717</v>
      </c>
      <c r="F25" s="86">
        <f t="shared" si="5"/>
        <v>1020.2957609419602</v>
      </c>
      <c r="G25" s="86">
        <f t="shared" si="5"/>
        <v>37.147954329210279</v>
      </c>
      <c r="H25" s="100">
        <f t="shared" si="1"/>
        <v>11469081.379000001</v>
      </c>
      <c r="I25" s="86">
        <f t="shared" si="2"/>
        <v>5567653</v>
      </c>
      <c r="J25" s="86">
        <f t="shared" si="2"/>
        <v>616634</v>
      </c>
      <c r="K25" s="86">
        <f t="shared" si="2"/>
        <v>839301</v>
      </c>
      <c r="L25" s="86">
        <f t="shared" si="3"/>
        <v>4289323.3790000007</v>
      </c>
      <c r="M25" s="87">
        <f t="shared" si="3"/>
        <v>156170</v>
      </c>
      <c r="N25" s="76"/>
      <c r="O25" s="26" t="s">
        <v>14</v>
      </c>
      <c r="P25" s="1">
        <v>5567653</v>
      </c>
      <c r="Q25" s="1">
        <v>616634</v>
      </c>
      <c r="R25" s="1">
        <v>839301</v>
      </c>
      <c r="S25" s="1">
        <v>847015</v>
      </c>
      <c r="T25" s="1">
        <v>7714</v>
      </c>
      <c r="U25" s="1">
        <v>4289323.3790000007</v>
      </c>
      <c r="V25" s="1">
        <v>156170</v>
      </c>
      <c r="W25" s="1">
        <v>11469081.379000001</v>
      </c>
      <c r="X25" s="1">
        <v>4204</v>
      </c>
      <c r="Y25" s="77">
        <v>2728.1354374405328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4"/>
        <v>2633.040659212641</v>
      </c>
      <c r="C26" s="86">
        <f t="shared" si="6"/>
        <v>1244.1045795393679</v>
      </c>
      <c r="D26" s="86">
        <f t="shared" si="6"/>
        <v>198.53427959292983</v>
      </c>
      <c r="E26" s="86">
        <f t="shared" si="6"/>
        <v>141.89488484199251</v>
      </c>
      <c r="F26" s="86">
        <f t="shared" si="5"/>
        <v>1017.281151981789</v>
      </c>
      <c r="G26" s="86">
        <f t="shared" si="5"/>
        <v>31.225763256561329</v>
      </c>
      <c r="H26" s="100">
        <f t="shared" si="1"/>
        <v>19663547.642999999</v>
      </c>
      <c r="I26" s="86">
        <f t="shared" si="2"/>
        <v>9290973</v>
      </c>
      <c r="J26" s="86">
        <f t="shared" si="2"/>
        <v>1482654</v>
      </c>
      <c r="K26" s="86">
        <f t="shared" si="2"/>
        <v>1059671</v>
      </c>
      <c r="L26" s="86">
        <f t="shared" si="3"/>
        <v>7597055.6430000002</v>
      </c>
      <c r="M26" s="87">
        <f t="shared" si="3"/>
        <v>233194</v>
      </c>
      <c r="N26" s="76"/>
      <c r="O26" s="26" t="s">
        <v>15</v>
      </c>
      <c r="P26" s="1">
        <v>9290973</v>
      </c>
      <c r="Q26" s="1">
        <v>1482654</v>
      </c>
      <c r="R26" s="1">
        <v>1059671</v>
      </c>
      <c r="S26" s="1">
        <v>1072789</v>
      </c>
      <c r="T26" s="1">
        <v>13118</v>
      </c>
      <c r="U26" s="1">
        <v>7597055.6430000002</v>
      </c>
      <c r="V26" s="1">
        <v>233194</v>
      </c>
      <c r="W26" s="1">
        <v>19663547.642999999</v>
      </c>
      <c r="X26" s="1">
        <v>7468</v>
      </c>
      <c r="Y26" s="77">
        <v>2633.0406592126405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4"/>
        <v>2591.9533404255321</v>
      </c>
      <c r="C27" s="86">
        <f t="shared" si="6"/>
        <v>1031.1225016118633</v>
      </c>
      <c r="D27" s="86">
        <f t="shared" si="6"/>
        <v>335.12572533849129</v>
      </c>
      <c r="E27" s="86">
        <f t="shared" si="6"/>
        <v>93.345583494519659</v>
      </c>
      <c r="F27" s="86">
        <f t="shared" si="5"/>
        <v>1080.9578536428112</v>
      </c>
      <c r="G27" s="86">
        <f t="shared" si="5"/>
        <v>51.401676337846553</v>
      </c>
      <c r="H27" s="100">
        <f t="shared" si="1"/>
        <v>4020119.6310000001</v>
      </c>
      <c r="I27" s="86">
        <f t="shared" si="2"/>
        <v>1599271</v>
      </c>
      <c r="J27" s="86">
        <f t="shared" si="2"/>
        <v>519780</v>
      </c>
      <c r="K27" s="86">
        <f t="shared" si="2"/>
        <v>144779</v>
      </c>
      <c r="L27" s="86">
        <f t="shared" si="3"/>
        <v>1676565.6310000001</v>
      </c>
      <c r="M27" s="87">
        <f t="shared" si="3"/>
        <v>79724</v>
      </c>
      <c r="N27" s="76"/>
      <c r="O27" s="26" t="s">
        <v>16</v>
      </c>
      <c r="P27" s="1">
        <v>1599271</v>
      </c>
      <c r="Q27" s="1">
        <v>519780</v>
      </c>
      <c r="R27" s="1">
        <v>144779</v>
      </c>
      <c r="S27" s="1">
        <v>147303</v>
      </c>
      <c r="T27" s="1">
        <v>2524</v>
      </c>
      <c r="U27" s="1">
        <v>1676565.6310000001</v>
      </c>
      <c r="V27" s="1">
        <v>79724</v>
      </c>
      <c r="W27" s="1">
        <v>4020119.6310000001</v>
      </c>
      <c r="X27" s="1">
        <v>1551</v>
      </c>
      <c r="Y27" s="77">
        <v>2591.9533404255321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4"/>
        <v>2653.9438219072563</v>
      </c>
      <c r="C28" s="86">
        <f t="shared" si="6"/>
        <v>1302.1696194731167</v>
      </c>
      <c r="D28" s="86">
        <f t="shared" si="6"/>
        <v>116.12386381143121</v>
      </c>
      <c r="E28" s="86">
        <f t="shared" si="6"/>
        <v>146.84701894931445</v>
      </c>
      <c r="F28" s="86">
        <f t="shared" si="5"/>
        <v>1046.7731240178709</v>
      </c>
      <c r="G28" s="86">
        <f t="shared" si="5"/>
        <v>42.03019565552303</v>
      </c>
      <c r="H28" s="100">
        <f t="shared" si="1"/>
        <v>17226749.348000001</v>
      </c>
      <c r="I28" s="86">
        <f t="shared" si="2"/>
        <v>8452383</v>
      </c>
      <c r="J28" s="86">
        <f t="shared" si="2"/>
        <v>753760</v>
      </c>
      <c r="K28" s="86">
        <f t="shared" si="2"/>
        <v>953184</v>
      </c>
      <c r="L28" s="86">
        <f t="shared" si="3"/>
        <v>6794604.3480000002</v>
      </c>
      <c r="M28" s="87">
        <f t="shared" si="3"/>
        <v>272818</v>
      </c>
      <c r="N28" s="76"/>
      <c r="O28" s="26" t="s">
        <v>17</v>
      </c>
      <c r="P28" s="1">
        <v>8452383</v>
      </c>
      <c r="Q28" s="1">
        <v>753760</v>
      </c>
      <c r="R28" s="1">
        <v>953184</v>
      </c>
      <c r="S28" s="1">
        <v>964700</v>
      </c>
      <c r="T28" s="1">
        <v>11516</v>
      </c>
      <c r="U28" s="1">
        <v>6794604.3480000002</v>
      </c>
      <c r="V28" s="1">
        <v>272818</v>
      </c>
      <c r="W28" s="1">
        <v>17226749.348000001</v>
      </c>
      <c r="X28" s="1">
        <v>6491</v>
      </c>
      <c r="Y28" s="77">
        <v>2653.9438219072563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s="27" customFormat="1" ht="12">
      <c r="A29" s="75" t="s">
        <v>18</v>
      </c>
      <c r="B29" s="86">
        <f t="shared" si="4"/>
        <v>2817.3329320117473</v>
      </c>
      <c r="C29" s="86">
        <f t="shared" si="6"/>
        <v>1641.2750367107196</v>
      </c>
      <c r="D29" s="86">
        <f t="shared" si="6"/>
        <v>152.74170337738619</v>
      </c>
      <c r="E29" s="86">
        <f t="shared" si="6"/>
        <v>116.48604992657856</v>
      </c>
      <c r="F29" s="86">
        <f t="shared" si="5"/>
        <v>874.16332848751836</v>
      </c>
      <c r="G29" s="86">
        <f t="shared" si="5"/>
        <v>32.666813509544788</v>
      </c>
      <c r="H29" s="100">
        <f t="shared" si="1"/>
        <v>19186037.267000001</v>
      </c>
      <c r="I29" s="86">
        <f t="shared" si="2"/>
        <v>11177083</v>
      </c>
      <c r="J29" s="86">
        <f t="shared" si="2"/>
        <v>1040171</v>
      </c>
      <c r="K29" s="86">
        <f t="shared" si="2"/>
        <v>793270</v>
      </c>
      <c r="L29" s="86">
        <f t="shared" si="3"/>
        <v>5953052.267</v>
      </c>
      <c r="M29" s="87">
        <f t="shared" si="3"/>
        <v>222461</v>
      </c>
      <c r="N29" s="76"/>
      <c r="O29" s="26" t="s">
        <v>18</v>
      </c>
      <c r="P29" s="1">
        <v>11177083</v>
      </c>
      <c r="Q29" s="1">
        <v>1040171</v>
      </c>
      <c r="R29" s="1">
        <v>793270</v>
      </c>
      <c r="S29" s="1">
        <v>803883</v>
      </c>
      <c r="T29" s="1">
        <v>10613</v>
      </c>
      <c r="U29" s="1">
        <v>5953052.267</v>
      </c>
      <c r="V29" s="1">
        <v>222461</v>
      </c>
      <c r="W29" s="1">
        <v>19186037.267000001</v>
      </c>
      <c r="X29" s="1">
        <v>6810</v>
      </c>
      <c r="Y29" s="77">
        <v>2817.3329320117477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2">
      <c r="A30" s="80" t="s">
        <v>42</v>
      </c>
      <c r="B30" s="86">
        <f t="shared" si="4"/>
        <v>2598.3794245452214</v>
      </c>
      <c r="C30" s="86">
        <f t="shared" si="6"/>
        <v>1296.6402767102229</v>
      </c>
      <c r="D30" s="86">
        <f t="shared" si="6"/>
        <v>119.68801776411307</v>
      </c>
      <c r="E30" s="86">
        <f t="shared" si="6"/>
        <v>144.4785207959689</v>
      </c>
      <c r="F30" s="86">
        <f t="shared" si="5"/>
        <v>945.28650456913488</v>
      </c>
      <c r="G30" s="86">
        <f t="shared" si="5"/>
        <v>92.286104705781881</v>
      </c>
      <c r="H30" s="100">
        <f t="shared" si="1"/>
        <v>30424424.682</v>
      </c>
      <c r="I30" s="86">
        <f t="shared" si="2"/>
        <v>15182361</v>
      </c>
      <c r="J30" s="86">
        <f t="shared" si="2"/>
        <v>1401427</v>
      </c>
      <c r="K30" s="86">
        <f t="shared" si="2"/>
        <v>1691699</v>
      </c>
      <c r="L30" s="86">
        <f t="shared" si="3"/>
        <v>11068359.682</v>
      </c>
      <c r="M30" s="87">
        <f t="shared" si="3"/>
        <v>1080578</v>
      </c>
      <c r="N30" s="76"/>
      <c r="O30" s="28" t="s">
        <v>42</v>
      </c>
      <c r="P30" s="10">
        <v>15182361</v>
      </c>
      <c r="Q30" s="10">
        <v>1401427</v>
      </c>
      <c r="R30" s="10">
        <v>1691699</v>
      </c>
      <c r="S30" s="10">
        <v>1713226</v>
      </c>
      <c r="T30" s="10">
        <v>21527</v>
      </c>
      <c r="U30" s="10">
        <v>11068359.682</v>
      </c>
      <c r="V30" s="10">
        <v>1080578</v>
      </c>
      <c r="W30" s="10">
        <v>30424424.682</v>
      </c>
      <c r="X30" s="10">
        <v>11709</v>
      </c>
      <c r="Y30" s="81">
        <v>2598.3794245452218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ht="12">
      <c r="A31" s="75" t="s">
        <v>19</v>
      </c>
      <c r="B31" s="86">
        <f t="shared" si="4"/>
        <v>2613.5873599018655</v>
      </c>
      <c r="C31" s="86">
        <f t="shared" si="6"/>
        <v>1442.7503851201004</v>
      </c>
      <c r="D31" s="86">
        <f t="shared" si="6"/>
        <v>109.96827751469162</v>
      </c>
      <c r="E31" s="86">
        <f t="shared" si="6"/>
        <v>92.061562161236949</v>
      </c>
      <c r="F31" s="86">
        <f t="shared" si="5"/>
        <v>930.62073697723508</v>
      </c>
      <c r="G31" s="86">
        <f t="shared" si="5"/>
        <v>38.186398128601589</v>
      </c>
      <c r="H31" s="100">
        <f t="shared" si="1"/>
        <v>45808345.656999998</v>
      </c>
      <c r="I31" s="86">
        <f t="shared" si="2"/>
        <v>25287086</v>
      </c>
      <c r="J31" s="86">
        <f t="shared" si="2"/>
        <v>1927414</v>
      </c>
      <c r="K31" s="86">
        <f t="shared" si="2"/>
        <v>1613563</v>
      </c>
      <c r="L31" s="86">
        <f t="shared" si="3"/>
        <v>16310989.657</v>
      </c>
      <c r="M31" s="87">
        <f t="shared" si="3"/>
        <v>669293</v>
      </c>
      <c r="N31" s="76"/>
      <c r="O31" s="26" t="s">
        <v>19</v>
      </c>
      <c r="P31" s="1">
        <v>25287086</v>
      </c>
      <c r="Q31" s="1">
        <v>1927414</v>
      </c>
      <c r="R31" s="1">
        <v>1613563</v>
      </c>
      <c r="S31" s="1">
        <v>1642643</v>
      </c>
      <c r="T31" s="1">
        <v>29080</v>
      </c>
      <c r="U31" s="1">
        <v>16310989.657</v>
      </c>
      <c r="V31" s="1">
        <v>669293</v>
      </c>
      <c r="W31" s="1">
        <v>45808345.656999998</v>
      </c>
      <c r="X31" s="1">
        <v>17527</v>
      </c>
      <c r="Y31" s="77">
        <v>2613.5873599018655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</row>
    <row r="32" spans="1:72" ht="12">
      <c r="A32" s="75" t="s">
        <v>20</v>
      </c>
      <c r="B32" s="88">
        <f t="shared" si="4"/>
        <v>2963.3337016933942</v>
      </c>
      <c r="C32" s="88">
        <f t="shared" si="6"/>
        <v>1790.0876976561624</v>
      </c>
      <c r="D32" s="88">
        <f t="shared" si="6"/>
        <v>110.48155209151059</v>
      </c>
      <c r="E32" s="88">
        <f t="shared" si="6"/>
        <v>162.48671077716722</v>
      </c>
      <c r="F32" s="88">
        <f t="shared" si="5"/>
        <v>877.557431647415</v>
      </c>
      <c r="G32" s="88">
        <f t="shared" si="5"/>
        <v>22.720309521139395</v>
      </c>
      <c r="H32" s="100">
        <f t="shared" si="1"/>
        <v>26424046.618000001</v>
      </c>
      <c r="I32" s="88">
        <f t="shared" si="2"/>
        <v>15962212</v>
      </c>
      <c r="J32" s="88">
        <f t="shared" si="2"/>
        <v>985164</v>
      </c>
      <c r="K32" s="88">
        <f t="shared" si="2"/>
        <v>1448894</v>
      </c>
      <c r="L32" s="88">
        <f t="shared" si="3"/>
        <v>7825179.6179999998</v>
      </c>
      <c r="M32" s="87">
        <f t="shared" si="3"/>
        <v>202597</v>
      </c>
      <c r="N32" s="79"/>
      <c r="O32" s="26" t="s">
        <v>20</v>
      </c>
      <c r="P32" s="1">
        <v>15962212</v>
      </c>
      <c r="Q32" s="1">
        <v>985164</v>
      </c>
      <c r="R32" s="1">
        <v>1448894</v>
      </c>
      <c r="S32" s="1">
        <v>1463119</v>
      </c>
      <c r="T32" s="1">
        <v>14225</v>
      </c>
      <c r="U32" s="1">
        <v>7825179.6179999998</v>
      </c>
      <c r="V32" s="1">
        <v>202597</v>
      </c>
      <c r="W32" s="1">
        <v>26424046.618000001</v>
      </c>
      <c r="X32" s="1">
        <v>8917</v>
      </c>
      <c r="Y32" s="77">
        <v>2963.3337016933947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4"/>
        <v>2757.5428661320357</v>
      </c>
      <c r="C33" s="86">
        <f t="shared" si="6"/>
        <v>1646.8555595602811</v>
      </c>
      <c r="D33" s="86">
        <f t="shared" si="6"/>
        <v>106.33306301435694</v>
      </c>
      <c r="E33" s="86">
        <f t="shared" si="6"/>
        <v>132.15348110770711</v>
      </c>
      <c r="F33" s="86">
        <f t="shared" si="5"/>
        <v>857.74458415930792</v>
      </c>
      <c r="G33" s="86">
        <f t="shared" si="5"/>
        <v>14.456178290382651</v>
      </c>
      <c r="H33" s="100">
        <f t="shared" si="1"/>
        <v>91809632.185000002</v>
      </c>
      <c r="I33" s="86">
        <f t="shared" si="2"/>
        <v>54830409</v>
      </c>
      <c r="J33" s="86">
        <f t="shared" si="2"/>
        <v>3540253</v>
      </c>
      <c r="K33" s="86">
        <f t="shared" si="2"/>
        <v>4399918</v>
      </c>
      <c r="L33" s="86">
        <f t="shared" si="3"/>
        <v>28557748.184999999</v>
      </c>
      <c r="M33" s="87">
        <f t="shared" si="3"/>
        <v>481304</v>
      </c>
      <c r="N33" s="76"/>
      <c r="O33" s="26" t="s">
        <v>21</v>
      </c>
      <c r="P33" s="1">
        <v>54830409</v>
      </c>
      <c r="Q33" s="1">
        <v>3540253</v>
      </c>
      <c r="R33" s="1">
        <v>4399918</v>
      </c>
      <c r="S33" s="1">
        <v>4452044</v>
      </c>
      <c r="T33" s="1">
        <v>52126</v>
      </c>
      <c r="U33" s="1">
        <v>28557748.184999999</v>
      </c>
      <c r="V33" s="1">
        <v>481304</v>
      </c>
      <c r="W33" s="1">
        <v>91809632.185000002</v>
      </c>
      <c r="X33" s="1">
        <v>33294</v>
      </c>
      <c r="Y33" s="77">
        <v>2757.5428661320357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4"/>
        <v>2606.4895074175824</v>
      </c>
      <c r="C34" s="86">
        <f t="shared" si="6"/>
        <v>1280.065293040293</v>
      </c>
      <c r="D34" s="86">
        <f t="shared" si="6"/>
        <v>144.0253663003663</v>
      </c>
      <c r="E34" s="86">
        <f t="shared" si="6"/>
        <v>126.78131868131868</v>
      </c>
      <c r="F34" s="86">
        <f t="shared" si="5"/>
        <v>1002.4619433150183</v>
      </c>
      <c r="G34" s="86">
        <f t="shared" si="5"/>
        <v>53.155586080586083</v>
      </c>
      <c r="H34" s="100">
        <f t="shared" si="1"/>
        <v>28462865.421</v>
      </c>
      <c r="I34" s="86">
        <f t="shared" si="2"/>
        <v>13978313</v>
      </c>
      <c r="J34" s="86">
        <f t="shared" si="2"/>
        <v>1572757</v>
      </c>
      <c r="K34" s="86">
        <f t="shared" si="2"/>
        <v>1384452</v>
      </c>
      <c r="L34" s="86">
        <f t="shared" si="3"/>
        <v>10946884.421</v>
      </c>
      <c r="M34" s="87">
        <f t="shared" si="3"/>
        <v>580459</v>
      </c>
      <c r="N34" s="76"/>
      <c r="O34" s="26" t="s">
        <v>22</v>
      </c>
      <c r="P34" s="1">
        <v>13978313</v>
      </c>
      <c r="Q34" s="1">
        <v>1572757</v>
      </c>
      <c r="R34" s="1">
        <v>1384452</v>
      </c>
      <c r="S34" s="1">
        <v>1401599</v>
      </c>
      <c r="T34" s="1">
        <v>17147</v>
      </c>
      <c r="U34" s="1">
        <v>10946884.421</v>
      </c>
      <c r="V34" s="1">
        <v>580459</v>
      </c>
      <c r="W34" s="1">
        <v>28462865.421</v>
      </c>
      <c r="X34" s="1">
        <v>10920</v>
      </c>
      <c r="Y34" s="77">
        <v>2606.4895074175824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4"/>
        <v>2586.0528297872343</v>
      </c>
      <c r="C35" s="86">
        <f t="shared" si="6"/>
        <v>1124.1694573838599</v>
      </c>
      <c r="D35" s="86">
        <f t="shared" si="6"/>
        <v>167.72504091653028</v>
      </c>
      <c r="E35" s="86">
        <f t="shared" si="6"/>
        <v>111.94177262998866</v>
      </c>
      <c r="F35" s="86">
        <f t="shared" si="5"/>
        <v>1148.4378228628982</v>
      </c>
      <c r="G35" s="86">
        <f t="shared" si="5"/>
        <v>33.778735993956943</v>
      </c>
      <c r="H35" s="100">
        <f t="shared" si="1"/>
        <v>41082035.254000001</v>
      </c>
      <c r="I35" s="86">
        <f t="shared" si="2"/>
        <v>17858556</v>
      </c>
      <c r="J35" s="86">
        <f t="shared" si="2"/>
        <v>2664480</v>
      </c>
      <c r="K35" s="86">
        <f t="shared" si="2"/>
        <v>1778307</v>
      </c>
      <c r="L35" s="86">
        <f t="shared" si="3"/>
        <v>18244083.254000001</v>
      </c>
      <c r="M35" s="87">
        <f t="shared" si="3"/>
        <v>536609</v>
      </c>
      <c r="N35" s="76"/>
      <c r="O35" s="28" t="s">
        <v>73</v>
      </c>
      <c r="P35" s="10">
        <v>17858556</v>
      </c>
      <c r="Q35" s="10">
        <v>2664480</v>
      </c>
      <c r="R35" s="10">
        <v>1778307</v>
      </c>
      <c r="S35" s="10">
        <v>1804780</v>
      </c>
      <c r="T35" s="10">
        <v>26473</v>
      </c>
      <c r="U35" s="10">
        <v>18244083.254000001</v>
      </c>
      <c r="V35" s="10">
        <v>536609</v>
      </c>
      <c r="W35" s="10">
        <v>41082035.254000001</v>
      </c>
      <c r="X35" s="10">
        <v>15886</v>
      </c>
      <c r="Y35" s="81">
        <v>2586.0528297872343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4"/>
        <v>2567.1296620863482</v>
      </c>
      <c r="C36" s="86">
        <f t="shared" si="6"/>
        <v>1300.2349784535329</v>
      </c>
      <c r="D36" s="86">
        <f t="shared" si="6"/>
        <v>186.32628668997481</v>
      </c>
      <c r="E36" s="86">
        <f t="shared" si="6"/>
        <v>126.62671761931864</v>
      </c>
      <c r="F36" s="86">
        <f t="shared" si="5"/>
        <v>930.74556581835918</v>
      </c>
      <c r="G36" s="86">
        <f t="shared" si="5"/>
        <v>23.196113505163023</v>
      </c>
      <c r="H36" s="100">
        <f t="shared" si="1"/>
        <v>31573127.714000002</v>
      </c>
      <c r="I36" s="86">
        <f t="shared" si="2"/>
        <v>15991590</v>
      </c>
      <c r="J36" s="86">
        <f t="shared" si="2"/>
        <v>2291627</v>
      </c>
      <c r="K36" s="86">
        <f t="shared" si="2"/>
        <v>1557382</v>
      </c>
      <c r="L36" s="86">
        <f t="shared" si="3"/>
        <v>11447239.714</v>
      </c>
      <c r="M36" s="87">
        <f t="shared" si="3"/>
        <v>285289</v>
      </c>
      <c r="N36" s="76"/>
      <c r="O36" s="28" t="s">
        <v>43</v>
      </c>
      <c r="P36" s="10">
        <v>15991590</v>
      </c>
      <c r="Q36" s="10">
        <v>2291627</v>
      </c>
      <c r="R36" s="10">
        <v>1557382</v>
      </c>
      <c r="S36" s="10">
        <v>1575515</v>
      </c>
      <c r="T36" s="10">
        <v>18133</v>
      </c>
      <c r="U36" s="10">
        <v>11447239.714</v>
      </c>
      <c r="V36" s="10">
        <v>285289</v>
      </c>
      <c r="W36" s="10">
        <v>31573127.714000002</v>
      </c>
      <c r="X36" s="10">
        <v>12299</v>
      </c>
      <c r="Y36" s="81">
        <v>2567.1296620863486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4"/>
        <v>2579.6874961827898</v>
      </c>
      <c r="C37" s="86">
        <f t="shared" si="6"/>
        <v>1268.6658305158687</v>
      </c>
      <c r="D37" s="86">
        <f t="shared" si="6"/>
        <v>104.87299596466355</v>
      </c>
      <c r="E37" s="86">
        <f t="shared" si="6"/>
        <v>95.117624604646096</v>
      </c>
      <c r="F37" s="86">
        <f t="shared" si="5"/>
        <v>1077.3767752753845</v>
      </c>
      <c r="G37" s="86">
        <f t="shared" si="5"/>
        <v>33.654269822227072</v>
      </c>
      <c r="H37" s="100">
        <f t="shared" si="1"/>
        <v>47306309.305</v>
      </c>
      <c r="I37" s="86">
        <f t="shared" si="2"/>
        <v>23264794</v>
      </c>
      <c r="J37" s="86">
        <f t="shared" si="2"/>
        <v>1923161</v>
      </c>
      <c r="K37" s="86">
        <f t="shared" si="2"/>
        <v>1744267</v>
      </c>
      <c r="L37" s="86">
        <f t="shared" si="3"/>
        <v>19756935.305</v>
      </c>
      <c r="M37" s="87">
        <f t="shared" si="3"/>
        <v>617152</v>
      </c>
      <c r="N37" s="76"/>
      <c r="O37" s="26" t="s">
        <v>44</v>
      </c>
      <c r="P37" s="1">
        <v>23264794</v>
      </c>
      <c r="Q37" s="1">
        <v>1923161</v>
      </c>
      <c r="R37" s="1">
        <v>1744267</v>
      </c>
      <c r="S37" s="1">
        <v>1774852</v>
      </c>
      <c r="T37" s="1">
        <v>30585</v>
      </c>
      <c r="U37" s="1">
        <v>19756935.305</v>
      </c>
      <c r="V37" s="1">
        <v>617152</v>
      </c>
      <c r="W37" s="1">
        <v>47306309.305</v>
      </c>
      <c r="X37" s="1">
        <v>18338</v>
      </c>
      <c r="Y37" s="77">
        <v>2579.6874961827898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4"/>
        <v>2420.7752449317331</v>
      </c>
      <c r="C38" s="86">
        <f t="shared" si="6"/>
        <v>1141.1851468762929</v>
      </c>
      <c r="D38" s="86">
        <f t="shared" si="6"/>
        <v>94.146255688870497</v>
      </c>
      <c r="E38" s="86">
        <f t="shared" si="6"/>
        <v>85.5</v>
      </c>
      <c r="F38" s="86">
        <f t="shared" si="5"/>
        <v>1063.0263827058336</v>
      </c>
      <c r="G38" s="86">
        <f t="shared" si="5"/>
        <v>36.917459660736448</v>
      </c>
      <c r="H38" s="100">
        <f t="shared" si="1"/>
        <v>11702027.534</v>
      </c>
      <c r="I38" s="86">
        <f t="shared" si="2"/>
        <v>5516489</v>
      </c>
      <c r="J38" s="86">
        <f t="shared" si="2"/>
        <v>455103</v>
      </c>
      <c r="K38" s="86">
        <f t="shared" si="2"/>
        <v>413307</v>
      </c>
      <c r="L38" s="86">
        <f t="shared" si="3"/>
        <v>5138669.534</v>
      </c>
      <c r="M38" s="87">
        <f t="shared" si="3"/>
        <v>178459</v>
      </c>
      <c r="N38" s="76"/>
      <c r="O38" s="28" t="s">
        <v>23</v>
      </c>
      <c r="P38" s="10">
        <v>5516489</v>
      </c>
      <c r="Q38" s="10">
        <v>455103</v>
      </c>
      <c r="R38" s="10">
        <v>413307</v>
      </c>
      <c r="S38" s="10">
        <v>421531</v>
      </c>
      <c r="T38" s="10">
        <v>8224</v>
      </c>
      <c r="U38" s="10">
        <v>5138669.534</v>
      </c>
      <c r="V38" s="10">
        <v>178459</v>
      </c>
      <c r="W38" s="10">
        <v>11702027.534</v>
      </c>
      <c r="X38" s="10">
        <v>4834</v>
      </c>
      <c r="Y38" s="81">
        <v>2420.7752449317336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4"/>
        <v>2568.0019999083324</v>
      </c>
      <c r="C39" s="86">
        <f t="shared" si="6"/>
        <v>1379.4644788706573</v>
      </c>
      <c r="D39" s="86">
        <f t="shared" si="6"/>
        <v>137.89192409936749</v>
      </c>
      <c r="E39" s="86">
        <f t="shared" si="6"/>
        <v>154.56778806490055</v>
      </c>
      <c r="F39" s="86">
        <f t="shared" si="5"/>
        <v>846.70408075900627</v>
      </c>
      <c r="G39" s="86">
        <f t="shared" si="5"/>
        <v>49.373728114400954</v>
      </c>
      <c r="H39" s="100">
        <f t="shared" si="1"/>
        <v>28014333.817000002</v>
      </c>
      <c r="I39" s="86">
        <f t="shared" si="2"/>
        <v>15048578</v>
      </c>
      <c r="J39" s="86">
        <f t="shared" si="2"/>
        <v>1504263</v>
      </c>
      <c r="K39" s="86">
        <f t="shared" si="2"/>
        <v>1686180</v>
      </c>
      <c r="L39" s="86">
        <f t="shared" si="3"/>
        <v>9236694.8169999998</v>
      </c>
      <c r="M39" s="87">
        <f t="shared" si="3"/>
        <v>538618</v>
      </c>
      <c r="N39" s="76"/>
      <c r="O39" s="26" t="s">
        <v>24</v>
      </c>
      <c r="P39" s="1">
        <v>15048578</v>
      </c>
      <c r="Q39" s="1">
        <v>1504263</v>
      </c>
      <c r="R39" s="1">
        <v>1686180</v>
      </c>
      <c r="S39" s="1">
        <v>1702966</v>
      </c>
      <c r="T39" s="1">
        <v>16786</v>
      </c>
      <c r="U39" s="1">
        <v>9236694.8169999998</v>
      </c>
      <c r="V39" s="1">
        <v>538618</v>
      </c>
      <c r="W39" s="1">
        <v>28014333.817000002</v>
      </c>
      <c r="X39" s="1">
        <v>10909</v>
      </c>
      <c r="Y39" s="77">
        <v>2568.0019999083329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4"/>
        <v>2984.4447470070249</v>
      </c>
      <c r="C40" s="86">
        <f t="shared" si="6"/>
        <v>1285.107351340655</v>
      </c>
      <c r="D40" s="86">
        <f t="shared" si="6"/>
        <v>141.53705352725834</v>
      </c>
      <c r="E40" s="86">
        <f t="shared" si="6"/>
        <v>502.82200455130106</v>
      </c>
      <c r="F40" s="86">
        <f t="shared" si="5"/>
        <v>998.65420579796182</v>
      </c>
      <c r="G40" s="86">
        <f t="shared" si="5"/>
        <v>56.324131789848622</v>
      </c>
      <c r="H40" s="100">
        <f t="shared" si="1"/>
        <v>30163783.057999998</v>
      </c>
      <c r="I40" s="86">
        <f t="shared" si="2"/>
        <v>12988580</v>
      </c>
      <c r="J40" s="86">
        <f t="shared" si="2"/>
        <v>1430515</v>
      </c>
      <c r="K40" s="86">
        <f t="shared" si="2"/>
        <v>5082022</v>
      </c>
      <c r="L40" s="86">
        <f t="shared" si="3"/>
        <v>10093398.058</v>
      </c>
      <c r="M40" s="87">
        <f t="shared" si="3"/>
        <v>569268</v>
      </c>
      <c r="N40" s="76"/>
      <c r="O40" s="26" t="s">
        <v>25</v>
      </c>
      <c r="P40" s="1">
        <v>12988580</v>
      </c>
      <c r="Q40" s="1">
        <v>1430515</v>
      </c>
      <c r="R40" s="1">
        <v>5082022</v>
      </c>
      <c r="S40" s="1">
        <v>5098544</v>
      </c>
      <c r="T40" s="1">
        <v>16522</v>
      </c>
      <c r="U40" s="1">
        <v>10093398.058</v>
      </c>
      <c r="V40" s="1">
        <v>569268</v>
      </c>
      <c r="W40" s="1">
        <v>30163783.057999998</v>
      </c>
      <c r="X40" s="1">
        <v>10107</v>
      </c>
      <c r="Y40" s="77">
        <v>2984.4447470070245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4"/>
        <v>2507.5073472490349</v>
      </c>
      <c r="C41" s="86">
        <f t="shared" si="6"/>
        <v>1140.0323359073359</v>
      </c>
      <c r="D41" s="86">
        <f t="shared" si="6"/>
        <v>147.7405888030888</v>
      </c>
      <c r="E41" s="86">
        <f t="shared" si="6"/>
        <v>128.57625482625483</v>
      </c>
      <c r="F41" s="86">
        <f t="shared" si="5"/>
        <v>1024.9836986003863</v>
      </c>
      <c r="G41" s="86">
        <f t="shared" si="5"/>
        <v>66.174469111969117</v>
      </c>
      <c r="H41" s="100">
        <f t="shared" si="1"/>
        <v>10391110.447000001</v>
      </c>
      <c r="I41" s="86">
        <f t="shared" si="2"/>
        <v>4724294</v>
      </c>
      <c r="J41" s="86">
        <f t="shared" si="2"/>
        <v>612237</v>
      </c>
      <c r="K41" s="86">
        <f t="shared" si="2"/>
        <v>532820</v>
      </c>
      <c r="L41" s="86">
        <f t="shared" si="3"/>
        <v>4247532.4470000006</v>
      </c>
      <c r="M41" s="87">
        <f t="shared" si="3"/>
        <v>274227</v>
      </c>
      <c r="N41" s="76"/>
      <c r="O41" s="26" t="s">
        <v>26</v>
      </c>
      <c r="P41" s="1">
        <v>4724294</v>
      </c>
      <c r="Q41" s="1">
        <v>612237</v>
      </c>
      <c r="R41" s="1">
        <v>532820</v>
      </c>
      <c r="S41" s="1">
        <v>539733</v>
      </c>
      <c r="T41" s="1">
        <v>6913</v>
      </c>
      <c r="U41" s="1">
        <v>4247532.4470000006</v>
      </c>
      <c r="V41" s="1">
        <v>274227</v>
      </c>
      <c r="W41" s="1">
        <v>10391110.447000001</v>
      </c>
      <c r="X41" s="1">
        <v>4144</v>
      </c>
      <c r="Y41" s="77">
        <v>2507.5073472490349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4"/>
        <v>2412.4165373263891</v>
      </c>
      <c r="C42" s="86">
        <f t="shared" si="6"/>
        <v>1109.2738715277778</v>
      </c>
      <c r="D42" s="86">
        <f t="shared" si="6"/>
        <v>139.94010416666666</v>
      </c>
      <c r="E42" s="86">
        <f t="shared" si="6"/>
        <v>84.654513888888886</v>
      </c>
      <c r="F42" s="86">
        <f t="shared" si="5"/>
        <v>1044.6639331597223</v>
      </c>
      <c r="G42" s="86">
        <f t="shared" si="5"/>
        <v>33.884114583333336</v>
      </c>
      <c r="H42" s="100">
        <f t="shared" si="1"/>
        <v>5558207.7019999996</v>
      </c>
      <c r="I42" s="86">
        <f t="shared" si="2"/>
        <v>2555767</v>
      </c>
      <c r="J42" s="86">
        <f t="shared" si="2"/>
        <v>322422</v>
      </c>
      <c r="K42" s="86">
        <f t="shared" si="2"/>
        <v>195044</v>
      </c>
      <c r="L42" s="86">
        <f t="shared" si="3"/>
        <v>2406905.702</v>
      </c>
      <c r="M42" s="87">
        <f t="shared" si="3"/>
        <v>78069</v>
      </c>
      <c r="N42" s="76"/>
      <c r="O42" s="26" t="s">
        <v>27</v>
      </c>
      <c r="P42" s="1">
        <v>2555767</v>
      </c>
      <c r="Q42" s="1">
        <v>322422</v>
      </c>
      <c r="R42" s="1">
        <v>195044</v>
      </c>
      <c r="S42" s="1">
        <v>198910</v>
      </c>
      <c r="T42" s="1">
        <v>3866</v>
      </c>
      <c r="U42" s="1">
        <v>2406905.702</v>
      </c>
      <c r="V42" s="1">
        <v>78069</v>
      </c>
      <c r="W42" s="1">
        <v>5558207.7019999996</v>
      </c>
      <c r="X42" s="1">
        <v>2304</v>
      </c>
      <c r="Y42" s="77">
        <v>2412.4165373263886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4"/>
        <v>2449.2156332402833</v>
      </c>
      <c r="C43" s="86">
        <f t="shared" si="6"/>
        <v>1201.2649774532961</v>
      </c>
      <c r="D43" s="86">
        <f t="shared" si="6"/>
        <v>142.19218380931932</v>
      </c>
      <c r="E43" s="86">
        <f t="shared" si="6"/>
        <v>85.405196478419583</v>
      </c>
      <c r="F43" s="86">
        <f t="shared" si="5"/>
        <v>962.42628387373838</v>
      </c>
      <c r="G43" s="86">
        <f t="shared" si="5"/>
        <v>57.926991625509984</v>
      </c>
      <c r="H43" s="100">
        <f t="shared" si="1"/>
        <v>11405997.204</v>
      </c>
      <c r="I43" s="86">
        <f t="shared" si="2"/>
        <v>5594291</v>
      </c>
      <c r="J43" s="86">
        <f t="shared" si="2"/>
        <v>662189</v>
      </c>
      <c r="K43" s="86">
        <f t="shared" si="2"/>
        <v>397732</v>
      </c>
      <c r="L43" s="86">
        <f t="shared" si="3"/>
        <v>4482019.2039999999</v>
      </c>
      <c r="M43" s="87">
        <f t="shared" si="3"/>
        <v>269766</v>
      </c>
      <c r="N43" s="76"/>
      <c r="O43" s="26" t="s">
        <v>28</v>
      </c>
      <c r="P43" s="1">
        <v>5594291</v>
      </c>
      <c r="Q43" s="1">
        <v>662189</v>
      </c>
      <c r="R43" s="1">
        <v>397732</v>
      </c>
      <c r="S43" s="1">
        <v>404743</v>
      </c>
      <c r="T43" s="1">
        <v>7011</v>
      </c>
      <c r="U43" s="1">
        <v>4482019.2039999999</v>
      </c>
      <c r="V43" s="1">
        <v>269766</v>
      </c>
      <c r="W43" s="1">
        <v>11405997.204</v>
      </c>
      <c r="X43" s="1">
        <v>4657</v>
      </c>
      <c r="Y43" s="77">
        <v>2449.2156332402833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4"/>
        <v>3424.6203991031389</v>
      </c>
      <c r="C44" s="86">
        <f t="shared" si="6"/>
        <v>1522.4699551569506</v>
      </c>
      <c r="D44" s="86">
        <f t="shared" si="6"/>
        <v>379.42421524663678</v>
      </c>
      <c r="E44" s="86">
        <f t="shared" si="6"/>
        <v>194.37757847533632</v>
      </c>
      <c r="F44" s="86">
        <f t="shared" si="5"/>
        <v>1278.7271255605383</v>
      </c>
      <c r="G44" s="86">
        <f t="shared" si="5"/>
        <v>49.621524663677128</v>
      </c>
      <c r="H44" s="100">
        <f t="shared" si="1"/>
        <v>3818451.7450000001</v>
      </c>
      <c r="I44" s="86">
        <f t="shared" si="2"/>
        <v>1697554</v>
      </c>
      <c r="J44" s="86">
        <f t="shared" si="2"/>
        <v>423058</v>
      </c>
      <c r="K44" s="86">
        <f t="shared" si="2"/>
        <v>216731</v>
      </c>
      <c r="L44" s="86">
        <f t="shared" si="3"/>
        <v>1425780.7450000001</v>
      </c>
      <c r="M44" s="87">
        <f t="shared" si="3"/>
        <v>55328</v>
      </c>
      <c r="N44" s="76"/>
      <c r="O44" s="26" t="s">
        <v>29</v>
      </c>
      <c r="P44" s="1">
        <v>1697554</v>
      </c>
      <c r="Q44" s="1">
        <v>423058</v>
      </c>
      <c r="R44" s="1">
        <v>216731</v>
      </c>
      <c r="S44" s="1">
        <v>218940</v>
      </c>
      <c r="T44" s="1">
        <v>2209</v>
      </c>
      <c r="U44" s="1">
        <v>1425780.7450000001</v>
      </c>
      <c r="V44" s="1">
        <v>55328</v>
      </c>
      <c r="W44" s="1">
        <v>3818451.7450000001</v>
      </c>
      <c r="X44" s="1">
        <v>1115</v>
      </c>
      <c r="Y44" s="77">
        <v>3424.6203991031393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4"/>
        <v>2447.5250750920941</v>
      </c>
      <c r="C45" s="86">
        <f t="shared" si="6"/>
        <v>1225.3890620572399</v>
      </c>
      <c r="D45" s="86">
        <f t="shared" si="6"/>
        <v>81.857183338056103</v>
      </c>
      <c r="E45" s="86">
        <f t="shared" si="6"/>
        <v>86.420515726834793</v>
      </c>
      <c r="F45" s="86">
        <f t="shared" si="5"/>
        <v>963.87758288466989</v>
      </c>
      <c r="G45" s="86">
        <f t="shared" si="5"/>
        <v>89.980731085293286</v>
      </c>
      <c r="H45" s="100">
        <f t="shared" si="1"/>
        <v>8637315.9900000002</v>
      </c>
      <c r="I45" s="86">
        <f t="shared" si="2"/>
        <v>4324398</v>
      </c>
      <c r="J45" s="86">
        <f t="shared" si="2"/>
        <v>288874</v>
      </c>
      <c r="K45" s="86">
        <f t="shared" si="2"/>
        <v>304978</v>
      </c>
      <c r="L45" s="86">
        <f t="shared" si="3"/>
        <v>3401523.99</v>
      </c>
      <c r="M45" s="87">
        <f t="shared" si="3"/>
        <v>317542</v>
      </c>
      <c r="N45" s="76"/>
      <c r="O45" s="26" t="s">
        <v>30</v>
      </c>
      <c r="P45" s="1">
        <v>4324398</v>
      </c>
      <c r="Q45" s="1">
        <v>288874</v>
      </c>
      <c r="R45" s="1">
        <v>304978</v>
      </c>
      <c r="S45" s="1">
        <v>310326</v>
      </c>
      <c r="T45" s="1">
        <v>5348</v>
      </c>
      <c r="U45" s="1">
        <v>3401523.99</v>
      </c>
      <c r="V45" s="1">
        <v>317542</v>
      </c>
      <c r="W45" s="1">
        <v>8637315.9900000002</v>
      </c>
      <c r="X45" s="1">
        <v>3529</v>
      </c>
      <c r="Y45" s="77">
        <v>2447.5250750920941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4"/>
        <v>2512.7911304902964</v>
      </c>
      <c r="C46" s="86">
        <f t="shared" si="6"/>
        <v>1104.5122574055158</v>
      </c>
      <c r="D46" s="86">
        <f t="shared" si="6"/>
        <v>121.3682328907048</v>
      </c>
      <c r="E46" s="86">
        <f t="shared" si="6"/>
        <v>68.289070480081719</v>
      </c>
      <c r="F46" s="86">
        <f t="shared" si="5"/>
        <v>1162.0140620531154</v>
      </c>
      <c r="G46" s="86">
        <f t="shared" si="5"/>
        <v>56.607507660878447</v>
      </c>
      <c r="H46" s="100">
        <f t="shared" si="1"/>
        <v>9840090.0669999998</v>
      </c>
      <c r="I46" s="86">
        <f t="shared" si="2"/>
        <v>4325270</v>
      </c>
      <c r="J46" s="86">
        <f t="shared" si="2"/>
        <v>475278</v>
      </c>
      <c r="K46" s="86">
        <f t="shared" si="2"/>
        <v>267420</v>
      </c>
      <c r="L46" s="86">
        <f t="shared" si="3"/>
        <v>4550447.0669999998</v>
      </c>
      <c r="M46" s="87">
        <f t="shared" si="3"/>
        <v>221675</v>
      </c>
      <c r="N46" s="76"/>
      <c r="O46" s="26" t="s">
        <v>31</v>
      </c>
      <c r="P46" s="1">
        <v>4325270</v>
      </c>
      <c r="Q46" s="1">
        <v>475278</v>
      </c>
      <c r="R46" s="1">
        <v>267420</v>
      </c>
      <c r="S46" s="1">
        <v>273972</v>
      </c>
      <c r="T46" s="1">
        <v>6552</v>
      </c>
      <c r="U46" s="1">
        <v>4550447.0669999998</v>
      </c>
      <c r="V46" s="1">
        <v>221675</v>
      </c>
      <c r="W46" s="1">
        <v>9840090.0669999998</v>
      </c>
      <c r="X46" s="1">
        <v>3916</v>
      </c>
      <c r="Y46" s="77">
        <v>2512.7911304902964</v>
      </c>
      <c r="Z46" s="27"/>
      <c r="AA46" s="27"/>
      <c r="AB46" s="27"/>
      <c r="AC46" s="27"/>
      <c r="AD46" s="27"/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4"/>
        <v>2644.764147101132</v>
      </c>
      <c r="C47" s="86">
        <f t="shared" si="6"/>
        <v>1272.329038714116</v>
      </c>
      <c r="D47" s="86">
        <f t="shared" si="6"/>
        <v>201.07273750703609</v>
      </c>
      <c r="E47" s="86">
        <f t="shared" si="6"/>
        <v>183.21158296328727</v>
      </c>
      <c r="F47" s="86">
        <f t="shared" si="5"/>
        <v>935.79842066420667</v>
      </c>
      <c r="G47" s="86">
        <f t="shared" si="5"/>
        <v>52.352367252486083</v>
      </c>
      <c r="H47" s="100">
        <f t="shared" si="1"/>
        <v>42287133.947999999</v>
      </c>
      <c r="I47" s="86">
        <f t="shared" si="2"/>
        <v>20343269</v>
      </c>
      <c r="J47" s="86">
        <f t="shared" si="2"/>
        <v>3214952</v>
      </c>
      <c r="K47" s="86">
        <f t="shared" si="2"/>
        <v>2929370</v>
      </c>
      <c r="L47" s="86">
        <f t="shared" si="3"/>
        <v>14962480.948000001</v>
      </c>
      <c r="M47" s="87">
        <f t="shared" si="3"/>
        <v>837062</v>
      </c>
      <c r="N47" s="76"/>
      <c r="O47" s="28" t="s">
        <v>45</v>
      </c>
      <c r="P47" s="10">
        <v>20343269</v>
      </c>
      <c r="Q47" s="10">
        <v>3214952</v>
      </c>
      <c r="R47" s="10">
        <v>2929370</v>
      </c>
      <c r="S47" s="10">
        <v>2954115</v>
      </c>
      <c r="T47" s="10">
        <v>24745</v>
      </c>
      <c r="U47" s="10">
        <v>14962480.948000001</v>
      </c>
      <c r="V47" s="10">
        <v>837062</v>
      </c>
      <c r="W47" s="10">
        <v>42287133.947999999</v>
      </c>
      <c r="X47" s="10">
        <v>15989</v>
      </c>
      <c r="Y47" s="81">
        <v>2644.764147101132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4"/>
        <v>2593.2732798947104</v>
      </c>
      <c r="C48" s="86">
        <f t="shared" si="6"/>
        <v>1329.5833542241164</v>
      </c>
      <c r="D48" s="86">
        <f t="shared" si="6"/>
        <v>124.8739032338932</v>
      </c>
      <c r="E48" s="86">
        <f t="shared" si="6"/>
        <v>130.08698922035597</v>
      </c>
      <c r="F48" s="86">
        <f t="shared" si="5"/>
        <v>981.03399686638249</v>
      </c>
      <c r="G48" s="86">
        <f t="shared" si="5"/>
        <v>27.695036349962397</v>
      </c>
      <c r="H48" s="100">
        <f t="shared" si="1"/>
        <v>20689134.226999998</v>
      </c>
      <c r="I48" s="86">
        <f t="shared" si="2"/>
        <v>10607416</v>
      </c>
      <c r="J48" s="86">
        <f t="shared" si="2"/>
        <v>996244</v>
      </c>
      <c r="K48" s="86">
        <f t="shared" si="2"/>
        <v>1037834</v>
      </c>
      <c r="L48" s="86">
        <f t="shared" si="3"/>
        <v>7826689.227</v>
      </c>
      <c r="M48" s="87">
        <f t="shared" si="3"/>
        <v>220951</v>
      </c>
      <c r="N48" s="76"/>
      <c r="O48" s="28" t="s">
        <v>32</v>
      </c>
      <c r="P48" s="10">
        <v>10607416</v>
      </c>
      <c r="Q48" s="10">
        <v>996244</v>
      </c>
      <c r="R48" s="10">
        <v>1037834</v>
      </c>
      <c r="S48" s="10">
        <v>1051434</v>
      </c>
      <c r="T48" s="10">
        <v>13600</v>
      </c>
      <c r="U48" s="10">
        <v>7826689.227</v>
      </c>
      <c r="V48" s="10">
        <v>220951</v>
      </c>
      <c r="W48" s="10">
        <v>20689134.226999998</v>
      </c>
      <c r="X48" s="10">
        <v>7978</v>
      </c>
      <c r="Y48" s="81">
        <v>2593.2732798947104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4"/>
        <v>2893.3653033277878</v>
      </c>
      <c r="C49" s="89">
        <f t="shared" si="6"/>
        <v>1702.0624713081061</v>
      </c>
      <c r="D49" s="89">
        <f t="shared" si="6"/>
        <v>121.2173145553041</v>
      </c>
      <c r="E49" s="89">
        <f t="shared" si="6"/>
        <v>122.80602642179957</v>
      </c>
      <c r="F49" s="89">
        <f t="shared" si="5"/>
        <v>879.01025713487968</v>
      </c>
      <c r="G49" s="89">
        <f t="shared" si="5"/>
        <v>68.269233907698563</v>
      </c>
      <c r="H49" s="90">
        <f>SUM(H4:H48)</f>
        <v>5212302112.8899975</v>
      </c>
      <c r="I49" s="91">
        <f t="shared" ref="I49:M49" si="7">SUM(I4:I48)</f>
        <v>3066209374</v>
      </c>
      <c r="J49" s="91">
        <f t="shared" si="7"/>
        <v>218368992</v>
      </c>
      <c r="K49" s="91">
        <f t="shared" si="7"/>
        <v>221231004</v>
      </c>
      <c r="L49" s="91">
        <f t="shared" si="7"/>
        <v>1583507970.8899994</v>
      </c>
      <c r="M49" s="92">
        <f t="shared" si="7"/>
        <v>122984772</v>
      </c>
      <c r="N49" s="83"/>
      <c r="O49" s="7" t="s">
        <v>33</v>
      </c>
      <c r="P49" s="11">
        <v>3066209374</v>
      </c>
      <c r="Q49" s="11">
        <v>218368992</v>
      </c>
      <c r="R49" s="11">
        <v>221231004</v>
      </c>
      <c r="S49" s="11">
        <v>224463007</v>
      </c>
      <c r="T49" s="11">
        <v>3232003</v>
      </c>
      <c r="U49" s="11">
        <v>1583507970.8900003</v>
      </c>
      <c r="V49" s="11">
        <v>122984772</v>
      </c>
      <c r="W49" s="11">
        <v>5212302112.8899975</v>
      </c>
      <c r="X49" s="11">
        <v>1801467</v>
      </c>
      <c r="Y49" s="84">
        <v>2893.3653033277865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2893.3653033277878</v>
      </c>
      <c r="C50" s="86">
        <f t="shared" ref="C50:G50" si="8">C49</f>
        <v>1702.0624713081061</v>
      </c>
      <c r="D50" s="86">
        <f t="shared" si="8"/>
        <v>121.2173145553041</v>
      </c>
      <c r="E50" s="86">
        <f t="shared" si="8"/>
        <v>122.80602642179957</v>
      </c>
      <c r="F50" s="86">
        <f t="shared" si="8"/>
        <v>879.01025713487968</v>
      </c>
      <c r="G50" s="86">
        <f t="shared" si="8"/>
        <v>68.269233907698563</v>
      </c>
      <c r="H50" s="86">
        <f>AVERAGE(H4:H48)</f>
        <v>115828935.84199995</v>
      </c>
      <c r="I50" s="86">
        <f t="shared" ref="I50:M50" si="9">AVERAGE(I4:I48)</f>
        <v>68137986.088888884</v>
      </c>
      <c r="J50" s="86">
        <f t="shared" si="9"/>
        <v>4852644.2666666666</v>
      </c>
      <c r="K50" s="86">
        <f t="shared" si="9"/>
        <v>4916244.5333333332</v>
      </c>
      <c r="L50" s="86">
        <f t="shared" si="9"/>
        <v>35189066.019777767</v>
      </c>
      <c r="M50" s="86">
        <f t="shared" si="9"/>
        <v>2732994.9333333331</v>
      </c>
      <c r="P50" s="14"/>
      <c r="Q50" s="85"/>
      <c r="R50" s="85"/>
      <c r="S50" s="85"/>
      <c r="T50" s="85"/>
      <c r="U50" s="85"/>
      <c r="V50" s="85"/>
      <c r="W50" s="85"/>
      <c r="X50" s="85"/>
      <c r="Y50" s="85"/>
      <c r="AE50" s="43"/>
      <c r="AF50" s="43"/>
      <c r="AG50" s="43"/>
      <c r="AH50" s="43"/>
      <c r="AI50" s="43"/>
      <c r="AJ50" s="78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5"/>
    </row>
    <row r="51" spans="1:56" ht="12">
      <c r="AJ51" s="78"/>
    </row>
    <row r="52" spans="1:56" ht="12">
      <c r="A52" s="8" t="s">
        <v>145</v>
      </c>
      <c r="AJ52" s="78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J53" s="78"/>
    </row>
    <row r="54" spans="1:56" ht="12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6" ht="12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s="5" customFormat="1" ht="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56" s="5" customFormat="1" ht="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9" customHeight="1"/>
    <row r="95" s="5" customFormat="1" ht="9" customHeight="1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12" customFormat="1" ht="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s="12" customFormat="1" ht="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5" customFormat="1" ht="9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72" s="5" customFormat="1" ht="9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ht="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9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rowBreaks count="2" manualBreakCount="2">
    <brk id="54" max="16383" man="1"/>
    <brk id="159" max="16383" man="1"/>
  </rowBreaks>
  <colBreaks count="2" manualBreakCount="2">
    <brk id="27" max="1048575" man="1"/>
    <brk id="4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333"/>
  <sheetViews>
    <sheetView zoomScale="85" zoomScaleNormal="85" zoomScaleSheetLayoutView="85" workbookViewId="0"/>
  </sheetViews>
  <sheetFormatPr defaultColWidth="11.28515625" defaultRowHeight="9" customHeight="1"/>
  <cols>
    <col min="1" max="1" width="10.7109375" style="8" customWidth="1"/>
    <col min="2" max="13" width="14.28515625" style="8" customWidth="1"/>
    <col min="14" max="14" width="5.7109375" style="8" customWidth="1"/>
    <col min="15" max="15" width="11.28515625" style="8" customWidth="1"/>
    <col min="16" max="16" width="13.28515625" style="8" bestFit="1" customWidth="1"/>
    <col min="17" max="17" width="13.140625" style="8" bestFit="1" customWidth="1"/>
    <col min="18" max="18" width="15.28515625" style="8" bestFit="1" customWidth="1"/>
    <col min="19" max="19" width="13.28515625" style="8" customWidth="1"/>
    <col min="20" max="20" width="12.5703125" style="8" customWidth="1"/>
    <col min="21" max="21" width="15" style="8" customWidth="1"/>
    <col min="22" max="23" width="14.7109375" style="8" customWidth="1"/>
    <col min="24" max="24" width="12.28515625" style="8" customWidth="1"/>
    <col min="25" max="25" width="11.28515625" style="8" customWidth="1"/>
    <col min="26" max="26" width="1.42578125" style="8" customWidth="1"/>
    <col min="27" max="27" width="2.140625" style="8" customWidth="1"/>
    <col min="28" max="28" width="3.140625" style="8" customWidth="1"/>
    <col min="29" max="29" width="1.42578125" style="8" customWidth="1"/>
    <col min="30" max="30" width="1.85546875" style="8" customWidth="1"/>
    <col min="31" max="31" width="11.28515625" style="8" customWidth="1"/>
    <col min="32" max="41" width="11.42578125" style="8" customWidth="1"/>
    <col min="42" max="42" width="11.28515625" style="8" customWidth="1"/>
    <col min="43" max="43" width="2" style="8" customWidth="1"/>
    <col min="44" max="44" width="1.42578125" style="8" customWidth="1"/>
    <col min="45" max="45" width="11.28515625" style="8" hidden="1" customWidth="1"/>
    <col min="46" max="46" width="2.5703125" style="8" customWidth="1"/>
    <col min="47" max="47" width="11.28515625" style="8" customWidth="1"/>
    <col min="48" max="55" width="11.42578125" style="8" customWidth="1"/>
    <col min="56" max="72" width="11.28515625" style="5" customWidth="1"/>
    <col min="73" max="256" width="11.28515625" style="8"/>
    <col min="257" max="257" width="10.7109375" style="8" customWidth="1"/>
    <col min="258" max="269" width="14.28515625" style="8" customWidth="1"/>
    <col min="270" max="270" width="5.7109375" style="8" customWidth="1"/>
    <col min="271" max="271" width="11.28515625" style="8" customWidth="1"/>
    <col min="272" max="272" width="13.28515625" style="8" bestFit="1" customWidth="1"/>
    <col min="273" max="273" width="13.140625" style="8" bestFit="1" customWidth="1"/>
    <col min="274" max="274" width="15.28515625" style="8" bestFit="1" customWidth="1"/>
    <col min="275" max="275" width="13.28515625" style="8" customWidth="1"/>
    <col min="276" max="276" width="12.5703125" style="8" customWidth="1"/>
    <col min="277" max="277" width="15" style="8" customWidth="1"/>
    <col min="278" max="279" width="14.7109375" style="8" customWidth="1"/>
    <col min="280" max="280" width="12.28515625" style="8" customWidth="1"/>
    <col min="281" max="281" width="11.28515625" style="8" customWidth="1"/>
    <col min="282" max="282" width="1.42578125" style="8" customWidth="1"/>
    <col min="283" max="283" width="2.140625" style="8" customWidth="1"/>
    <col min="284" max="284" width="3.140625" style="8" customWidth="1"/>
    <col min="285" max="285" width="1.42578125" style="8" customWidth="1"/>
    <col min="286" max="286" width="1.85546875" style="8" customWidth="1"/>
    <col min="287" max="287" width="11.28515625" style="8" customWidth="1"/>
    <col min="288" max="297" width="11.42578125" style="8" customWidth="1"/>
    <col min="298" max="298" width="11.28515625" style="8" customWidth="1"/>
    <col min="299" max="299" width="2" style="8" customWidth="1"/>
    <col min="300" max="300" width="1.42578125" style="8" customWidth="1"/>
    <col min="301" max="301" width="0" style="8" hidden="1" customWidth="1"/>
    <col min="302" max="302" width="2.5703125" style="8" customWidth="1"/>
    <col min="303" max="303" width="11.28515625" style="8" customWidth="1"/>
    <col min="304" max="311" width="11.42578125" style="8" customWidth="1"/>
    <col min="312" max="328" width="11.28515625" style="8" customWidth="1"/>
    <col min="329" max="512" width="11.28515625" style="8"/>
    <col min="513" max="513" width="10.7109375" style="8" customWidth="1"/>
    <col min="514" max="525" width="14.28515625" style="8" customWidth="1"/>
    <col min="526" max="526" width="5.7109375" style="8" customWidth="1"/>
    <col min="527" max="527" width="11.28515625" style="8" customWidth="1"/>
    <col min="528" max="528" width="13.28515625" style="8" bestFit="1" customWidth="1"/>
    <col min="529" max="529" width="13.140625" style="8" bestFit="1" customWidth="1"/>
    <col min="530" max="530" width="15.28515625" style="8" bestFit="1" customWidth="1"/>
    <col min="531" max="531" width="13.28515625" style="8" customWidth="1"/>
    <col min="532" max="532" width="12.5703125" style="8" customWidth="1"/>
    <col min="533" max="533" width="15" style="8" customWidth="1"/>
    <col min="534" max="535" width="14.7109375" style="8" customWidth="1"/>
    <col min="536" max="536" width="12.28515625" style="8" customWidth="1"/>
    <col min="537" max="537" width="11.28515625" style="8" customWidth="1"/>
    <col min="538" max="538" width="1.42578125" style="8" customWidth="1"/>
    <col min="539" max="539" width="2.140625" style="8" customWidth="1"/>
    <col min="540" max="540" width="3.140625" style="8" customWidth="1"/>
    <col min="541" max="541" width="1.42578125" style="8" customWidth="1"/>
    <col min="542" max="542" width="1.85546875" style="8" customWidth="1"/>
    <col min="543" max="543" width="11.28515625" style="8" customWidth="1"/>
    <col min="544" max="553" width="11.42578125" style="8" customWidth="1"/>
    <col min="554" max="554" width="11.28515625" style="8" customWidth="1"/>
    <col min="555" max="555" width="2" style="8" customWidth="1"/>
    <col min="556" max="556" width="1.42578125" style="8" customWidth="1"/>
    <col min="557" max="557" width="0" style="8" hidden="1" customWidth="1"/>
    <col min="558" max="558" width="2.5703125" style="8" customWidth="1"/>
    <col min="559" max="559" width="11.28515625" style="8" customWidth="1"/>
    <col min="560" max="567" width="11.42578125" style="8" customWidth="1"/>
    <col min="568" max="584" width="11.28515625" style="8" customWidth="1"/>
    <col min="585" max="768" width="11.28515625" style="8"/>
    <col min="769" max="769" width="10.7109375" style="8" customWidth="1"/>
    <col min="770" max="781" width="14.28515625" style="8" customWidth="1"/>
    <col min="782" max="782" width="5.7109375" style="8" customWidth="1"/>
    <col min="783" max="783" width="11.28515625" style="8" customWidth="1"/>
    <col min="784" max="784" width="13.28515625" style="8" bestFit="1" customWidth="1"/>
    <col min="785" max="785" width="13.140625" style="8" bestFit="1" customWidth="1"/>
    <col min="786" max="786" width="15.28515625" style="8" bestFit="1" customWidth="1"/>
    <col min="787" max="787" width="13.28515625" style="8" customWidth="1"/>
    <col min="788" max="788" width="12.5703125" style="8" customWidth="1"/>
    <col min="789" max="789" width="15" style="8" customWidth="1"/>
    <col min="790" max="791" width="14.7109375" style="8" customWidth="1"/>
    <col min="792" max="792" width="12.28515625" style="8" customWidth="1"/>
    <col min="793" max="793" width="11.28515625" style="8" customWidth="1"/>
    <col min="794" max="794" width="1.42578125" style="8" customWidth="1"/>
    <col min="795" max="795" width="2.140625" style="8" customWidth="1"/>
    <col min="796" max="796" width="3.140625" style="8" customWidth="1"/>
    <col min="797" max="797" width="1.42578125" style="8" customWidth="1"/>
    <col min="798" max="798" width="1.85546875" style="8" customWidth="1"/>
    <col min="799" max="799" width="11.28515625" style="8" customWidth="1"/>
    <col min="800" max="809" width="11.42578125" style="8" customWidth="1"/>
    <col min="810" max="810" width="11.28515625" style="8" customWidth="1"/>
    <col min="811" max="811" width="2" style="8" customWidth="1"/>
    <col min="812" max="812" width="1.42578125" style="8" customWidth="1"/>
    <col min="813" max="813" width="0" style="8" hidden="1" customWidth="1"/>
    <col min="814" max="814" width="2.5703125" style="8" customWidth="1"/>
    <col min="815" max="815" width="11.28515625" style="8" customWidth="1"/>
    <col min="816" max="823" width="11.42578125" style="8" customWidth="1"/>
    <col min="824" max="840" width="11.28515625" style="8" customWidth="1"/>
    <col min="841" max="1024" width="11.28515625" style="8"/>
    <col min="1025" max="1025" width="10.7109375" style="8" customWidth="1"/>
    <col min="1026" max="1037" width="14.28515625" style="8" customWidth="1"/>
    <col min="1038" max="1038" width="5.7109375" style="8" customWidth="1"/>
    <col min="1039" max="1039" width="11.28515625" style="8" customWidth="1"/>
    <col min="1040" max="1040" width="13.28515625" style="8" bestFit="1" customWidth="1"/>
    <col min="1041" max="1041" width="13.140625" style="8" bestFit="1" customWidth="1"/>
    <col min="1042" max="1042" width="15.28515625" style="8" bestFit="1" customWidth="1"/>
    <col min="1043" max="1043" width="13.28515625" style="8" customWidth="1"/>
    <col min="1044" max="1044" width="12.5703125" style="8" customWidth="1"/>
    <col min="1045" max="1045" width="15" style="8" customWidth="1"/>
    <col min="1046" max="1047" width="14.7109375" style="8" customWidth="1"/>
    <col min="1048" max="1048" width="12.28515625" style="8" customWidth="1"/>
    <col min="1049" max="1049" width="11.28515625" style="8" customWidth="1"/>
    <col min="1050" max="1050" width="1.42578125" style="8" customWidth="1"/>
    <col min="1051" max="1051" width="2.140625" style="8" customWidth="1"/>
    <col min="1052" max="1052" width="3.140625" style="8" customWidth="1"/>
    <col min="1053" max="1053" width="1.42578125" style="8" customWidth="1"/>
    <col min="1054" max="1054" width="1.85546875" style="8" customWidth="1"/>
    <col min="1055" max="1055" width="11.28515625" style="8" customWidth="1"/>
    <col min="1056" max="1065" width="11.42578125" style="8" customWidth="1"/>
    <col min="1066" max="1066" width="11.28515625" style="8" customWidth="1"/>
    <col min="1067" max="1067" width="2" style="8" customWidth="1"/>
    <col min="1068" max="1068" width="1.42578125" style="8" customWidth="1"/>
    <col min="1069" max="1069" width="0" style="8" hidden="1" customWidth="1"/>
    <col min="1070" max="1070" width="2.5703125" style="8" customWidth="1"/>
    <col min="1071" max="1071" width="11.28515625" style="8" customWidth="1"/>
    <col min="1072" max="1079" width="11.42578125" style="8" customWidth="1"/>
    <col min="1080" max="1096" width="11.28515625" style="8" customWidth="1"/>
    <col min="1097" max="1280" width="11.28515625" style="8"/>
    <col min="1281" max="1281" width="10.7109375" style="8" customWidth="1"/>
    <col min="1282" max="1293" width="14.28515625" style="8" customWidth="1"/>
    <col min="1294" max="1294" width="5.7109375" style="8" customWidth="1"/>
    <col min="1295" max="1295" width="11.28515625" style="8" customWidth="1"/>
    <col min="1296" max="1296" width="13.28515625" style="8" bestFit="1" customWidth="1"/>
    <col min="1297" max="1297" width="13.140625" style="8" bestFit="1" customWidth="1"/>
    <col min="1298" max="1298" width="15.28515625" style="8" bestFit="1" customWidth="1"/>
    <col min="1299" max="1299" width="13.28515625" style="8" customWidth="1"/>
    <col min="1300" max="1300" width="12.5703125" style="8" customWidth="1"/>
    <col min="1301" max="1301" width="15" style="8" customWidth="1"/>
    <col min="1302" max="1303" width="14.7109375" style="8" customWidth="1"/>
    <col min="1304" max="1304" width="12.28515625" style="8" customWidth="1"/>
    <col min="1305" max="1305" width="11.28515625" style="8" customWidth="1"/>
    <col min="1306" max="1306" width="1.42578125" style="8" customWidth="1"/>
    <col min="1307" max="1307" width="2.140625" style="8" customWidth="1"/>
    <col min="1308" max="1308" width="3.140625" style="8" customWidth="1"/>
    <col min="1309" max="1309" width="1.42578125" style="8" customWidth="1"/>
    <col min="1310" max="1310" width="1.85546875" style="8" customWidth="1"/>
    <col min="1311" max="1311" width="11.28515625" style="8" customWidth="1"/>
    <col min="1312" max="1321" width="11.42578125" style="8" customWidth="1"/>
    <col min="1322" max="1322" width="11.28515625" style="8" customWidth="1"/>
    <col min="1323" max="1323" width="2" style="8" customWidth="1"/>
    <col min="1324" max="1324" width="1.42578125" style="8" customWidth="1"/>
    <col min="1325" max="1325" width="0" style="8" hidden="1" customWidth="1"/>
    <col min="1326" max="1326" width="2.5703125" style="8" customWidth="1"/>
    <col min="1327" max="1327" width="11.28515625" style="8" customWidth="1"/>
    <col min="1328" max="1335" width="11.42578125" style="8" customWidth="1"/>
    <col min="1336" max="1352" width="11.28515625" style="8" customWidth="1"/>
    <col min="1353" max="1536" width="11.28515625" style="8"/>
    <col min="1537" max="1537" width="10.7109375" style="8" customWidth="1"/>
    <col min="1538" max="1549" width="14.28515625" style="8" customWidth="1"/>
    <col min="1550" max="1550" width="5.7109375" style="8" customWidth="1"/>
    <col min="1551" max="1551" width="11.28515625" style="8" customWidth="1"/>
    <col min="1552" max="1552" width="13.28515625" style="8" bestFit="1" customWidth="1"/>
    <col min="1553" max="1553" width="13.140625" style="8" bestFit="1" customWidth="1"/>
    <col min="1554" max="1554" width="15.28515625" style="8" bestFit="1" customWidth="1"/>
    <col min="1555" max="1555" width="13.28515625" style="8" customWidth="1"/>
    <col min="1556" max="1556" width="12.5703125" style="8" customWidth="1"/>
    <col min="1557" max="1557" width="15" style="8" customWidth="1"/>
    <col min="1558" max="1559" width="14.7109375" style="8" customWidth="1"/>
    <col min="1560" max="1560" width="12.28515625" style="8" customWidth="1"/>
    <col min="1561" max="1561" width="11.28515625" style="8" customWidth="1"/>
    <col min="1562" max="1562" width="1.42578125" style="8" customWidth="1"/>
    <col min="1563" max="1563" width="2.140625" style="8" customWidth="1"/>
    <col min="1564" max="1564" width="3.140625" style="8" customWidth="1"/>
    <col min="1565" max="1565" width="1.42578125" style="8" customWidth="1"/>
    <col min="1566" max="1566" width="1.85546875" style="8" customWidth="1"/>
    <col min="1567" max="1567" width="11.28515625" style="8" customWidth="1"/>
    <col min="1568" max="1577" width="11.42578125" style="8" customWidth="1"/>
    <col min="1578" max="1578" width="11.28515625" style="8" customWidth="1"/>
    <col min="1579" max="1579" width="2" style="8" customWidth="1"/>
    <col min="1580" max="1580" width="1.42578125" style="8" customWidth="1"/>
    <col min="1581" max="1581" width="0" style="8" hidden="1" customWidth="1"/>
    <col min="1582" max="1582" width="2.5703125" style="8" customWidth="1"/>
    <col min="1583" max="1583" width="11.28515625" style="8" customWidth="1"/>
    <col min="1584" max="1591" width="11.42578125" style="8" customWidth="1"/>
    <col min="1592" max="1608" width="11.28515625" style="8" customWidth="1"/>
    <col min="1609" max="1792" width="11.28515625" style="8"/>
    <col min="1793" max="1793" width="10.7109375" style="8" customWidth="1"/>
    <col min="1794" max="1805" width="14.28515625" style="8" customWidth="1"/>
    <col min="1806" max="1806" width="5.7109375" style="8" customWidth="1"/>
    <col min="1807" max="1807" width="11.28515625" style="8" customWidth="1"/>
    <col min="1808" max="1808" width="13.28515625" style="8" bestFit="1" customWidth="1"/>
    <col min="1809" max="1809" width="13.140625" style="8" bestFit="1" customWidth="1"/>
    <col min="1810" max="1810" width="15.28515625" style="8" bestFit="1" customWidth="1"/>
    <col min="1811" max="1811" width="13.28515625" style="8" customWidth="1"/>
    <col min="1812" max="1812" width="12.5703125" style="8" customWidth="1"/>
    <col min="1813" max="1813" width="15" style="8" customWidth="1"/>
    <col min="1814" max="1815" width="14.7109375" style="8" customWidth="1"/>
    <col min="1816" max="1816" width="12.28515625" style="8" customWidth="1"/>
    <col min="1817" max="1817" width="11.28515625" style="8" customWidth="1"/>
    <col min="1818" max="1818" width="1.42578125" style="8" customWidth="1"/>
    <col min="1819" max="1819" width="2.140625" style="8" customWidth="1"/>
    <col min="1820" max="1820" width="3.140625" style="8" customWidth="1"/>
    <col min="1821" max="1821" width="1.42578125" style="8" customWidth="1"/>
    <col min="1822" max="1822" width="1.85546875" style="8" customWidth="1"/>
    <col min="1823" max="1823" width="11.28515625" style="8" customWidth="1"/>
    <col min="1824" max="1833" width="11.42578125" style="8" customWidth="1"/>
    <col min="1834" max="1834" width="11.28515625" style="8" customWidth="1"/>
    <col min="1835" max="1835" width="2" style="8" customWidth="1"/>
    <col min="1836" max="1836" width="1.42578125" style="8" customWidth="1"/>
    <col min="1837" max="1837" width="0" style="8" hidden="1" customWidth="1"/>
    <col min="1838" max="1838" width="2.5703125" style="8" customWidth="1"/>
    <col min="1839" max="1839" width="11.28515625" style="8" customWidth="1"/>
    <col min="1840" max="1847" width="11.42578125" style="8" customWidth="1"/>
    <col min="1848" max="1864" width="11.28515625" style="8" customWidth="1"/>
    <col min="1865" max="2048" width="11.28515625" style="8"/>
    <col min="2049" max="2049" width="10.7109375" style="8" customWidth="1"/>
    <col min="2050" max="2061" width="14.28515625" style="8" customWidth="1"/>
    <col min="2062" max="2062" width="5.7109375" style="8" customWidth="1"/>
    <col min="2063" max="2063" width="11.28515625" style="8" customWidth="1"/>
    <col min="2064" max="2064" width="13.28515625" style="8" bestFit="1" customWidth="1"/>
    <col min="2065" max="2065" width="13.140625" style="8" bestFit="1" customWidth="1"/>
    <col min="2066" max="2066" width="15.28515625" style="8" bestFit="1" customWidth="1"/>
    <col min="2067" max="2067" width="13.28515625" style="8" customWidth="1"/>
    <col min="2068" max="2068" width="12.5703125" style="8" customWidth="1"/>
    <col min="2069" max="2069" width="15" style="8" customWidth="1"/>
    <col min="2070" max="2071" width="14.7109375" style="8" customWidth="1"/>
    <col min="2072" max="2072" width="12.28515625" style="8" customWidth="1"/>
    <col min="2073" max="2073" width="11.28515625" style="8" customWidth="1"/>
    <col min="2074" max="2074" width="1.42578125" style="8" customWidth="1"/>
    <col min="2075" max="2075" width="2.140625" style="8" customWidth="1"/>
    <col min="2076" max="2076" width="3.140625" style="8" customWidth="1"/>
    <col min="2077" max="2077" width="1.42578125" style="8" customWidth="1"/>
    <col min="2078" max="2078" width="1.85546875" style="8" customWidth="1"/>
    <col min="2079" max="2079" width="11.28515625" style="8" customWidth="1"/>
    <col min="2080" max="2089" width="11.42578125" style="8" customWidth="1"/>
    <col min="2090" max="2090" width="11.28515625" style="8" customWidth="1"/>
    <col min="2091" max="2091" width="2" style="8" customWidth="1"/>
    <col min="2092" max="2092" width="1.42578125" style="8" customWidth="1"/>
    <col min="2093" max="2093" width="0" style="8" hidden="1" customWidth="1"/>
    <col min="2094" max="2094" width="2.5703125" style="8" customWidth="1"/>
    <col min="2095" max="2095" width="11.28515625" style="8" customWidth="1"/>
    <col min="2096" max="2103" width="11.42578125" style="8" customWidth="1"/>
    <col min="2104" max="2120" width="11.28515625" style="8" customWidth="1"/>
    <col min="2121" max="2304" width="11.28515625" style="8"/>
    <col min="2305" max="2305" width="10.7109375" style="8" customWidth="1"/>
    <col min="2306" max="2317" width="14.28515625" style="8" customWidth="1"/>
    <col min="2318" max="2318" width="5.7109375" style="8" customWidth="1"/>
    <col min="2319" max="2319" width="11.28515625" style="8" customWidth="1"/>
    <col min="2320" max="2320" width="13.28515625" style="8" bestFit="1" customWidth="1"/>
    <col min="2321" max="2321" width="13.140625" style="8" bestFit="1" customWidth="1"/>
    <col min="2322" max="2322" width="15.28515625" style="8" bestFit="1" customWidth="1"/>
    <col min="2323" max="2323" width="13.28515625" style="8" customWidth="1"/>
    <col min="2324" max="2324" width="12.5703125" style="8" customWidth="1"/>
    <col min="2325" max="2325" width="15" style="8" customWidth="1"/>
    <col min="2326" max="2327" width="14.7109375" style="8" customWidth="1"/>
    <col min="2328" max="2328" width="12.28515625" style="8" customWidth="1"/>
    <col min="2329" max="2329" width="11.28515625" style="8" customWidth="1"/>
    <col min="2330" max="2330" width="1.42578125" style="8" customWidth="1"/>
    <col min="2331" max="2331" width="2.140625" style="8" customWidth="1"/>
    <col min="2332" max="2332" width="3.140625" style="8" customWidth="1"/>
    <col min="2333" max="2333" width="1.42578125" style="8" customWidth="1"/>
    <col min="2334" max="2334" width="1.85546875" style="8" customWidth="1"/>
    <col min="2335" max="2335" width="11.28515625" style="8" customWidth="1"/>
    <col min="2336" max="2345" width="11.42578125" style="8" customWidth="1"/>
    <col min="2346" max="2346" width="11.28515625" style="8" customWidth="1"/>
    <col min="2347" max="2347" width="2" style="8" customWidth="1"/>
    <col min="2348" max="2348" width="1.42578125" style="8" customWidth="1"/>
    <col min="2349" max="2349" width="0" style="8" hidden="1" customWidth="1"/>
    <col min="2350" max="2350" width="2.5703125" style="8" customWidth="1"/>
    <col min="2351" max="2351" width="11.28515625" style="8" customWidth="1"/>
    <col min="2352" max="2359" width="11.42578125" style="8" customWidth="1"/>
    <col min="2360" max="2376" width="11.28515625" style="8" customWidth="1"/>
    <col min="2377" max="2560" width="11.28515625" style="8"/>
    <col min="2561" max="2561" width="10.7109375" style="8" customWidth="1"/>
    <col min="2562" max="2573" width="14.28515625" style="8" customWidth="1"/>
    <col min="2574" max="2574" width="5.7109375" style="8" customWidth="1"/>
    <col min="2575" max="2575" width="11.28515625" style="8" customWidth="1"/>
    <col min="2576" max="2576" width="13.28515625" style="8" bestFit="1" customWidth="1"/>
    <col min="2577" max="2577" width="13.140625" style="8" bestFit="1" customWidth="1"/>
    <col min="2578" max="2578" width="15.28515625" style="8" bestFit="1" customWidth="1"/>
    <col min="2579" max="2579" width="13.28515625" style="8" customWidth="1"/>
    <col min="2580" max="2580" width="12.5703125" style="8" customWidth="1"/>
    <col min="2581" max="2581" width="15" style="8" customWidth="1"/>
    <col min="2582" max="2583" width="14.7109375" style="8" customWidth="1"/>
    <col min="2584" max="2584" width="12.28515625" style="8" customWidth="1"/>
    <col min="2585" max="2585" width="11.28515625" style="8" customWidth="1"/>
    <col min="2586" max="2586" width="1.42578125" style="8" customWidth="1"/>
    <col min="2587" max="2587" width="2.140625" style="8" customWidth="1"/>
    <col min="2588" max="2588" width="3.140625" style="8" customWidth="1"/>
    <col min="2589" max="2589" width="1.42578125" style="8" customWidth="1"/>
    <col min="2590" max="2590" width="1.85546875" style="8" customWidth="1"/>
    <col min="2591" max="2591" width="11.28515625" style="8" customWidth="1"/>
    <col min="2592" max="2601" width="11.42578125" style="8" customWidth="1"/>
    <col min="2602" max="2602" width="11.28515625" style="8" customWidth="1"/>
    <col min="2603" max="2603" width="2" style="8" customWidth="1"/>
    <col min="2604" max="2604" width="1.42578125" style="8" customWidth="1"/>
    <col min="2605" max="2605" width="0" style="8" hidden="1" customWidth="1"/>
    <col min="2606" max="2606" width="2.5703125" style="8" customWidth="1"/>
    <col min="2607" max="2607" width="11.28515625" style="8" customWidth="1"/>
    <col min="2608" max="2615" width="11.42578125" style="8" customWidth="1"/>
    <col min="2616" max="2632" width="11.28515625" style="8" customWidth="1"/>
    <col min="2633" max="2816" width="11.28515625" style="8"/>
    <col min="2817" max="2817" width="10.7109375" style="8" customWidth="1"/>
    <col min="2818" max="2829" width="14.28515625" style="8" customWidth="1"/>
    <col min="2830" max="2830" width="5.7109375" style="8" customWidth="1"/>
    <col min="2831" max="2831" width="11.28515625" style="8" customWidth="1"/>
    <col min="2832" max="2832" width="13.28515625" style="8" bestFit="1" customWidth="1"/>
    <col min="2833" max="2833" width="13.140625" style="8" bestFit="1" customWidth="1"/>
    <col min="2834" max="2834" width="15.28515625" style="8" bestFit="1" customWidth="1"/>
    <col min="2835" max="2835" width="13.28515625" style="8" customWidth="1"/>
    <col min="2836" max="2836" width="12.5703125" style="8" customWidth="1"/>
    <col min="2837" max="2837" width="15" style="8" customWidth="1"/>
    <col min="2838" max="2839" width="14.7109375" style="8" customWidth="1"/>
    <col min="2840" max="2840" width="12.28515625" style="8" customWidth="1"/>
    <col min="2841" max="2841" width="11.28515625" style="8" customWidth="1"/>
    <col min="2842" max="2842" width="1.42578125" style="8" customWidth="1"/>
    <col min="2843" max="2843" width="2.140625" style="8" customWidth="1"/>
    <col min="2844" max="2844" width="3.140625" style="8" customWidth="1"/>
    <col min="2845" max="2845" width="1.42578125" style="8" customWidth="1"/>
    <col min="2846" max="2846" width="1.85546875" style="8" customWidth="1"/>
    <col min="2847" max="2847" width="11.28515625" style="8" customWidth="1"/>
    <col min="2848" max="2857" width="11.42578125" style="8" customWidth="1"/>
    <col min="2858" max="2858" width="11.28515625" style="8" customWidth="1"/>
    <col min="2859" max="2859" width="2" style="8" customWidth="1"/>
    <col min="2860" max="2860" width="1.42578125" style="8" customWidth="1"/>
    <col min="2861" max="2861" width="0" style="8" hidden="1" customWidth="1"/>
    <col min="2862" max="2862" width="2.5703125" style="8" customWidth="1"/>
    <col min="2863" max="2863" width="11.28515625" style="8" customWidth="1"/>
    <col min="2864" max="2871" width="11.42578125" style="8" customWidth="1"/>
    <col min="2872" max="2888" width="11.28515625" style="8" customWidth="1"/>
    <col min="2889" max="3072" width="11.28515625" style="8"/>
    <col min="3073" max="3073" width="10.7109375" style="8" customWidth="1"/>
    <col min="3074" max="3085" width="14.28515625" style="8" customWidth="1"/>
    <col min="3086" max="3086" width="5.7109375" style="8" customWidth="1"/>
    <col min="3087" max="3087" width="11.28515625" style="8" customWidth="1"/>
    <col min="3088" max="3088" width="13.28515625" style="8" bestFit="1" customWidth="1"/>
    <col min="3089" max="3089" width="13.140625" style="8" bestFit="1" customWidth="1"/>
    <col min="3090" max="3090" width="15.28515625" style="8" bestFit="1" customWidth="1"/>
    <col min="3091" max="3091" width="13.28515625" style="8" customWidth="1"/>
    <col min="3092" max="3092" width="12.5703125" style="8" customWidth="1"/>
    <col min="3093" max="3093" width="15" style="8" customWidth="1"/>
    <col min="3094" max="3095" width="14.7109375" style="8" customWidth="1"/>
    <col min="3096" max="3096" width="12.28515625" style="8" customWidth="1"/>
    <col min="3097" max="3097" width="11.28515625" style="8" customWidth="1"/>
    <col min="3098" max="3098" width="1.42578125" style="8" customWidth="1"/>
    <col min="3099" max="3099" width="2.140625" style="8" customWidth="1"/>
    <col min="3100" max="3100" width="3.140625" style="8" customWidth="1"/>
    <col min="3101" max="3101" width="1.42578125" style="8" customWidth="1"/>
    <col min="3102" max="3102" width="1.85546875" style="8" customWidth="1"/>
    <col min="3103" max="3103" width="11.28515625" style="8" customWidth="1"/>
    <col min="3104" max="3113" width="11.42578125" style="8" customWidth="1"/>
    <col min="3114" max="3114" width="11.28515625" style="8" customWidth="1"/>
    <col min="3115" max="3115" width="2" style="8" customWidth="1"/>
    <col min="3116" max="3116" width="1.42578125" style="8" customWidth="1"/>
    <col min="3117" max="3117" width="0" style="8" hidden="1" customWidth="1"/>
    <col min="3118" max="3118" width="2.5703125" style="8" customWidth="1"/>
    <col min="3119" max="3119" width="11.28515625" style="8" customWidth="1"/>
    <col min="3120" max="3127" width="11.42578125" style="8" customWidth="1"/>
    <col min="3128" max="3144" width="11.28515625" style="8" customWidth="1"/>
    <col min="3145" max="3328" width="11.28515625" style="8"/>
    <col min="3329" max="3329" width="10.7109375" style="8" customWidth="1"/>
    <col min="3330" max="3341" width="14.28515625" style="8" customWidth="1"/>
    <col min="3342" max="3342" width="5.7109375" style="8" customWidth="1"/>
    <col min="3343" max="3343" width="11.28515625" style="8" customWidth="1"/>
    <col min="3344" max="3344" width="13.28515625" style="8" bestFit="1" customWidth="1"/>
    <col min="3345" max="3345" width="13.140625" style="8" bestFit="1" customWidth="1"/>
    <col min="3346" max="3346" width="15.28515625" style="8" bestFit="1" customWidth="1"/>
    <col min="3347" max="3347" width="13.28515625" style="8" customWidth="1"/>
    <col min="3348" max="3348" width="12.5703125" style="8" customWidth="1"/>
    <col min="3349" max="3349" width="15" style="8" customWidth="1"/>
    <col min="3350" max="3351" width="14.7109375" style="8" customWidth="1"/>
    <col min="3352" max="3352" width="12.28515625" style="8" customWidth="1"/>
    <col min="3353" max="3353" width="11.28515625" style="8" customWidth="1"/>
    <col min="3354" max="3354" width="1.42578125" style="8" customWidth="1"/>
    <col min="3355" max="3355" width="2.140625" style="8" customWidth="1"/>
    <col min="3356" max="3356" width="3.140625" style="8" customWidth="1"/>
    <col min="3357" max="3357" width="1.42578125" style="8" customWidth="1"/>
    <col min="3358" max="3358" width="1.85546875" style="8" customWidth="1"/>
    <col min="3359" max="3359" width="11.28515625" style="8" customWidth="1"/>
    <col min="3360" max="3369" width="11.42578125" style="8" customWidth="1"/>
    <col min="3370" max="3370" width="11.28515625" style="8" customWidth="1"/>
    <col min="3371" max="3371" width="2" style="8" customWidth="1"/>
    <col min="3372" max="3372" width="1.42578125" style="8" customWidth="1"/>
    <col min="3373" max="3373" width="0" style="8" hidden="1" customWidth="1"/>
    <col min="3374" max="3374" width="2.5703125" style="8" customWidth="1"/>
    <col min="3375" max="3375" width="11.28515625" style="8" customWidth="1"/>
    <col min="3376" max="3383" width="11.42578125" style="8" customWidth="1"/>
    <col min="3384" max="3400" width="11.28515625" style="8" customWidth="1"/>
    <col min="3401" max="3584" width="11.28515625" style="8"/>
    <col min="3585" max="3585" width="10.7109375" style="8" customWidth="1"/>
    <col min="3586" max="3597" width="14.28515625" style="8" customWidth="1"/>
    <col min="3598" max="3598" width="5.7109375" style="8" customWidth="1"/>
    <col min="3599" max="3599" width="11.28515625" style="8" customWidth="1"/>
    <col min="3600" max="3600" width="13.28515625" style="8" bestFit="1" customWidth="1"/>
    <col min="3601" max="3601" width="13.140625" style="8" bestFit="1" customWidth="1"/>
    <col min="3602" max="3602" width="15.28515625" style="8" bestFit="1" customWidth="1"/>
    <col min="3603" max="3603" width="13.28515625" style="8" customWidth="1"/>
    <col min="3604" max="3604" width="12.5703125" style="8" customWidth="1"/>
    <col min="3605" max="3605" width="15" style="8" customWidth="1"/>
    <col min="3606" max="3607" width="14.7109375" style="8" customWidth="1"/>
    <col min="3608" max="3608" width="12.28515625" style="8" customWidth="1"/>
    <col min="3609" max="3609" width="11.28515625" style="8" customWidth="1"/>
    <col min="3610" max="3610" width="1.42578125" style="8" customWidth="1"/>
    <col min="3611" max="3611" width="2.140625" style="8" customWidth="1"/>
    <col min="3612" max="3612" width="3.140625" style="8" customWidth="1"/>
    <col min="3613" max="3613" width="1.42578125" style="8" customWidth="1"/>
    <col min="3614" max="3614" width="1.85546875" style="8" customWidth="1"/>
    <col min="3615" max="3615" width="11.28515625" style="8" customWidth="1"/>
    <col min="3616" max="3625" width="11.42578125" style="8" customWidth="1"/>
    <col min="3626" max="3626" width="11.28515625" style="8" customWidth="1"/>
    <col min="3627" max="3627" width="2" style="8" customWidth="1"/>
    <col min="3628" max="3628" width="1.42578125" style="8" customWidth="1"/>
    <col min="3629" max="3629" width="0" style="8" hidden="1" customWidth="1"/>
    <col min="3630" max="3630" width="2.5703125" style="8" customWidth="1"/>
    <col min="3631" max="3631" width="11.28515625" style="8" customWidth="1"/>
    <col min="3632" max="3639" width="11.42578125" style="8" customWidth="1"/>
    <col min="3640" max="3656" width="11.28515625" style="8" customWidth="1"/>
    <col min="3657" max="3840" width="11.28515625" style="8"/>
    <col min="3841" max="3841" width="10.7109375" style="8" customWidth="1"/>
    <col min="3842" max="3853" width="14.28515625" style="8" customWidth="1"/>
    <col min="3854" max="3854" width="5.7109375" style="8" customWidth="1"/>
    <col min="3855" max="3855" width="11.28515625" style="8" customWidth="1"/>
    <col min="3856" max="3856" width="13.28515625" style="8" bestFit="1" customWidth="1"/>
    <col min="3857" max="3857" width="13.140625" style="8" bestFit="1" customWidth="1"/>
    <col min="3858" max="3858" width="15.28515625" style="8" bestFit="1" customWidth="1"/>
    <col min="3859" max="3859" width="13.28515625" style="8" customWidth="1"/>
    <col min="3860" max="3860" width="12.5703125" style="8" customWidth="1"/>
    <col min="3861" max="3861" width="15" style="8" customWidth="1"/>
    <col min="3862" max="3863" width="14.7109375" style="8" customWidth="1"/>
    <col min="3864" max="3864" width="12.28515625" style="8" customWidth="1"/>
    <col min="3865" max="3865" width="11.28515625" style="8" customWidth="1"/>
    <col min="3866" max="3866" width="1.42578125" style="8" customWidth="1"/>
    <col min="3867" max="3867" width="2.140625" style="8" customWidth="1"/>
    <col min="3868" max="3868" width="3.140625" style="8" customWidth="1"/>
    <col min="3869" max="3869" width="1.42578125" style="8" customWidth="1"/>
    <col min="3870" max="3870" width="1.85546875" style="8" customWidth="1"/>
    <col min="3871" max="3871" width="11.28515625" style="8" customWidth="1"/>
    <col min="3872" max="3881" width="11.42578125" style="8" customWidth="1"/>
    <col min="3882" max="3882" width="11.28515625" style="8" customWidth="1"/>
    <col min="3883" max="3883" width="2" style="8" customWidth="1"/>
    <col min="3884" max="3884" width="1.42578125" style="8" customWidth="1"/>
    <col min="3885" max="3885" width="0" style="8" hidden="1" customWidth="1"/>
    <col min="3886" max="3886" width="2.5703125" style="8" customWidth="1"/>
    <col min="3887" max="3887" width="11.28515625" style="8" customWidth="1"/>
    <col min="3888" max="3895" width="11.42578125" style="8" customWidth="1"/>
    <col min="3896" max="3912" width="11.28515625" style="8" customWidth="1"/>
    <col min="3913" max="4096" width="11.28515625" style="8"/>
    <col min="4097" max="4097" width="10.7109375" style="8" customWidth="1"/>
    <col min="4098" max="4109" width="14.28515625" style="8" customWidth="1"/>
    <col min="4110" max="4110" width="5.7109375" style="8" customWidth="1"/>
    <col min="4111" max="4111" width="11.28515625" style="8" customWidth="1"/>
    <col min="4112" max="4112" width="13.28515625" style="8" bestFit="1" customWidth="1"/>
    <col min="4113" max="4113" width="13.140625" style="8" bestFit="1" customWidth="1"/>
    <col min="4114" max="4114" width="15.28515625" style="8" bestFit="1" customWidth="1"/>
    <col min="4115" max="4115" width="13.28515625" style="8" customWidth="1"/>
    <col min="4116" max="4116" width="12.5703125" style="8" customWidth="1"/>
    <col min="4117" max="4117" width="15" style="8" customWidth="1"/>
    <col min="4118" max="4119" width="14.7109375" style="8" customWidth="1"/>
    <col min="4120" max="4120" width="12.28515625" style="8" customWidth="1"/>
    <col min="4121" max="4121" width="11.28515625" style="8" customWidth="1"/>
    <col min="4122" max="4122" width="1.42578125" style="8" customWidth="1"/>
    <col min="4123" max="4123" width="2.140625" style="8" customWidth="1"/>
    <col min="4124" max="4124" width="3.140625" style="8" customWidth="1"/>
    <col min="4125" max="4125" width="1.42578125" style="8" customWidth="1"/>
    <col min="4126" max="4126" width="1.85546875" style="8" customWidth="1"/>
    <col min="4127" max="4127" width="11.28515625" style="8" customWidth="1"/>
    <col min="4128" max="4137" width="11.42578125" style="8" customWidth="1"/>
    <col min="4138" max="4138" width="11.28515625" style="8" customWidth="1"/>
    <col min="4139" max="4139" width="2" style="8" customWidth="1"/>
    <col min="4140" max="4140" width="1.42578125" style="8" customWidth="1"/>
    <col min="4141" max="4141" width="0" style="8" hidden="1" customWidth="1"/>
    <col min="4142" max="4142" width="2.5703125" style="8" customWidth="1"/>
    <col min="4143" max="4143" width="11.28515625" style="8" customWidth="1"/>
    <col min="4144" max="4151" width="11.42578125" style="8" customWidth="1"/>
    <col min="4152" max="4168" width="11.28515625" style="8" customWidth="1"/>
    <col min="4169" max="4352" width="11.28515625" style="8"/>
    <col min="4353" max="4353" width="10.7109375" style="8" customWidth="1"/>
    <col min="4354" max="4365" width="14.28515625" style="8" customWidth="1"/>
    <col min="4366" max="4366" width="5.7109375" style="8" customWidth="1"/>
    <col min="4367" max="4367" width="11.28515625" style="8" customWidth="1"/>
    <col min="4368" max="4368" width="13.28515625" style="8" bestFit="1" customWidth="1"/>
    <col min="4369" max="4369" width="13.140625" style="8" bestFit="1" customWidth="1"/>
    <col min="4370" max="4370" width="15.28515625" style="8" bestFit="1" customWidth="1"/>
    <col min="4371" max="4371" width="13.28515625" style="8" customWidth="1"/>
    <col min="4372" max="4372" width="12.5703125" style="8" customWidth="1"/>
    <col min="4373" max="4373" width="15" style="8" customWidth="1"/>
    <col min="4374" max="4375" width="14.7109375" style="8" customWidth="1"/>
    <col min="4376" max="4376" width="12.28515625" style="8" customWidth="1"/>
    <col min="4377" max="4377" width="11.28515625" style="8" customWidth="1"/>
    <col min="4378" max="4378" width="1.42578125" style="8" customWidth="1"/>
    <col min="4379" max="4379" width="2.140625" style="8" customWidth="1"/>
    <col min="4380" max="4380" width="3.140625" style="8" customWidth="1"/>
    <col min="4381" max="4381" width="1.42578125" style="8" customWidth="1"/>
    <col min="4382" max="4382" width="1.85546875" style="8" customWidth="1"/>
    <col min="4383" max="4383" width="11.28515625" style="8" customWidth="1"/>
    <col min="4384" max="4393" width="11.42578125" style="8" customWidth="1"/>
    <col min="4394" max="4394" width="11.28515625" style="8" customWidth="1"/>
    <col min="4395" max="4395" width="2" style="8" customWidth="1"/>
    <col min="4396" max="4396" width="1.42578125" style="8" customWidth="1"/>
    <col min="4397" max="4397" width="0" style="8" hidden="1" customWidth="1"/>
    <col min="4398" max="4398" width="2.5703125" style="8" customWidth="1"/>
    <col min="4399" max="4399" width="11.28515625" style="8" customWidth="1"/>
    <col min="4400" max="4407" width="11.42578125" style="8" customWidth="1"/>
    <col min="4408" max="4424" width="11.28515625" style="8" customWidth="1"/>
    <col min="4425" max="4608" width="11.28515625" style="8"/>
    <col min="4609" max="4609" width="10.7109375" style="8" customWidth="1"/>
    <col min="4610" max="4621" width="14.28515625" style="8" customWidth="1"/>
    <col min="4622" max="4622" width="5.7109375" style="8" customWidth="1"/>
    <col min="4623" max="4623" width="11.28515625" style="8" customWidth="1"/>
    <col min="4624" max="4624" width="13.28515625" style="8" bestFit="1" customWidth="1"/>
    <col min="4625" max="4625" width="13.140625" style="8" bestFit="1" customWidth="1"/>
    <col min="4626" max="4626" width="15.28515625" style="8" bestFit="1" customWidth="1"/>
    <col min="4627" max="4627" width="13.28515625" style="8" customWidth="1"/>
    <col min="4628" max="4628" width="12.5703125" style="8" customWidth="1"/>
    <col min="4629" max="4629" width="15" style="8" customWidth="1"/>
    <col min="4630" max="4631" width="14.7109375" style="8" customWidth="1"/>
    <col min="4632" max="4632" width="12.28515625" style="8" customWidth="1"/>
    <col min="4633" max="4633" width="11.28515625" style="8" customWidth="1"/>
    <col min="4634" max="4634" width="1.42578125" style="8" customWidth="1"/>
    <col min="4635" max="4635" width="2.140625" style="8" customWidth="1"/>
    <col min="4636" max="4636" width="3.140625" style="8" customWidth="1"/>
    <col min="4637" max="4637" width="1.42578125" style="8" customWidth="1"/>
    <col min="4638" max="4638" width="1.85546875" style="8" customWidth="1"/>
    <col min="4639" max="4639" width="11.28515625" style="8" customWidth="1"/>
    <col min="4640" max="4649" width="11.42578125" style="8" customWidth="1"/>
    <col min="4650" max="4650" width="11.28515625" style="8" customWidth="1"/>
    <col min="4651" max="4651" width="2" style="8" customWidth="1"/>
    <col min="4652" max="4652" width="1.42578125" style="8" customWidth="1"/>
    <col min="4653" max="4653" width="0" style="8" hidden="1" customWidth="1"/>
    <col min="4654" max="4654" width="2.5703125" style="8" customWidth="1"/>
    <col min="4655" max="4655" width="11.28515625" style="8" customWidth="1"/>
    <col min="4656" max="4663" width="11.42578125" style="8" customWidth="1"/>
    <col min="4664" max="4680" width="11.28515625" style="8" customWidth="1"/>
    <col min="4681" max="4864" width="11.28515625" style="8"/>
    <col min="4865" max="4865" width="10.7109375" style="8" customWidth="1"/>
    <col min="4866" max="4877" width="14.28515625" style="8" customWidth="1"/>
    <col min="4878" max="4878" width="5.7109375" style="8" customWidth="1"/>
    <col min="4879" max="4879" width="11.28515625" style="8" customWidth="1"/>
    <col min="4880" max="4880" width="13.28515625" style="8" bestFit="1" customWidth="1"/>
    <col min="4881" max="4881" width="13.140625" style="8" bestFit="1" customWidth="1"/>
    <col min="4882" max="4882" width="15.28515625" style="8" bestFit="1" customWidth="1"/>
    <col min="4883" max="4883" width="13.28515625" style="8" customWidth="1"/>
    <col min="4884" max="4884" width="12.5703125" style="8" customWidth="1"/>
    <col min="4885" max="4885" width="15" style="8" customWidth="1"/>
    <col min="4886" max="4887" width="14.7109375" style="8" customWidth="1"/>
    <col min="4888" max="4888" width="12.28515625" style="8" customWidth="1"/>
    <col min="4889" max="4889" width="11.28515625" style="8" customWidth="1"/>
    <col min="4890" max="4890" width="1.42578125" style="8" customWidth="1"/>
    <col min="4891" max="4891" width="2.140625" style="8" customWidth="1"/>
    <col min="4892" max="4892" width="3.140625" style="8" customWidth="1"/>
    <col min="4893" max="4893" width="1.42578125" style="8" customWidth="1"/>
    <col min="4894" max="4894" width="1.85546875" style="8" customWidth="1"/>
    <col min="4895" max="4895" width="11.28515625" style="8" customWidth="1"/>
    <col min="4896" max="4905" width="11.42578125" style="8" customWidth="1"/>
    <col min="4906" max="4906" width="11.28515625" style="8" customWidth="1"/>
    <col min="4907" max="4907" width="2" style="8" customWidth="1"/>
    <col min="4908" max="4908" width="1.42578125" style="8" customWidth="1"/>
    <col min="4909" max="4909" width="0" style="8" hidden="1" customWidth="1"/>
    <col min="4910" max="4910" width="2.5703125" style="8" customWidth="1"/>
    <col min="4911" max="4911" width="11.28515625" style="8" customWidth="1"/>
    <col min="4912" max="4919" width="11.42578125" style="8" customWidth="1"/>
    <col min="4920" max="4936" width="11.28515625" style="8" customWidth="1"/>
    <col min="4937" max="5120" width="11.28515625" style="8"/>
    <col min="5121" max="5121" width="10.7109375" style="8" customWidth="1"/>
    <col min="5122" max="5133" width="14.28515625" style="8" customWidth="1"/>
    <col min="5134" max="5134" width="5.7109375" style="8" customWidth="1"/>
    <col min="5135" max="5135" width="11.28515625" style="8" customWidth="1"/>
    <col min="5136" max="5136" width="13.28515625" style="8" bestFit="1" customWidth="1"/>
    <col min="5137" max="5137" width="13.140625" style="8" bestFit="1" customWidth="1"/>
    <col min="5138" max="5138" width="15.28515625" style="8" bestFit="1" customWidth="1"/>
    <col min="5139" max="5139" width="13.28515625" style="8" customWidth="1"/>
    <col min="5140" max="5140" width="12.5703125" style="8" customWidth="1"/>
    <col min="5141" max="5141" width="15" style="8" customWidth="1"/>
    <col min="5142" max="5143" width="14.7109375" style="8" customWidth="1"/>
    <col min="5144" max="5144" width="12.28515625" style="8" customWidth="1"/>
    <col min="5145" max="5145" width="11.28515625" style="8" customWidth="1"/>
    <col min="5146" max="5146" width="1.42578125" style="8" customWidth="1"/>
    <col min="5147" max="5147" width="2.140625" style="8" customWidth="1"/>
    <col min="5148" max="5148" width="3.140625" style="8" customWidth="1"/>
    <col min="5149" max="5149" width="1.42578125" style="8" customWidth="1"/>
    <col min="5150" max="5150" width="1.85546875" style="8" customWidth="1"/>
    <col min="5151" max="5151" width="11.28515625" style="8" customWidth="1"/>
    <col min="5152" max="5161" width="11.42578125" style="8" customWidth="1"/>
    <col min="5162" max="5162" width="11.28515625" style="8" customWidth="1"/>
    <col min="5163" max="5163" width="2" style="8" customWidth="1"/>
    <col min="5164" max="5164" width="1.42578125" style="8" customWidth="1"/>
    <col min="5165" max="5165" width="0" style="8" hidden="1" customWidth="1"/>
    <col min="5166" max="5166" width="2.5703125" style="8" customWidth="1"/>
    <col min="5167" max="5167" width="11.28515625" style="8" customWidth="1"/>
    <col min="5168" max="5175" width="11.42578125" style="8" customWidth="1"/>
    <col min="5176" max="5192" width="11.28515625" style="8" customWidth="1"/>
    <col min="5193" max="5376" width="11.28515625" style="8"/>
    <col min="5377" max="5377" width="10.7109375" style="8" customWidth="1"/>
    <col min="5378" max="5389" width="14.28515625" style="8" customWidth="1"/>
    <col min="5390" max="5390" width="5.7109375" style="8" customWidth="1"/>
    <col min="5391" max="5391" width="11.28515625" style="8" customWidth="1"/>
    <col min="5392" max="5392" width="13.28515625" style="8" bestFit="1" customWidth="1"/>
    <col min="5393" max="5393" width="13.140625" style="8" bestFit="1" customWidth="1"/>
    <col min="5394" max="5394" width="15.28515625" style="8" bestFit="1" customWidth="1"/>
    <col min="5395" max="5395" width="13.28515625" style="8" customWidth="1"/>
    <col min="5396" max="5396" width="12.5703125" style="8" customWidth="1"/>
    <col min="5397" max="5397" width="15" style="8" customWidth="1"/>
    <col min="5398" max="5399" width="14.7109375" style="8" customWidth="1"/>
    <col min="5400" max="5400" width="12.28515625" style="8" customWidth="1"/>
    <col min="5401" max="5401" width="11.28515625" style="8" customWidth="1"/>
    <col min="5402" max="5402" width="1.42578125" style="8" customWidth="1"/>
    <col min="5403" max="5403" width="2.140625" style="8" customWidth="1"/>
    <col min="5404" max="5404" width="3.140625" style="8" customWidth="1"/>
    <col min="5405" max="5405" width="1.42578125" style="8" customWidth="1"/>
    <col min="5406" max="5406" width="1.85546875" style="8" customWidth="1"/>
    <col min="5407" max="5407" width="11.28515625" style="8" customWidth="1"/>
    <col min="5408" max="5417" width="11.42578125" style="8" customWidth="1"/>
    <col min="5418" max="5418" width="11.28515625" style="8" customWidth="1"/>
    <col min="5419" max="5419" width="2" style="8" customWidth="1"/>
    <col min="5420" max="5420" width="1.42578125" style="8" customWidth="1"/>
    <col min="5421" max="5421" width="0" style="8" hidden="1" customWidth="1"/>
    <col min="5422" max="5422" width="2.5703125" style="8" customWidth="1"/>
    <col min="5423" max="5423" width="11.28515625" style="8" customWidth="1"/>
    <col min="5424" max="5431" width="11.42578125" style="8" customWidth="1"/>
    <col min="5432" max="5448" width="11.28515625" style="8" customWidth="1"/>
    <col min="5449" max="5632" width="11.28515625" style="8"/>
    <col min="5633" max="5633" width="10.7109375" style="8" customWidth="1"/>
    <col min="5634" max="5645" width="14.28515625" style="8" customWidth="1"/>
    <col min="5646" max="5646" width="5.7109375" style="8" customWidth="1"/>
    <col min="5647" max="5647" width="11.28515625" style="8" customWidth="1"/>
    <col min="5648" max="5648" width="13.28515625" style="8" bestFit="1" customWidth="1"/>
    <col min="5649" max="5649" width="13.140625" style="8" bestFit="1" customWidth="1"/>
    <col min="5650" max="5650" width="15.28515625" style="8" bestFit="1" customWidth="1"/>
    <col min="5651" max="5651" width="13.28515625" style="8" customWidth="1"/>
    <col min="5652" max="5652" width="12.5703125" style="8" customWidth="1"/>
    <col min="5653" max="5653" width="15" style="8" customWidth="1"/>
    <col min="5654" max="5655" width="14.7109375" style="8" customWidth="1"/>
    <col min="5656" max="5656" width="12.28515625" style="8" customWidth="1"/>
    <col min="5657" max="5657" width="11.28515625" style="8" customWidth="1"/>
    <col min="5658" max="5658" width="1.42578125" style="8" customWidth="1"/>
    <col min="5659" max="5659" width="2.140625" style="8" customWidth="1"/>
    <col min="5660" max="5660" width="3.140625" style="8" customWidth="1"/>
    <col min="5661" max="5661" width="1.42578125" style="8" customWidth="1"/>
    <col min="5662" max="5662" width="1.85546875" style="8" customWidth="1"/>
    <col min="5663" max="5663" width="11.28515625" style="8" customWidth="1"/>
    <col min="5664" max="5673" width="11.42578125" style="8" customWidth="1"/>
    <col min="5674" max="5674" width="11.28515625" style="8" customWidth="1"/>
    <col min="5675" max="5675" width="2" style="8" customWidth="1"/>
    <col min="5676" max="5676" width="1.42578125" style="8" customWidth="1"/>
    <col min="5677" max="5677" width="0" style="8" hidden="1" customWidth="1"/>
    <col min="5678" max="5678" width="2.5703125" style="8" customWidth="1"/>
    <col min="5679" max="5679" width="11.28515625" style="8" customWidth="1"/>
    <col min="5680" max="5687" width="11.42578125" style="8" customWidth="1"/>
    <col min="5688" max="5704" width="11.28515625" style="8" customWidth="1"/>
    <col min="5705" max="5888" width="11.28515625" style="8"/>
    <col min="5889" max="5889" width="10.7109375" style="8" customWidth="1"/>
    <col min="5890" max="5901" width="14.28515625" style="8" customWidth="1"/>
    <col min="5902" max="5902" width="5.7109375" style="8" customWidth="1"/>
    <col min="5903" max="5903" width="11.28515625" style="8" customWidth="1"/>
    <col min="5904" max="5904" width="13.28515625" style="8" bestFit="1" customWidth="1"/>
    <col min="5905" max="5905" width="13.140625" style="8" bestFit="1" customWidth="1"/>
    <col min="5906" max="5906" width="15.28515625" style="8" bestFit="1" customWidth="1"/>
    <col min="5907" max="5907" width="13.28515625" style="8" customWidth="1"/>
    <col min="5908" max="5908" width="12.5703125" style="8" customWidth="1"/>
    <col min="5909" max="5909" width="15" style="8" customWidth="1"/>
    <col min="5910" max="5911" width="14.7109375" style="8" customWidth="1"/>
    <col min="5912" max="5912" width="12.28515625" style="8" customWidth="1"/>
    <col min="5913" max="5913" width="11.28515625" style="8" customWidth="1"/>
    <col min="5914" max="5914" width="1.42578125" style="8" customWidth="1"/>
    <col min="5915" max="5915" width="2.140625" style="8" customWidth="1"/>
    <col min="5916" max="5916" width="3.140625" style="8" customWidth="1"/>
    <col min="5917" max="5917" width="1.42578125" style="8" customWidth="1"/>
    <col min="5918" max="5918" width="1.85546875" style="8" customWidth="1"/>
    <col min="5919" max="5919" width="11.28515625" style="8" customWidth="1"/>
    <col min="5920" max="5929" width="11.42578125" style="8" customWidth="1"/>
    <col min="5930" max="5930" width="11.28515625" style="8" customWidth="1"/>
    <col min="5931" max="5931" width="2" style="8" customWidth="1"/>
    <col min="5932" max="5932" width="1.42578125" style="8" customWidth="1"/>
    <col min="5933" max="5933" width="0" style="8" hidden="1" customWidth="1"/>
    <col min="5934" max="5934" width="2.5703125" style="8" customWidth="1"/>
    <col min="5935" max="5935" width="11.28515625" style="8" customWidth="1"/>
    <col min="5936" max="5943" width="11.42578125" style="8" customWidth="1"/>
    <col min="5944" max="5960" width="11.28515625" style="8" customWidth="1"/>
    <col min="5961" max="6144" width="11.28515625" style="8"/>
    <col min="6145" max="6145" width="10.7109375" style="8" customWidth="1"/>
    <col min="6146" max="6157" width="14.28515625" style="8" customWidth="1"/>
    <col min="6158" max="6158" width="5.7109375" style="8" customWidth="1"/>
    <col min="6159" max="6159" width="11.28515625" style="8" customWidth="1"/>
    <col min="6160" max="6160" width="13.28515625" style="8" bestFit="1" customWidth="1"/>
    <col min="6161" max="6161" width="13.140625" style="8" bestFit="1" customWidth="1"/>
    <col min="6162" max="6162" width="15.28515625" style="8" bestFit="1" customWidth="1"/>
    <col min="6163" max="6163" width="13.28515625" style="8" customWidth="1"/>
    <col min="6164" max="6164" width="12.5703125" style="8" customWidth="1"/>
    <col min="6165" max="6165" width="15" style="8" customWidth="1"/>
    <col min="6166" max="6167" width="14.7109375" style="8" customWidth="1"/>
    <col min="6168" max="6168" width="12.28515625" style="8" customWidth="1"/>
    <col min="6169" max="6169" width="11.28515625" style="8" customWidth="1"/>
    <col min="6170" max="6170" width="1.42578125" style="8" customWidth="1"/>
    <col min="6171" max="6171" width="2.140625" style="8" customWidth="1"/>
    <col min="6172" max="6172" width="3.140625" style="8" customWidth="1"/>
    <col min="6173" max="6173" width="1.42578125" style="8" customWidth="1"/>
    <col min="6174" max="6174" width="1.85546875" style="8" customWidth="1"/>
    <col min="6175" max="6175" width="11.28515625" style="8" customWidth="1"/>
    <col min="6176" max="6185" width="11.42578125" style="8" customWidth="1"/>
    <col min="6186" max="6186" width="11.28515625" style="8" customWidth="1"/>
    <col min="6187" max="6187" width="2" style="8" customWidth="1"/>
    <col min="6188" max="6188" width="1.42578125" style="8" customWidth="1"/>
    <col min="6189" max="6189" width="0" style="8" hidden="1" customWidth="1"/>
    <col min="6190" max="6190" width="2.5703125" style="8" customWidth="1"/>
    <col min="6191" max="6191" width="11.28515625" style="8" customWidth="1"/>
    <col min="6192" max="6199" width="11.42578125" style="8" customWidth="1"/>
    <col min="6200" max="6216" width="11.28515625" style="8" customWidth="1"/>
    <col min="6217" max="6400" width="11.28515625" style="8"/>
    <col min="6401" max="6401" width="10.7109375" style="8" customWidth="1"/>
    <col min="6402" max="6413" width="14.28515625" style="8" customWidth="1"/>
    <col min="6414" max="6414" width="5.7109375" style="8" customWidth="1"/>
    <col min="6415" max="6415" width="11.28515625" style="8" customWidth="1"/>
    <col min="6416" max="6416" width="13.28515625" style="8" bestFit="1" customWidth="1"/>
    <col min="6417" max="6417" width="13.140625" style="8" bestFit="1" customWidth="1"/>
    <col min="6418" max="6418" width="15.28515625" style="8" bestFit="1" customWidth="1"/>
    <col min="6419" max="6419" width="13.28515625" style="8" customWidth="1"/>
    <col min="6420" max="6420" width="12.5703125" style="8" customWidth="1"/>
    <col min="6421" max="6421" width="15" style="8" customWidth="1"/>
    <col min="6422" max="6423" width="14.7109375" style="8" customWidth="1"/>
    <col min="6424" max="6424" width="12.28515625" style="8" customWidth="1"/>
    <col min="6425" max="6425" width="11.28515625" style="8" customWidth="1"/>
    <col min="6426" max="6426" width="1.42578125" style="8" customWidth="1"/>
    <col min="6427" max="6427" width="2.140625" style="8" customWidth="1"/>
    <col min="6428" max="6428" width="3.140625" style="8" customWidth="1"/>
    <col min="6429" max="6429" width="1.42578125" style="8" customWidth="1"/>
    <col min="6430" max="6430" width="1.85546875" style="8" customWidth="1"/>
    <col min="6431" max="6431" width="11.28515625" style="8" customWidth="1"/>
    <col min="6432" max="6441" width="11.42578125" style="8" customWidth="1"/>
    <col min="6442" max="6442" width="11.28515625" style="8" customWidth="1"/>
    <col min="6443" max="6443" width="2" style="8" customWidth="1"/>
    <col min="6444" max="6444" width="1.42578125" style="8" customWidth="1"/>
    <col min="6445" max="6445" width="0" style="8" hidden="1" customWidth="1"/>
    <col min="6446" max="6446" width="2.5703125" style="8" customWidth="1"/>
    <col min="6447" max="6447" width="11.28515625" style="8" customWidth="1"/>
    <col min="6448" max="6455" width="11.42578125" style="8" customWidth="1"/>
    <col min="6456" max="6472" width="11.28515625" style="8" customWidth="1"/>
    <col min="6473" max="6656" width="11.28515625" style="8"/>
    <col min="6657" max="6657" width="10.7109375" style="8" customWidth="1"/>
    <col min="6658" max="6669" width="14.28515625" style="8" customWidth="1"/>
    <col min="6670" max="6670" width="5.7109375" style="8" customWidth="1"/>
    <col min="6671" max="6671" width="11.28515625" style="8" customWidth="1"/>
    <col min="6672" max="6672" width="13.28515625" style="8" bestFit="1" customWidth="1"/>
    <col min="6673" max="6673" width="13.140625" style="8" bestFit="1" customWidth="1"/>
    <col min="6674" max="6674" width="15.28515625" style="8" bestFit="1" customWidth="1"/>
    <col min="6675" max="6675" width="13.28515625" style="8" customWidth="1"/>
    <col min="6676" max="6676" width="12.5703125" style="8" customWidth="1"/>
    <col min="6677" max="6677" width="15" style="8" customWidth="1"/>
    <col min="6678" max="6679" width="14.7109375" style="8" customWidth="1"/>
    <col min="6680" max="6680" width="12.28515625" style="8" customWidth="1"/>
    <col min="6681" max="6681" width="11.28515625" style="8" customWidth="1"/>
    <col min="6682" max="6682" width="1.42578125" style="8" customWidth="1"/>
    <col min="6683" max="6683" width="2.140625" style="8" customWidth="1"/>
    <col min="6684" max="6684" width="3.140625" style="8" customWidth="1"/>
    <col min="6685" max="6685" width="1.42578125" style="8" customWidth="1"/>
    <col min="6686" max="6686" width="1.85546875" style="8" customWidth="1"/>
    <col min="6687" max="6687" width="11.28515625" style="8" customWidth="1"/>
    <col min="6688" max="6697" width="11.42578125" style="8" customWidth="1"/>
    <col min="6698" max="6698" width="11.28515625" style="8" customWidth="1"/>
    <col min="6699" max="6699" width="2" style="8" customWidth="1"/>
    <col min="6700" max="6700" width="1.42578125" style="8" customWidth="1"/>
    <col min="6701" max="6701" width="0" style="8" hidden="1" customWidth="1"/>
    <col min="6702" max="6702" width="2.5703125" style="8" customWidth="1"/>
    <col min="6703" max="6703" width="11.28515625" style="8" customWidth="1"/>
    <col min="6704" max="6711" width="11.42578125" style="8" customWidth="1"/>
    <col min="6712" max="6728" width="11.28515625" style="8" customWidth="1"/>
    <col min="6729" max="6912" width="11.28515625" style="8"/>
    <col min="6913" max="6913" width="10.7109375" style="8" customWidth="1"/>
    <col min="6914" max="6925" width="14.28515625" style="8" customWidth="1"/>
    <col min="6926" max="6926" width="5.7109375" style="8" customWidth="1"/>
    <col min="6927" max="6927" width="11.28515625" style="8" customWidth="1"/>
    <col min="6928" max="6928" width="13.28515625" style="8" bestFit="1" customWidth="1"/>
    <col min="6929" max="6929" width="13.140625" style="8" bestFit="1" customWidth="1"/>
    <col min="6930" max="6930" width="15.28515625" style="8" bestFit="1" customWidth="1"/>
    <col min="6931" max="6931" width="13.28515625" style="8" customWidth="1"/>
    <col min="6932" max="6932" width="12.5703125" style="8" customWidth="1"/>
    <col min="6933" max="6933" width="15" style="8" customWidth="1"/>
    <col min="6934" max="6935" width="14.7109375" style="8" customWidth="1"/>
    <col min="6936" max="6936" width="12.28515625" style="8" customWidth="1"/>
    <col min="6937" max="6937" width="11.28515625" style="8" customWidth="1"/>
    <col min="6938" max="6938" width="1.42578125" style="8" customWidth="1"/>
    <col min="6939" max="6939" width="2.140625" style="8" customWidth="1"/>
    <col min="6940" max="6940" width="3.140625" style="8" customWidth="1"/>
    <col min="6941" max="6941" width="1.42578125" style="8" customWidth="1"/>
    <col min="6942" max="6942" width="1.85546875" style="8" customWidth="1"/>
    <col min="6943" max="6943" width="11.28515625" style="8" customWidth="1"/>
    <col min="6944" max="6953" width="11.42578125" style="8" customWidth="1"/>
    <col min="6954" max="6954" width="11.28515625" style="8" customWidth="1"/>
    <col min="6955" max="6955" width="2" style="8" customWidth="1"/>
    <col min="6956" max="6956" width="1.42578125" style="8" customWidth="1"/>
    <col min="6957" max="6957" width="0" style="8" hidden="1" customWidth="1"/>
    <col min="6958" max="6958" width="2.5703125" style="8" customWidth="1"/>
    <col min="6959" max="6959" width="11.28515625" style="8" customWidth="1"/>
    <col min="6960" max="6967" width="11.42578125" style="8" customWidth="1"/>
    <col min="6968" max="6984" width="11.28515625" style="8" customWidth="1"/>
    <col min="6985" max="7168" width="11.28515625" style="8"/>
    <col min="7169" max="7169" width="10.7109375" style="8" customWidth="1"/>
    <col min="7170" max="7181" width="14.28515625" style="8" customWidth="1"/>
    <col min="7182" max="7182" width="5.7109375" style="8" customWidth="1"/>
    <col min="7183" max="7183" width="11.28515625" style="8" customWidth="1"/>
    <col min="7184" max="7184" width="13.28515625" style="8" bestFit="1" customWidth="1"/>
    <col min="7185" max="7185" width="13.140625" style="8" bestFit="1" customWidth="1"/>
    <col min="7186" max="7186" width="15.28515625" style="8" bestFit="1" customWidth="1"/>
    <col min="7187" max="7187" width="13.28515625" style="8" customWidth="1"/>
    <col min="7188" max="7188" width="12.5703125" style="8" customWidth="1"/>
    <col min="7189" max="7189" width="15" style="8" customWidth="1"/>
    <col min="7190" max="7191" width="14.7109375" style="8" customWidth="1"/>
    <col min="7192" max="7192" width="12.28515625" style="8" customWidth="1"/>
    <col min="7193" max="7193" width="11.28515625" style="8" customWidth="1"/>
    <col min="7194" max="7194" width="1.42578125" style="8" customWidth="1"/>
    <col min="7195" max="7195" width="2.140625" style="8" customWidth="1"/>
    <col min="7196" max="7196" width="3.140625" style="8" customWidth="1"/>
    <col min="7197" max="7197" width="1.42578125" style="8" customWidth="1"/>
    <col min="7198" max="7198" width="1.85546875" style="8" customWidth="1"/>
    <col min="7199" max="7199" width="11.28515625" style="8" customWidth="1"/>
    <col min="7200" max="7209" width="11.42578125" style="8" customWidth="1"/>
    <col min="7210" max="7210" width="11.28515625" style="8" customWidth="1"/>
    <col min="7211" max="7211" width="2" style="8" customWidth="1"/>
    <col min="7212" max="7212" width="1.42578125" style="8" customWidth="1"/>
    <col min="7213" max="7213" width="0" style="8" hidden="1" customWidth="1"/>
    <col min="7214" max="7214" width="2.5703125" style="8" customWidth="1"/>
    <col min="7215" max="7215" width="11.28515625" style="8" customWidth="1"/>
    <col min="7216" max="7223" width="11.42578125" style="8" customWidth="1"/>
    <col min="7224" max="7240" width="11.28515625" style="8" customWidth="1"/>
    <col min="7241" max="7424" width="11.28515625" style="8"/>
    <col min="7425" max="7425" width="10.7109375" style="8" customWidth="1"/>
    <col min="7426" max="7437" width="14.28515625" style="8" customWidth="1"/>
    <col min="7438" max="7438" width="5.7109375" style="8" customWidth="1"/>
    <col min="7439" max="7439" width="11.28515625" style="8" customWidth="1"/>
    <col min="7440" max="7440" width="13.28515625" style="8" bestFit="1" customWidth="1"/>
    <col min="7441" max="7441" width="13.140625" style="8" bestFit="1" customWidth="1"/>
    <col min="7442" max="7442" width="15.28515625" style="8" bestFit="1" customWidth="1"/>
    <col min="7443" max="7443" width="13.28515625" style="8" customWidth="1"/>
    <col min="7444" max="7444" width="12.5703125" style="8" customWidth="1"/>
    <col min="7445" max="7445" width="15" style="8" customWidth="1"/>
    <col min="7446" max="7447" width="14.7109375" style="8" customWidth="1"/>
    <col min="7448" max="7448" width="12.28515625" style="8" customWidth="1"/>
    <col min="7449" max="7449" width="11.28515625" style="8" customWidth="1"/>
    <col min="7450" max="7450" width="1.42578125" style="8" customWidth="1"/>
    <col min="7451" max="7451" width="2.140625" style="8" customWidth="1"/>
    <col min="7452" max="7452" width="3.140625" style="8" customWidth="1"/>
    <col min="7453" max="7453" width="1.42578125" style="8" customWidth="1"/>
    <col min="7454" max="7454" width="1.85546875" style="8" customWidth="1"/>
    <col min="7455" max="7455" width="11.28515625" style="8" customWidth="1"/>
    <col min="7456" max="7465" width="11.42578125" style="8" customWidth="1"/>
    <col min="7466" max="7466" width="11.28515625" style="8" customWidth="1"/>
    <col min="7467" max="7467" width="2" style="8" customWidth="1"/>
    <col min="7468" max="7468" width="1.42578125" style="8" customWidth="1"/>
    <col min="7469" max="7469" width="0" style="8" hidden="1" customWidth="1"/>
    <col min="7470" max="7470" width="2.5703125" style="8" customWidth="1"/>
    <col min="7471" max="7471" width="11.28515625" style="8" customWidth="1"/>
    <col min="7472" max="7479" width="11.42578125" style="8" customWidth="1"/>
    <col min="7480" max="7496" width="11.28515625" style="8" customWidth="1"/>
    <col min="7497" max="7680" width="11.28515625" style="8"/>
    <col min="7681" max="7681" width="10.7109375" style="8" customWidth="1"/>
    <col min="7682" max="7693" width="14.28515625" style="8" customWidth="1"/>
    <col min="7694" max="7694" width="5.7109375" style="8" customWidth="1"/>
    <col min="7695" max="7695" width="11.28515625" style="8" customWidth="1"/>
    <col min="7696" max="7696" width="13.28515625" style="8" bestFit="1" customWidth="1"/>
    <col min="7697" max="7697" width="13.140625" style="8" bestFit="1" customWidth="1"/>
    <col min="7698" max="7698" width="15.28515625" style="8" bestFit="1" customWidth="1"/>
    <col min="7699" max="7699" width="13.28515625" style="8" customWidth="1"/>
    <col min="7700" max="7700" width="12.5703125" style="8" customWidth="1"/>
    <col min="7701" max="7701" width="15" style="8" customWidth="1"/>
    <col min="7702" max="7703" width="14.7109375" style="8" customWidth="1"/>
    <col min="7704" max="7704" width="12.28515625" style="8" customWidth="1"/>
    <col min="7705" max="7705" width="11.28515625" style="8" customWidth="1"/>
    <col min="7706" max="7706" width="1.42578125" style="8" customWidth="1"/>
    <col min="7707" max="7707" width="2.140625" style="8" customWidth="1"/>
    <col min="7708" max="7708" width="3.140625" style="8" customWidth="1"/>
    <col min="7709" max="7709" width="1.42578125" style="8" customWidth="1"/>
    <col min="7710" max="7710" width="1.85546875" style="8" customWidth="1"/>
    <col min="7711" max="7711" width="11.28515625" style="8" customWidth="1"/>
    <col min="7712" max="7721" width="11.42578125" style="8" customWidth="1"/>
    <col min="7722" max="7722" width="11.28515625" style="8" customWidth="1"/>
    <col min="7723" max="7723" width="2" style="8" customWidth="1"/>
    <col min="7724" max="7724" width="1.42578125" style="8" customWidth="1"/>
    <col min="7725" max="7725" width="0" style="8" hidden="1" customWidth="1"/>
    <col min="7726" max="7726" width="2.5703125" style="8" customWidth="1"/>
    <col min="7727" max="7727" width="11.28515625" style="8" customWidth="1"/>
    <col min="7728" max="7735" width="11.42578125" style="8" customWidth="1"/>
    <col min="7736" max="7752" width="11.28515625" style="8" customWidth="1"/>
    <col min="7753" max="7936" width="11.28515625" style="8"/>
    <col min="7937" max="7937" width="10.7109375" style="8" customWidth="1"/>
    <col min="7938" max="7949" width="14.28515625" style="8" customWidth="1"/>
    <col min="7950" max="7950" width="5.7109375" style="8" customWidth="1"/>
    <col min="7951" max="7951" width="11.28515625" style="8" customWidth="1"/>
    <col min="7952" max="7952" width="13.28515625" style="8" bestFit="1" customWidth="1"/>
    <col min="7953" max="7953" width="13.140625" style="8" bestFit="1" customWidth="1"/>
    <col min="7954" max="7954" width="15.28515625" style="8" bestFit="1" customWidth="1"/>
    <col min="7955" max="7955" width="13.28515625" style="8" customWidth="1"/>
    <col min="7956" max="7956" width="12.5703125" style="8" customWidth="1"/>
    <col min="7957" max="7957" width="15" style="8" customWidth="1"/>
    <col min="7958" max="7959" width="14.7109375" style="8" customWidth="1"/>
    <col min="7960" max="7960" width="12.28515625" style="8" customWidth="1"/>
    <col min="7961" max="7961" width="11.28515625" style="8" customWidth="1"/>
    <col min="7962" max="7962" width="1.42578125" style="8" customWidth="1"/>
    <col min="7963" max="7963" width="2.140625" style="8" customWidth="1"/>
    <col min="7964" max="7964" width="3.140625" style="8" customWidth="1"/>
    <col min="7965" max="7965" width="1.42578125" style="8" customWidth="1"/>
    <col min="7966" max="7966" width="1.85546875" style="8" customWidth="1"/>
    <col min="7967" max="7967" width="11.28515625" style="8" customWidth="1"/>
    <col min="7968" max="7977" width="11.42578125" style="8" customWidth="1"/>
    <col min="7978" max="7978" width="11.28515625" style="8" customWidth="1"/>
    <col min="7979" max="7979" width="2" style="8" customWidth="1"/>
    <col min="7980" max="7980" width="1.42578125" style="8" customWidth="1"/>
    <col min="7981" max="7981" width="0" style="8" hidden="1" customWidth="1"/>
    <col min="7982" max="7982" width="2.5703125" style="8" customWidth="1"/>
    <col min="7983" max="7983" width="11.28515625" style="8" customWidth="1"/>
    <col min="7984" max="7991" width="11.42578125" style="8" customWidth="1"/>
    <col min="7992" max="8008" width="11.28515625" style="8" customWidth="1"/>
    <col min="8009" max="8192" width="11.28515625" style="8"/>
    <col min="8193" max="8193" width="10.7109375" style="8" customWidth="1"/>
    <col min="8194" max="8205" width="14.28515625" style="8" customWidth="1"/>
    <col min="8206" max="8206" width="5.7109375" style="8" customWidth="1"/>
    <col min="8207" max="8207" width="11.28515625" style="8" customWidth="1"/>
    <col min="8208" max="8208" width="13.28515625" style="8" bestFit="1" customWidth="1"/>
    <col min="8209" max="8209" width="13.140625" style="8" bestFit="1" customWidth="1"/>
    <col min="8210" max="8210" width="15.28515625" style="8" bestFit="1" customWidth="1"/>
    <col min="8211" max="8211" width="13.28515625" style="8" customWidth="1"/>
    <col min="8212" max="8212" width="12.5703125" style="8" customWidth="1"/>
    <col min="8213" max="8213" width="15" style="8" customWidth="1"/>
    <col min="8214" max="8215" width="14.7109375" style="8" customWidth="1"/>
    <col min="8216" max="8216" width="12.28515625" style="8" customWidth="1"/>
    <col min="8217" max="8217" width="11.28515625" style="8" customWidth="1"/>
    <col min="8218" max="8218" width="1.42578125" style="8" customWidth="1"/>
    <col min="8219" max="8219" width="2.140625" style="8" customWidth="1"/>
    <col min="8220" max="8220" width="3.140625" style="8" customWidth="1"/>
    <col min="8221" max="8221" width="1.42578125" style="8" customWidth="1"/>
    <col min="8222" max="8222" width="1.85546875" style="8" customWidth="1"/>
    <col min="8223" max="8223" width="11.28515625" style="8" customWidth="1"/>
    <col min="8224" max="8233" width="11.42578125" style="8" customWidth="1"/>
    <col min="8234" max="8234" width="11.28515625" style="8" customWidth="1"/>
    <col min="8235" max="8235" width="2" style="8" customWidth="1"/>
    <col min="8236" max="8236" width="1.42578125" style="8" customWidth="1"/>
    <col min="8237" max="8237" width="0" style="8" hidden="1" customWidth="1"/>
    <col min="8238" max="8238" width="2.5703125" style="8" customWidth="1"/>
    <col min="8239" max="8239" width="11.28515625" style="8" customWidth="1"/>
    <col min="8240" max="8247" width="11.42578125" style="8" customWidth="1"/>
    <col min="8248" max="8264" width="11.28515625" style="8" customWidth="1"/>
    <col min="8265" max="8448" width="11.28515625" style="8"/>
    <col min="8449" max="8449" width="10.7109375" style="8" customWidth="1"/>
    <col min="8450" max="8461" width="14.28515625" style="8" customWidth="1"/>
    <col min="8462" max="8462" width="5.7109375" style="8" customWidth="1"/>
    <col min="8463" max="8463" width="11.28515625" style="8" customWidth="1"/>
    <col min="8464" max="8464" width="13.28515625" style="8" bestFit="1" customWidth="1"/>
    <col min="8465" max="8465" width="13.140625" style="8" bestFit="1" customWidth="1"/>
    <col min="8466" max="8466" width="15.28515625" style="8" bestFit="1" customWidth="1"/>
    <col min="8467" max="8467" width="13.28515625" style="8" customWidth="1"/>
    <col min="8468" max="8468" width="12.5703125" style="8" customWidth="1"/>
    <col min="8469" max="8469" width="15" style="8" customWidth="1"/>
    <col min="8470" max="8471" width="14.7109375" style="8" customWidth="1"/>
    <col min="8472" max="8472" width="12.28515625" style="8" customWidth="1"/>
    <col min="8473" max="8473" width="11.28515625" style="8" customWidth="1"/>
    <col min="8474" max="8474" width="1.42578125" style="8" customWidth="1"/>
    <col min="8475" max="8475" width="2.140625" style="8" customWidth="1"/>
    <col min="8476" max="8476" width="3.140625" style="8" customWidth="1"/>
    <col min="8477" max="8477" width="1.42578125" style="8" customWidth="1"/>
    <col min="8478" max="8478" width="1.85546875" style="8" customWidth="1"/>
    <col min="8479" max="8479" width="11.28515625" style="8" customWidth="1"/>
    <col min="8480" max="8489" width="11.42578125" style="8" customWidth="1"/>
    <col min="8490" max="8490" width="11.28515625" style="8" customWidth="1"/>
    <col min="8491" max="8491" width="2" style="8" customWidth="1"/>
    <col min="8492" max="8492" width="1.42578125" style="8" customWidth="1"/>
    <col min="8493" max="8493" width="0" style="8" hidden="1" customWidth="1"/>
    <col min="8494" max="8494" width="2.5703125" style="8" customWidth="1"/>
    <col min="8495" max="8495" width="11.28515625" style="8" customWidth="1"/>
    <col min="8496" max="8503" width="11.42578125" style="8" customWidth="1"/>
    <col min="8504" max="8520" width="11.28515625" style="8" customWidth="1"/>
    <col min="8521" max="8704" width="11.28515625" style="8"/>
    <col min="8705" max="8705" width="10.7109375" style="8" customWidth="1"/>
    <col min="8706" max="8717" width="14.28515625" style="8" customWidth="1"/>
    <col min="8718" max="8718" width="5.7109375" style="8" customWidth="1"/>
    <col min="8719" max="8719" width="11.28515625" style="8" customWidth="1"/>
    <col min="8720" max="8720" width="13.28515625" style="8" bestFit="1" customWidth="1"/>
    <col min="8721" max="8721" width="13.140625" style="8" bestFit="1" customWidth="1"/>
    <col min="8722" max="8722" width="15.28515625" style="8" bestFit="1" customWidth="1"/>
    <col min="8723" max="8723" width="13.28515625" style="8" customWidth="1"/>
    <col min="8724" max="8724" width="12.5703125" style="8" customWidth="1"/>
    <col min="8725" max="8725" width="15" style="8" customWidth="1"/>
    <col min="8726" max="8727" width="14.7109375" style="8" customWidth="1"/>
    <col min="8728" max="8728" width="12.28515625" style="8" customWidth="1"/>
    <col min="8729" max="8729" width="11.28515625" style="8" customWidth="1"/>
    <col min="8730" max="8730" width="1.42578125" style="8" customWidth="1"/>
    <col min="8731" max="8731" width="2.140625" style="8" customWidth="1"/>
    <col min="8732" max="8732" width="3.140625" style="8" customWidth="1"/>
    <col min="8733" max="8733" width="1.42578125" style="8" customWidth="1"/>
    <col min="8734" max="8734" width="1.85546875" style="8" customWidth="1"/>
    <col min="8735" max="8735" width="11.28515625" style="8" customWidth="1"/>
    <col min="8736" max="8745" width="11.42578125" style="8" customWidth="1"/>
    <col min="8746" max="8746" width="11.28515625" style="8" customWidth="1"/>
    <col min="8747" max="8747" width="2" style="8" customWidth="1"/>
    <col min="8748" max="8748" width="1.42578125" style="8" customWidth="1"/>
    <col min="8749" max="8749" width="0" style="8" hidden="1" customWidth="1"/>
    <col min="8750" max="8750" width="2.5703125" style="8" customWidth="1"/>
    <col min="8751" max="8751" width="11.28515625" style="8" customWidth="1"/>
    <col min="8752" max="8759" width="11.42578125" style="8" customWidth="1"/>
    <col min="8760" max="8776" width="11.28515625" style="8" customWidth="1"/>
    <col min="8777" max="8960" width="11.28515625" style="8"/>
    <col min="8961" max="8961" width="10.7109375" style="8" customWidth="1"/>
    <col min="8962" max="8973" width="14.28515625" style="8" customWidth="1"/>
    <col min="8974" max="8974" width="5.7109375" style="8" customWidth="1"/>
    <col min="8975" max="8975" width="11.28515625" style="8" customWidth="1"/>
    <col min="8976" max="8976" width="13.28515625" style="8" bestFit="1" customWidth="1"/>
    <col min="8977" max="8977" width="13.140625" style="8" bestFit="1" customWidth="1"/>
    <col min="8978" max="8978" width="15.28515625" style="8" bestFit="1" customWidth="1"/>
    <col min="8979" max="8979" width="13.28515625" style="8" customWidth="1"/>
    <col min="8980" max="8980" width="12.5703125" style="8" customWidth="1"/>
    <col min="8981" max="8981" width="15" style="8" customWidth="1"/>
    <col min="8982" max="8983" width="14.7109375" style="8" customWidth="1"/>
    <col min="8984" max="8984" width="12.28515625" style="8" customWidth="1"/>
    <col min="8985" max="8985" width="11.28515625" style="8" customWidth="1"/>
    <col min="8986" max="8986" width="1.42578125" style="8" customWidth="1"/>
    <col min="8987" max="8987" width="2.140625" style="8" customWidth="1"/>
    <col min="8988" max="8988" width="3.140625" style="8" customWidth="1"/>
    <col min="8989" max="8989" width="1.42578125" style="8" customWidth="1"/>
    <col min="8990" max="8990" width="1.85546875" style="8" customWidth="1"/>
    <col min="8991" max="8991" width="11.28515625" style="8" customWidth="1"/>
    <col min="8992" max="9001" width="11.42578125" style="8" customWidth="1"/>
    <col min="9002" max="9002" width="11.28515625" style="8" customWidth="1"/>
    <col min="9003" max="9003" width="2" style="8" customWidth="1"/>
    <col min="9004" max="9004" width="1.42578125" style="8" customWidth="1"/>
    <col min="9005" max="9005" width="0" style="8" hidden="1" customWidth="1"/>
    <col min="9006" max="9006" width="2.5703125" style="8" customWidth="1"/>
    <col min="9007" max="9007" width="11.28515625" style="8" customWidth="1"/>
    <col min="9008" max="9015" width="11.42578125" style="8" customWidth="1"/>
    <col min="9016" max="9032" width="11.28515625" style="8" customWidth="1"/>
    <col min="9033" max="9216" width="11.28515625" style="8"/>
    <col min="9217" max="9217" width="10.7109375" style="8" customWidth="1"/>
    <col min="9218" max="9229" width="14.28515625" style="8" customWidth="1"/>
    <col min="9230" max="9230" width="5.7109375" style="8" customWidth="1"/>
    <col min="9231" max="9231" width="11.28515625" style="8" customWidth="1"/>
    <col min="9232" max="9232" width="13.28515625" style="8" bestFit="1" customWidth="1"/>
    <col min="9233" max="9233" width="13.140625" style="8" bestFit="1" customWidth="1"/>
    <col min="9234" max="9234" width="15.28515625" style="8" bestFit="1" customWidth="1"/>
    <col min="9235" max="9235" width="13.28515625" style="8" customWidth="1"/>
    <col min="9236" max="9236" width="12.5703125" style="8" customWidth="1"/>
    <col min="9237" max="9237" width="15" style="8" customWidth="1"/>
    <col min="9238" max="9239" width="14.7109375" style="8" customWidth="1"/>
    <col min="9240" max="9240" width="12.28515625" style="8" customWidth="1"/>
    <col min="9241" max="9241" width="11.28515625" style="8" customWidth="1"/>
    <col min="9242" max="9242" width="1.42578125" style="8" customWidth="1"/>
    <col min="9243" max="9243" width="2.140625" style="8" customWidth="1"/>
    <col min="9244" max="9244" width="3.140625" style="8" customWidth="1"/>
    <col min="9245" max="9245" width="1.42578125" style="8" customWidth="1"/>
    <col min="9246" max="9246" width="1.85546875" style="8" customWidth="1"/>
    <col min="9247" max="9247" width="11.28515625" style="8" customWidth="1"/>
    <col min="9248" max="9257" width="11.42578125" style="8" customWidth="1"/>
    <col min="9258" max="9258" width="11.28515625" style="8" customWidth="1"/>
    <col min="9259" max="9259" width="2" style="8" customWidth="1"/>
    <col min="9260" max="9260" width="1.42578125" style="8" customWidth="1"/>
    <col min="9261" max="9261" width="0" style="8" hidden="1" customWidth="1"/>
    <col min="9262" max="9262" width="2.5703125" style="8" customWidth="1"/>
    <col min="9263" max="9263" width="11.28515625" style="8" customWidth="1"/>
    <col min="9264" max="9271" width="11.42578125" style="8" customWidth="1"/>
    <col min="9272" max="9288" width="11.28515625" style="8" customWidth="1"/>
    <col min="9289" max="9472" width="11.28515625" style="8"/>
    <col min="9473" max="9473" width="10.7109375" style="8" customWidth="1"/>
    <col min="9474" max="9485" width="14.28515625" style="8" customWidth="1"/>
    <col min="9486" max="9486" width="5.7109375" style="8" customWidth="1"/>
    <col min="9487" max="9487" width="11.28515625" style="8" customWidth="1"/>
    <col min="9488" max="9488" width="13.28515625" style="8" bestFit="1" customWidth="1"/>
    <col min="9489" max="9489" width="13.140625" style="8" bestFit="1" customWidth="1"/>
    <col min="9490" max="9490" width="15.28515625" style="8" bestFit="1" customWidth="1"/>
    <col min="9491" max="9491" width="13.28515625" style="8" customWidth="1"/>
    <col min="9492" max="9492" width="12.5703125" style="8" customWidth="1"/>
    <col min="9493" max="9493" width="15" style="8" customWidth="1"/>
    <col min="9494" max="9495" width="14.7109375" style="8" customWidth="1"/>
    <col min="9496" max="9496" width="12.28515625" style="8" customWidth="1"/>
    <col min="9497" max="9497" width="11.28515625" style="8" customWidth="1"/>
    <col min="9498" max="9498" width="1.42578125" style="8" customWidth="1"/>
    <col min="9499" max="9499" width="2.140625" style="8" customWidth="1"/>
    <col min="9500" max="9500" width="3.140625" style="8" customWidth="1"/>
    <col min="9501" max="9501" width="1.42578125" style="8" customWidth="1"/>
    <col min="9502" max="9502" width="1.85546875" style="8" customWidth="1"/>
    <col min="9503" max="9503" width="11.28515625" style="8" customWidth="1"/>
    <col min="9504" max="9513" width="11.42578125" style="8" customWidth="1"/>
    <col min="9514" max="9514" width="11.28515625" style="8" customWidth="1"/>
    <col min="9515" max="9515" width="2" style="8" customWidth="1"/>
    <col min="9516" max="9516" width="1.42578125" style="8" customWidth="1"/>
    <col min="9517" max="9517" width="0" style="8" hidden="1" customWidth="1"/>
    <col min="9518" max="9518" width="2.5703125" style="8" customWidth="1"/>
    <col min="9519" max="9519" width="11.28515625" style="8" customWidth="1"/>
    <col min="9520" max="9527" width="11.42578125" style="8" customWidth="1"/>
    <col min="9528" max="9544" width="11.28515625" style="8" customWidth="1"/>
    <col min="9545" max="9728" width="11.28515625" style="8"/>
    <col min="9729" max="9729" width="10.7109375" style="8" customWidth="1"/>
    <col min="9730" max="9741" width="14.28515625" style="8" customWidth="1"/>
    <col min="9742" max="9742" width="5.7109375" style="8" customWidth="1"/>
    <col min="9743" max="9743" width="11.28515625" style="8" customWidth="1"/>
    <col min="9744" max="9744" width="13.28515625" style="8" bestFit="1" customWidth="1"/>
    <col min="9745" max="9745" width="13.140625" style="8" bestFit="1" customWidth="1"/>
    <col min="9746" max="9746" width="15.28515625" style="8" bestFit="1" customWidth="1"/>
    <col min="9747" max="9747" width="13.28515625" style="8" customWidth="1"/>
    <col min="9748" max="9748" width="12.5703125" style="8" customWidth="1"/>
    <col min="9749" max="9749" width="15" style="8" customWidth="1"/>
    <col min="9750" max="9751" width="14.7109375" style="8" customWidth="1"/>
    <col min="9752" max="9752" width="12.28515625" style="8" customWidth="1"/>
    <col min="9753" max="9753" width="11.28515625" style="8" customWidth="1"/>
    <col min="9754" max="9754" width="1.42578125" style="8" customWidth="1"/>
    <col min="9755" max="9755" width="2.140625" style="8" customWidth="1"/>
    <col min="9756" max="9756" width="3.140625" style="8" customWidth="1"/>
    <col min="9757" max="9757" width="1.42578125" style="8" customWidth="1"/>
    <col min="9758" max="9758" width="1.85546875" style="8" customWidth="1"/>
    <col min="9759" max="9759" width="11.28515625" style="8" customWidth="1"/>
    <col min="9760" max="9769" width="11.42578125" style="8" customWidth="1"/>
    <col min="9770" max="9770" width="11.28515625" style="8" customWidth="1"/>
    <col min="9771" max="9771" width="2" style="8" customWidth="1"/>
    <col min="9772" max="9772" width="1.42578125" style="8" customWidth="1"/>
    <col min="9773" max="9773" width="0" style="8" hidden="1" customWidth="1"/>
    <col min="9774" max="9774" width="2.5703125" style="8" customWidth="1"/>
    <col min="9775" max="9775" width="11.28515625" style="8" customWidth="1"/>
    <col min="9776" max="9783" width="11.42578125" style="8" customWidth="1"/>
    <col min="9784" max="9800" width="11.28515625" style="8" customWidth="1"/>
    <col min="9801" max="9984" width="11.28515625" style="8"/>
    <col min="9985" max="9985" width="10.7109375" style="8" customWidth="1"/>
    <col min="9986" max="9997" width="14.28515625" style="8" customWidth="1"/>
    <col min="9998" max="9998" width="5.7109375" style="8" customWidth="1"/>
    <col min="9999" max="9999" width="11.28515625" style="8" customWidth="1"/>
    <col min="10000" max="10000" width="13.28515625" style="8" bestFit="1" customWidth="1"/>
    <col min="10001" max="10001" width="13.140625" style="8" bestFit="1" customWidth="1"/>
    <col min="10002" max="10002" width="15.28515625" style="8" bestFit="1" customWidth="1"/>
    <col min="10003" max="10003" width="13.28515625" style="8" customWidth="1"/>
    <col min="10004" max="10004" width="12.5703125" style="8" customWidth="1"/>
    <col min="10005" max="10005" width="15" style="8" customWidth="1"/>
    <col min="10006" max="10007" width="14.7109375" style="8" customWidth="1"/>
    <col min="10008" max="10008" width="12.28515625" style="8" customWidth="1"/>
    <col min="10009" max="10009" width="11.28515625" style="8" customWidth="1"/>
    <col min="10010" max="10010" width="1.42578125" style="8" customWidth="1"/>
    <col min="10011" max="10011" width="2.140625" style="8" customWidth="1"/>
    <col min="10012" max="10012" width="3.140625" style="8" customWidth="1"/>
    <col min="10013" max="10013" width="1.42578125" style="8" customWidth="1"/>
    <col min="10014" max="10014" width="1.85546875" style="8" customWidth="1"/>
    <col min="10015" max="10015" width="11.28515625" style="8" customWidth="1"/>
    <col min="10016" max="10025" width="11.42578125" style="8" customWidth="1"/>
    <col min="10026" max="10026" width="11.28515625" style="8" customWidth="1"/>
    <col min="10027" max="10027" width="2" style="8" customWidth="1"/>
    <col min="10028" max="10028" width="1.42578125" style="8" customWidth="1"/>
    <col min="10029" max="10029" width="0" style="8" hidden="1" customWidth="1"/>
    <col min="10030" max="10030" width="2.5703125" style="8" customWidth="1"/>
    <col min="10031" max="10031" width="11.28515625" style="8" customWidth="1"/>
    <col min="10032" max="10039" width="11.42578125" style="8" customWidth="1"/>
    <col min="10040" max="10056" width="11.28515625" style="8" customWidth="1"/>
    <col min="10057" max="10240" width="11.28515625" style="8"/>
    <col min="10241" max="10241" width="10.7109375" style="8" customWidth="1"/>
    <col min="10242" max="10253" width="14.28515625" style="8" customWidth="1"/>
    <col min="10254" max="10254" width="5.7109375" style="8" customWidth="1"/>
    <col min="10255" max="10255" width="11.28515625" style="8" customWidth="1"/>
    <col min="10256" max="10256" width="13.28515625" style="8" bestFit="1" customWidth="1"/>
    <col min="10257" max="10257" width="13.140625" style="8" bestFit="1" customWidth="1"/>
    <col min="10258" max="10258" width="15.28515625" style="8" bestFit="1" customWidth="1"/>
    <col min="10259" max="10259" width="13.28515625" style="8" customWidth="1"/>
    <col min="10260" max="10260" width="12.5703125" style="8" customWidth="1"/>
    <col min="10261" max="10261" width="15" style="8" customWidth="1"/>
    <col min="10262" max="10263" width="14.7109375" style="8" customWidth="1"/>
    <col min="10264" max="10264" width="12.28515625" style="8" customWidth="1"/>
    <col min="10265" max="10265" width="11.28515625" style="8" customWidth="1"/>
    <col min="10266" max="10266" width="1.42578125" style="8" customWidth="1"/>
    <col min="10267" max="10267" width="2.140625" style="8" customWidth="1"/>
    <col min="10268" max="10268" width="3.140625" style="8" customWidth="1"/>
    <col min="10269" max="10269" width="1.42578125" style="8" customWidth="1"/>
    <col min="10270" max="10270" width="1.85546875" style="8" customWidth="1"/>
    <col min="10271" max="10271" width="11.28515625" style="8" customWidth="1"/>
    <col min="10272" max="10281" width="11.42578125" style="8" customWidth="1"/>
    <col min="10282" max="10282" width="11.28515625" style="8" customWidth="1"/>
    <col min="10283" max="10283" width="2" style="8" customWidth="1"/>
    <col min="10284" max="10284" width="1.42578125" style="8" customWidth="1"/>
    <col min="10285" max="10285" width="0" style="8" hidden="1" customWidth="1"/>
    <col min="10286" max="10286" width="2.5703125" style="8" customWidth="1"/>
    <col min="10287" max="10287" width="11.28515625" style="8" customWidth="1"/>
    <col min="10288" max="10295" width="11.42578125" style="8" customWidth="1"/>
    <col min="10296" max="10312" width="11.28515625" style="8" customWidth="1"/>
    <col min="10313" max="10496" width="11.28515625" style="8"/>
    <col min="10497" max="10497" width="10.7109375" style="8" customWidth="1"/>
    <col min="10498" max="10509" width="14.28515625" style="8" customWidth="1"/>
    <col min="10510" max="10510" width="5.7109375" style="8" customWidth="1"/>
    <col min="10511" max="10511" width="11.28515625" style="8" customWidth="1"/>
    <col min="10512" max="10512" width="13.28515625" style="8" bestFit="1" customWidth="1"/>
    <col min="10513" max="10513" width="13.140625" style="8" bestFit="1" customWidth="1"/>
    <col min="10514" max="10514" width="15.28515625" style="8" bestFit="1" customWidth="1"/>
    <col min="10515" max="10515" width="13.28515625" style="8" customWidth="1"/>
    <col min="10516" max="10516" width="12.5703125" style="8" customWidth="1"/>
    <col min="10517" max="10517" width="15" style="8" customWidth="1"/>
    <col min="10518" max="10519" width="14.7109375" style="8" customWidth="1"/>
    <col min="10520" max="10520" width="12.28515625" style="8" customWidth="1"/>
    <col min="10521" max="10521" width="11.28515625" style="8" customWidth="1"/>
    <col min="10522" max="10522" width="1.42578125" style="8" customWidth="1"/>
    <col min="10523" max="10523" width="2.140625" style="8" customWidth="1"/>
    <col min="10524" max="10524" width="3.140625" style="8" customWidth="1"/>
    <col min="10525" max="10525" width="1.42578125" style="8" customWidth="1"/>
    <col min="10526" max="10526" width="1.85546875" style="8" customWidth="1"/>
    <col min="10527" max="10527" width="11.28515625" style="8" customWidth="1"/>
    <col min="10528" max="10537" width="11.42578125" style="8" customWidth="1"/>
    <col min="10538" max="10538" width="11.28515625" style="8" customWidth="1"/>
    <col min="10539" max="10539" width="2" style="8" customWidth="1"/>
    <col min="10540" max="10540" width="1.42578125" style="8" customWidth="1"/>
    <col min="10541" max="10541" width="0" style="8" hidden="1" customWidth="1"/>
    <col min="10542" max="10542" width="2.5703125" style="8" customWidth="1"/>
    <col min="10543" max="10543" width="11.28515625" style="8" customWidth="1"/>
    <col min="10544" max="10551" width="11.42578125" style="8" customWidth="1"/>
    <col min="10552" max="10568" width="11.28515625" style="8" customWidth="1"/>
    <col min="10569" max="10752" width="11.28515625" style="8"/>
    <col min="10753" max="10753" width="10.7109375" style="8" customWidth="1"/>
    <col min="10754" max="10765" width="14.28515625" style="8" customWidth="1"/>
    <col min="10766" max="10766" width="5.7109375" style="8" customWidth="1"/>
    <col min="10767" max="10767" width="11.28515625" style="8" customWidth="1"/>
    <col min="10768" max="10768" width="13.28515625" style="8" bestFit="1" customWidth="1"/>
    <col min="10769" max="10769" width="13.140625" style="8" bestFit="1" customWidth="1"/>
    <col min="10770" max="10770" width="15.28515625" style="8" bestFit="1" customWidth="1"/>
    <col min="10771" max="10771" width="13.28515625" style="8" customWidth="1"/>
    <col min="10772" max="10772" width="12.5703125" style="8" customWidth="1"/>
    <col min="10773" max="10773" width="15" style="8" customWidth="1"/>
    <col min="10774" max="10775" width="14.7109375" style="8" customWidth="1"/>
    <col min="10776" max="10776" width="12.28515625" style="8" customWidth="1"/>
    <col min="10777" max="10777" width="11.28515625" style="8" customWidth="1"/>
    <col min="10778" max="10778" width="1.42578125" style="8" customWidth="1"/>
    <col min="10779" max="10779" width="2.140625" style="8" customWidth="1"/>
    <col min="10780" max="10780" width="3.140625" style="8" customWidth="1"/>
    <col min="10781" max="10781" width="1.42578125" style="8" customWidth="1"/>
    <col min="10782" max="10782" width="1.85546875" style="8" customWidth="1"/>
    <col min="10783" max="10783" width="11.28515625" style="8" customWidth="1"/>
    <col min="10784" max="10793" width="11.42578125" style="8" customWidth="1"/>
    <col min="10794" max="10794" width="11.28515625" style="8" customWidth="1"/>
    <col min="10795" max="10795" width="2" style="8" customWidth="1"/>
    <col min="10796" max="10796" width="1.42578125" style="8" customWidth="1"/>
    <col min="10797" max="10797" width="0" style="8" hidden="1" customWidth="1"/>
    <col min="10798" max="10798" width="2.5703125" style="8" customWidth="1"/>
    <col min="10799" max="10799" width="11.28515625" style="8" customWidth="1"/>
    <col min="10800" max="10807" width="11.42578125" style="8" customWidth="1"/>
    <col min="10808" max="10824" width="11.28515625" style="8" customWidth="1"/>
    <col min="10825" max="11008" width="11.28515625" style="8"/>
    <col min="11009" max="11009" width="10.7109375" style="8" customWidth="1"/>
    <col min="11010" max="11021" width="14.28515625" style="8" customWidth="1"/>
    <col min="11022" max="11022" width="5.7109375" style="8" customWidth="1"/>
    <col min="11023" max="11023" width="11.28515625" style="8" customWidth="1"/>
    <col min="11024" max="11024" width="13.28515625" style="8" bestFit="1" customWidth="1"/>
    <col min="11025" max="11025" width="13.140625" style="8" bestFit="1" customWidth="1"/>
    <col min="11026" max="11026" width="15.28515625" style="8" bestFit="1" customWidth="1"/>
    <col min="11027" max="11027" width="13.28515625" style="8" customWidth="1"/>
    <col min="11028" max="11028" width="12.5703125" style="8" customWidth="1"/>
    <col min="11029" max="11029" width="15" style="8" customWidth="1"/>
    <col min="11030" max="11031" width="14.7109375" style="8" customWidth="1"/>
    <col min="11032" max="11032" width="12.28515625" style="8" customWidth="1"/>
    <col min="11033" max="11033" width="11.28515625" style="8" customWidth="1"/>
    <col min="11034" max="11034" width="1.42578125" style="8" customWidth="1"/>
    <col min="11035" max="11035" width="2.140625" style="8" customWidth="1"/>
    <col min="11036" max="11036" width="3.140625" style="8" customWidth="1"/>
    <col min="11037" max="11037" width="1.42578125" style="8" customWidth="1"/>
    <col min="11038" max="11038" width="1.85546875" style="8" customWidth="1"/>
    <col min="11039" max="11039" width="11.28515625" style="8" customWidth="1"/>
    <col min="11040" max="11049" width="11.42578125" style="8" customWidth="1"/>
    <col min="11050" max="11050" width="11.28515625" style="8" customWidth="1"/>
    <col min="11051" max="11051" width="2" style="8" customWidth="1"/>
    <col min="11052" max="11052" width="1.42578125" style="8" customWidth="1"/>
    <col min="11053" max="11053" width="0" style="8" hidden="1" customWidth="1"/>
    <col min="11054" max="11054" width="2.5703125" style="8" customWidth="1"/>
    <col min="11055" max="11055" width="11.28515625" style="8" customWidth="1"/>
    <col min="11056" max="11063" width="11.42578125" style="8" customWidth="1"/>
    <col min="11064" max="11080" width="11.28515625" style="8" customWidth="1"/>
    <col min="11081" max="11264" width="11.28515625" style="8"/>
    <col min="11265" max="11265" width="10.7109375" style="8" customWidth="1"/>
    <col min="11266" max="11277" width="14.28515625" style="8" customWidth="1"/>
    <col min="11278" max="11278" width="5.7109375" style="8" customWidth="1"/>
    <col min="11279" max="11279" width="11.28515625" style="8" customWidth="1"/>
    <col min="11280" max="11280" width="13.28515625" style="8" bestFit="1" customWidth="1"/>
    <col min="11281" max="11281" width="13.140625" style="8" bestFit="1" customWidth="1"/>
    <col min="11282" max="11282" width="15.28515625" style="8" bestFit="1" customWidth="1"/>
    <col min="11283" max="11283" width="13.28515625" style="8" customWidth="1"/>
    <col min="11284" max="11284" width="12.5703125" style="8" customWidth="1"/>
    <col min="11285" max="11285" width="15" style="8" customWidth="1"/>
    <col min="11286" max="11287" width="14.7109375" style="8" customWidth="1"/>
    <col min="11288" max="11288" width="12.28515625" style="8" customWidth="1"/>
    <col min="11289" max="11289" width="11.28515625" style="8" customWidth="1"/>
    <col min="11290" max="11290" width="1.42578125" style="8" customWidth="1"/>
    <col min="11291" max="11291" width="2.140625" style="8" customWidth="1"/>
    <col min="11292" max="11292" width="3.140625" style="8" customWidth="1"/>
    <col min="11293" max="11293" width="1.42578125" style="8" customWidth="1"/>
    <col min="11294" max="11294" width="1.85546875" style="8" customWidth="1"/>
    <col min="11295" max="11295" width="11.28515625" style="8" customWidth="1"/>
    <col min="11296" max="11305" width="11.42578125" style="8" customWidth="1"/>
    <col min="11306" max="11306" width="11.28515625" style="8" customWidth="1"/>
    <col min="11307" max="11307" width="2" style="8" customWidth="1"/>
    <col min="11308" max="11308" width="1.42578125" style="8" customWidth="1"/>
    <col min="11309" max="11309" width="0" style="8" hidden="1" customWidth="1"/>
    <col min="11310" max="11310" width="2.5703125" style="8" customWidth="1"/>
    <col min="11311" max="11311" width="11.28515625" style="8" customWidth="1"/>
    <col min="11312" max="11319" width="11.42578125" style="8" customWidth="1"/>
    <col min="11320" max="11336" width="11.28515625" style="8" customWidth="1"/>
    <col min="11337" max="11520" width="11.28515625" style="8"/>
    <col min="11521" max="11521" width="10.7109375" style="8" customWidth="1"/>
    <col min="11522" max="11533" width="14.28515625" style="8" customWidth="1"/>
    <col min="11534" max="11534" width="5.7109375" style="8" customWidth="1"/>
    <col min="11535" max="11535" width="11.28515625" style="8" customWidth="1"/>
    <col min="11536" max="11536" width="13.28515625" style="8" bestFit="1" customWidth="1"/>
    <col min="11537" max="11537" width="13.140625" style="8" bestFit="1" customWidth="1"/>
    <col min="11538" max="11538" width="15.28515625" style="8" bestFit="1" customWidth="1"/>
    <col min="11539" max="11539" width="13.28515625" style="8" customWidth="1"/>
    <col min="11540" max="11540" width="12.5703125" style="8" customWidth="1"/>
    <col min="11541" max="11541" width="15" style="8" customWidth="1"/>
    <col min="11542" max="11543" width="14.7109375" style="8" customWidth="1"/>
    <col min="11544" max="11544" width="12.28515625" style="8" customWidth="1"/>
    <col min="11545" max="11545" width="11.28515625" style="8" customWidth="1"/>
    <col min="11546" max="11546" width="1.42578125" style="8" customWidth="1"/>
    <col min="11547" max="11547" width="2.140625" style="8" customWidth="1"/>
    <col min="11548" max="11548" width="3.140625" style="8" customWidth="1"/>
    <col min="11549" max="11549" width="1.42578125" style="8" customWidth="1"/>
    <col min="11550" max="11550" width="1.85546875" style="8" customWidth="1"/>
    <col min="11551" max="11551" width="11.28515625" style="8" customWidth="1"/>
    <col min="11552" max="11561" width="11.42578125" style="8" customWidth="1"/>
    <col min="11562" max="11562" width="11.28515625" style="8" customWidth="1"/>
    <col min="11563" max="11563" width="2" style="8" customWidth="1"/>
    <col min="11564" max="11564" width="1.42578125" style="8" customWidth="1"/>
    <col min="11565" max="11565" width="0" style="8" hidden="1" customWidth="1"/>
    <col min="11566" max="11566" width="2.5703125" style="8" customWidth="1"/>
    <col min="11567" max="11567" width="11.28515625" style="8" customWidth="1"/>
    <col min="11568" max="11575" width="11.42578125" style="8" customWidth="1"/>
    <col min="11576" max="11592" width="11.28515625" style="8" customWidth="1"/>
    <col min="11593" max="11776" width="11.28515625" style="8"/>
    <col min="11777" max="11777" width="10.7109375" style="8" customWidth="1"/>
    <col min="11778" max="11789" width="14.28515625" style="8" customWidth="1"/>
    <col min="11790" max="11790" width="5.7109375" style="8" customWidth="1"/>
    <col min="11791" max="11791" width="11.28515625" style="8" customWidth="1"/>
    <col min="11792" max="11792" width="13.28515625" style="8" bestFit="1" customWidth="1"/>
    <col min="11793" max="11793" width="13.140625" style="8" bestFit="1" customWidth="1"/>
    <col min="11794" max="11794" width="15.28515625" style="8" bestFit="1" customWidth="1"/>
    <col min="11795" max="11795" width="13.28515625" style="8" customWidth="1"/>
    <col min="11796" max="11796" width="12.5703125" style="8" customWidth="1"/>
    <col min="11797" max="11797" width="15" style="8" customWidth="1"/>
    <col min="11798" max="11799" width="14.7109375" style="8" customWidth="1"/>
    <col min="11800" max="11800" width="12.28515625" style="8" customWidth="1"/>
    <col min="11801" max="11801" width="11.28515625" style="8" customWidth="1"/>
    <col min="11802" max="11802" width="1.42578125" style="8" customWidth="1"/>
    <col min="11803" max="11803" width="2.140625" style="8" customWidth="1"/>
    <col min="11804" max="11804" width="3.140625" style="8" customWidth="1"/>
    <col min="11805" max="11805" width="1.42578125" style="8" customWidth="1"/>
    <col min="11806" max="11806" width="1.85546875" style="8" customWidth="1"/>
    <col min="11807" max="11807" width="11.28515625" style="8" customWidth="1"/>
    <col min="11808" max="11817" width="11.42578125" style="8" customWidth="1"/>
    <col min="11818" max="11818" width="11.28515625" style="8" customWidth="1"/>
    <col min="11819" max="11819" width="2" style="8" customWidth="1"/>
    <col min="11820" max="11820" width="1.42578125" style="8" customWidth="1"/>
    <col min="11821" max="11821" width="0" style="8" hidden="1" customWidth="1"/>
    <col min="11822" max="11822" width="2.5703125" style="8" customWidth="1"/>
    <col min="11823" max="11823" width="11.28515625" style="8" customWidth="1"/>
    <col min="11824" max="11831" width="11.42578125" style="8" customWidth="1"/>
    <col min="11832" max="11848" width="11.28515625" style="8" customWidth="1"/>
    <col min="11849" max="12032" width="11.28515625" style="8"/>
    <col min="12033" max="12033" width="10.7109375" style="8" customWidth="1"/>
    <col min="12034" max="12045" width="14.28515625" style="8" customWidth="1"/>
    <col min="12046" max="12046" width="5.7109375" style="8" customWidth="1"/>
    <col min="12047" max="12047" width="11.28515625" style="8" customWidth="1"/>
    <col min="12048" max="12048" width="13.28515625" style="8" bestFit="1" customWidth="1"/>
    <col min="12049" max="12049" width="13.140625" style="8" bestFit="1" customWidth="1"/>
    <col min="12050" max="12050" width="15.28515625" style="8" bestFit="1" customWidth="1"/>
    <col min="12051" max="12051" width="13.28515625" style="8" customWidth="1"/>
    <col min="12052" max="12052" width="12.5703125" style="8" customWidth="1"/>
    <col min="12053" max="12053" width="15" style="8" customWidth="1"/>
    <col min="12054" max="12055" width="14.7109375" style="8" customWidth="1"/>
    <col min="12056" max="12056" width="12.28515625" style="8" customWidth="1"/>
    <col min="12057" max="12057" width="11.28515625" style="8" customWidth="1"/>
    <col min="12058" max="12058" width="1.42578125" style="8" customWidth="1"/>
    <col min="12059" max="12059" width="2.140625" style="8" customWidth="1"/>
    <col min="12060" max="12060" width="3.140625" style="8" customWidth="1"/>
    <col min="12061" max="12061" width="1.42578125" style="8" customWidth="1"/>
    <col min="12062" max="12062" width="1.85546875" style="8" customWidth="1"/>
    <col min="12063" max="12063" width="11.28515625" style="8" customWidth="1"/>
    <col min="12064" max="12073" width="11.42578125" style="8" customWidth="1"/>
    <col min="12074" max="12074" width="11.28515625" style="8" customWidth="1"/>
    <col min="12075" max="12075" width="2" style="8" customWidth="1"/>
    <col min="12076" max="12076" width="1.42578125" style="8" customWidth="1"/>
    <col min="12077" max="12077" width="0" style="8" hidden="1" customWidth="1"/>
    <col min="12078" max="12078" width="2.5703125" style="8" customWidth="1"/>
    <col min="12079" max="12079" width="11.28515625" style="8" customWidth="1"/>
    <col min="12080" max="12087" width="11.42578125" style="8" customWidth="1"/>
    <col min="12088" max="12104" width="11.28515625" style="8" customWidth="1"/>
    <col min="12105" max="12288" width="11.28515625" style="8"/>
    <col min="12289" max="12289" width="10.7109375" style="8" customWidth="1"/>
    <col min="12290" max="12301" width="14.28515625" style="8" customWidth="1"/>
    <col min="12302" max="12302" width="5.7109375" style="8" customWidth="1"/>
    <col min="12303" max="12303" width="11.28515625" style="8" customWidth="1"/>
    <col min="12304" max="12304" width="13.28515625" style="8" bestFit="1" customWidth="1"/>
    <col min="12305" max="12305" width="13.140625" style="8" bestFit="1" customWidth="1"/>
    <col min="12306" max="12306" width="15.28515625" style="8" bestFit="1" customWidth="1"/>
    <col min="12307" max="12307" width="13.28515625" style="8" customWidth="1"/>
    <col min="12308" max="12308" width="12.5703125" style="8" customWidth="1"/>
    <col min="12309" max="12309" width="15" style="8" customWidth="1"/>
    <col min="12310" max="12311" width="14.7109375" style="8" customWidth="1"/>
    <col min="12312" max="12312" width="12.28515625" style="8" customWidth="1"/>
    <col min="12313" max="12313" width="11.28515625" style="8" customWidth="1"/>
    <col min="12314" max="12314" width="1.42578125" style="8" customWidth="1"/>
    <col min="12315" max="12315" width="2.140625" style="8" customWidth="1"/>
    <col min="12316" max="12316" width="3.140625" style="8" customWidth="1"/>
    <col min="12317" max="12317" width="1.42578125" style="8" customWidth="1"/>
    <col min="12318" max="12318" width="1.85546875" style="8" customWidth="1"/>
    <col min="12319" max="12319" width="11.28515625" style="8" customWidth="1"/>
    <col min="12320" max="12329" width="11.42578125" style="8" customWidth="1"/>
    <col min="12330" max="12330" width="11.28515625" style="8" customWidth="1"/>
    <col min="12331" max="12331" width="2" style="8" customWidth="1"/>
    <col min="12332" max="12332" width="1.42578125" style="8" customWidth="1"/>
    <col min="12333" max="12333" width="0" style="8" hidden="1" customWidth="1"/>
    <col min="12334" max="12334" width="2.5703125" style="8" customWidth="1"/>
    <col min="12335" max="12335" width="11.28515625" style="8" customWidth="1"/>
    <col min="12336" max="12343" width="11.42578125" style="8" customWidth="1"/>
    <col min="12344" max="12360" width="11.28515625" style="8" customWidth="1"/>
    <col min="12361" max="12544" width="11.28515625" style="8"/>
    <col min="12545" max="12545" width="10.7109375" style="8" customWidth="1"/>
    <col min="12546" max="12557" width="14.28515625" style="8" customWidth="1"/>
    <col min="12558" max="12558" width="5.7109375" style="8" customWidth="1"/>
    <col min="12559" max="12559" width="11.28515625" style="8" customWidth="1"/>
    <col min="12560" max="12560" width="13.28515625" style="8" bestFit="1" customWidth="1"/>
    <col min="12561" max="12561" width="13.140625" style="8" bestFit="1" customWidth="1"/>
    <col min="12562" max="12562" width="15.28515625" style="8" bestFit="1" customWidth="1"/>
    <col min="12563" max="12563" width="13.28515625" style="8" customWidth="1"/>
    <col min="12564" max="12564" width="12.5703125" style="8" customWidth="1"/>
    <col min="12565" max="12565" width="15" style="8" customWidth="1"/>
    <col min="12566" max="12567" width="14.7109375" style="8" customWidth="1"/>
    <col min="12568" max="12568" width="12.28515625" style="8" customWidth="1"/>
    <col min="12569" max="12569" width="11.28515625" style="8" customWidth="1"/>
    <col min="12570" max="12570" width="1.42578125" style="8" customWidth="1"/>
    <col min="12571" max="12571" width="2.140625" style="8" customWidth="1"/>
    <col min="12572" max="12572" width="3.140625" style="8" customWidth="1"/>
    <col min="12573" max="12573" width="1.42578125" style="8" customWidth="1"/>
    <col min="12574" max="12574" width="1.85546875" style="8" customWidth="1"/>
    <col min="12575" max="12575" width="11.28515625" style="8" customWidth="1"/>
    <col min="12576" max="12585" width="11.42578125" style="8" customWidth="1"/>
    <col min="12586" max="12586" width="11.28515625" style="8" customWidth="1"/>
    <col min="12587" max="12587" width="2" style="8" customWidth="1"/>
    <col min="12588" max="12588" width="1.42578125" style="8" customWidth="1"/>
    <col min="12589" max="12589" width="0" style="8" hidden="1" customWidth="1"/>
    <col min="12590" max="12590" width="2.5703125" style="8" customWidth="1"/>
    <col min="12591" max="12591" width="11.28515625" style="8" customWidth="1"/>
    <col min="12592" max="12599" width="11.42578125" style="8" customWidth="1"/>
    <col min="12600" max="12616" width="11.28515625" style="8" customWidth="1"/>
    <col min="12617" max="12800" width="11.28515625" style="8"/>
    <col min="12801" max="12801" width="10.7109375" style="8" customWidth="1"/>
    <col min="12802" max="12813" width="14.28515625" style="8" customWidth="1"/>
    <col min="12814" max="12814" width="5.7109375" style="8" customWidth="1"/>
    <col min="12815" max="12815" width="11.28515625" style="8" customWidth="1"/>
    <col min="12816" max="12816" width="13.28515625" style="8" bestFit="1" customWidth="1"/>
    <col min="12817" max="12817" width="13.140625" style="8" bestFit="1" customWidth="1"/>
    <col min="12818" max="12818" width="15.28515625" style="8" bestFit="1" customWidth="1"/>
    <col min="12819" max="12819" width="13.28515625" style="8" customWidth="1"/>
    <col min="12820" max="12820" width="12.5703125" style="8" customWidth="1"/>
    <col min="12821" max="12821" width="15" style="8" customWidth="1"/>
    <col min="12822" max="12823" width="14.7109375" style="8" customWidth="1"/>
    <col min="12824" max="12824" width="12.28515625" style="8" customWidth="1"/>
    <col min="12825" max="12825" width="11.28515625" style="8" customWidth="1"/>
    <col min="12826" max="12826" width="1.42578125" style="8" customWidth="1"/>
    <col min="12827" max="12827" width="2.140625" style="8" customWidth="1"/>
    <col min="12828" max="12828" width="3.140625" style="8" customWidth="1"/>
    <col min="12829" max="12829" width="1.42578125" style="8" customWidth="1"/>
    <col min="12830" max="12830" width="1.85546875" style="8" customWidth="1"/>
    <col min="12831" max="12831" width="11.28515625" style="8" customWidth="1"/>
    <col min="12832" max="12841" width="11.42578125" style="8" customWidth="1"/>
    <col min="12842" max="12842" width="11.28515625" style="8" customWidth="1"/>
    <col min="12843" max="12843" width="2" style="8" customWidth="1"/>
    <col min="12844" max="12844" width="1.42578125" style="8" customWidth="1"/>
    <col min="12845" max="12845" width="0" style="8" hidden="1" customWidth="1"/>
    <col min="12846" max="12846" width="2.5703125" style="8" customWidth="1"/>
    <col min="12847" max="12847" width="11.28515625" style="8" customWidth="1"/>
    <col min="12848" max="12855" width="11.42578125" style="8" customWidth="1"/>
    <col min="12856" max="12872" width="11.28515625" style="8" customWidth="1"/>
    <col min="12873" max="13056" width="11.28515625" style="8"/>
    <col min="13057" max="13057" width="10.7109375" style="8" customWidth="1"/>
    <col min="13058" max="13069" width="14.28515625" style="8" customWidth="1"/>
    <col min="13070" max="13070" width="5.7109375" style="8" customWidth="1"/>
    <col min="13071" max="13071" width="11.28515625" style="8" customWidth="1"/>
    <col min="13072" max="13072" width="13.28515625" style="8" bestFit="1" customWidth="1"/>
    <col min="13073" max="13073" width="13.140625" style="8" bestFit="1" customWidth="1"/>
    <col min="13074" max="13074" width="15.28515625" style="8" bestFit="1" customWidth="1"/>
    <col min="13075" max="13075" width="13.28515625" style="8" customWidth="1"/>
    <col min="13076" max="13076" width="12.5703125" style="8" customWidth="1"/>
    <col min="13077" max="13077" width="15" style="8" customWidth="1"/>
    <col min="13078" max="13079" width="14.7109375" style="8" customWidth="1"/>
    <col min="13080" max="13080" width="12.28515625" style="8" customWidth="1"/>
    <col min="13081" max="13081" width="11.28515625" style="8" customWidth="1"/>
    <col min="13082" max="13082" width="1.42578125" style="8" customWidth="1"/>
    <col min="13083" max="13083" width="2.140625" style="8" customWidth="1"/>
    <col min="13084" max="13084" width="3.140625" style="8" customWidth="1"/>
    <col min="13085" max="13085" width="1.42578125" style="8" customWidth="1"/>
    <col min="13086" max="13086" width="1.85546875" style="8" customWidth="1"/>
    <col min="13087" max="13087" width="11.28515625" style="8" customWidth="1"/>
    <col min="13088" max="13097" width="11.42578125" style="8" customWidth="1"/>
    <col min="13098" max="13098" width="11.28515625" style="8" customWidth="1"/>
    <col min="13099" max="13099" width="2" style="8" customWidth="1"/>
    <col min="13100" max="13100" width="1.42578125" style="8" customWidth="1"/>
    <col min="13101" max="13101" width="0" style="8" hidden="1" customWidth="1"/>
    <col min="13102" max="13102" width="2.5703125" style="8" customWidth="1"/>
    <col min="13103" max="13103" width="11.28515625" style="8" customWidth="1"/>
    <col min="13104" max="13111" width="11.42578125" style="8" customWidth="1"/>
    <col min="13112" max="13128" width="11.28515625" style="8" customWidth="1"/>
    <col min="13129" max="13312" width="11.28515625" style="8"/>
    <col min="13313" max="13313" width="10.7109375" style="8" customWidth="1"/>
    <col min="13314" max="13325" width="14.28515625" style="8" customWidth="1"/>
    <col min="13326" max="13326" width="5.7109375" style="8" customWidth="1"/>
    <col min="13327" max="13327" width="11.28515625" style="8" customWidth="1"/>
    <col min="13328" max="13328" width="13.28515625" style="8" bestFit="1" customWidth="1"/>
    <col min="13329" max="13329" width="13.140625" style="8" bestFit="1" customWidth="1"/>
    <col min="13330" max="13330" width="15.28515625" style="8" bestFit="1" customWidth="1"/>
    <col min="13331" max="13331" width="13.28515625" style="8" customWidth="1"/>
    <col min="13332" max="13332" width="12.5703125" style="8" customWidth="1"/>
    <col min="13333" max="13333" width="15" style="8" customWidth="1"/>
    <col min="13334" max="13335" width="14.7109375" style="8" customWidth="1"/>
    <col min="13336" max="13336" width="12.28515625" style="8" customWidth="1"/>
    <col min="13337" max="13337" width="11.28515625" style="8" customWidth="1"/>
    <col min="13338" max="13338" width="1.42578125" style="8" customWidth="1"/>
    <col min="13339" max="13339" width="2.140625" style="8" customWidth="1"/>
    <col min="13340" max="13340" width="3.140625" style="8" customWidth="1"/>
    <col min="13341" max="13341" width="1.42578125" style="8" customWidth="1"/>
    <col min="13342" max="13342" width="1.85546875" style="8" customWidth="1"/>
    <col min="13343" max="13343" width="11.28515625" style="8" customWidth="1"/>
    <col min="13344" max="13353" width="11.42578125" style="8" customWidth="1"/>
    <col min="13354" max="13354" width="11.28515625" style="8" customWidth="1"/>
    <col min="13355" max="13355" width="2" style="8" customWidth="1"/>
    <col min="13356" max="13356" width="1.42578125" style="8" customWidth="1"/>
    <col min="13357" max="13357" width="0" style="8" hidden="1" customWidth="1"/>
    <col min="13358" max="13358" width="2.5703125" style="8" customWidth="1"/>
    <col min="13359" max="13359" width="11.28515625" style="8" customWidth="1"/>
    <col min="13360" max="13367" width="11.42578125" style="8" customWidth="1"/>
    <col min="13368" max="13384" width="11.28515625" style="8" customWidth="1"/>
    <col min="13385" max="13568" width="11.28515625" style="8"/>
    <col min="13569" max="13569" width="10.7109375" style="8" customWidth="1"/>
    <col min="13570" max="13581" width="14.28515625" style="8" customWidth="1"/>
    <col min="13582" max="13582" width="5.7109375" style="8" customWidth="1"/>
    <col min="13583" max="13583" width="11.28515625" style="8" customWidth="1"/>
    <col min="13584" max="13584" width="13.28515625" style="8" bestFit="1" customWidth="1"/>
    <col min="13585" max="13585" width="13.140625" style="8" bestFit="1" customWidth="1"/>
    <col min="13586" max="13586" width="15.28515625" style="8" bestFit="1" customWidth="1"/>
    <col min="13587" max="13587" width="13.28515625" style="8" customWidth="1"/>
    <col min="13588" max="13588" width="12.5703125" style="8" customWidth="1"/>
    <col min="13589" max="13589" width="15" style="8" customWidth="1"/>
    <col min="13590" max="13591" width="14.7109375" style="8" customWidth="1"/>
    <col min="13592" max="13592" width="12.28515625" style="8" customWidth="1"/>
    <col min="13593" max="13593" width="11.28515625" style="8" customWidth="1"/>
    <col min="13594" max="13594" width="1.42578125" style="8" customWidth="1"/>
    <col min="13595" max="13595" width="2.140625" style="8" customWidth="1"/>
    <col min="13596" max="13596" width="3.140625" style="8" customWidth="1"/>
    <col min="13597" max="13597" width="1.42578125" style="8" customWidth="1"/>
    <col min="13598" max="13598" width="1.85546875" style="8" customWidth="1"/>
    <col min="13599" max="13599" width="11.28515625" style="8" customWidth="1"/>
    <col min="13600" max="13609" width="11.42578125" style="8" customWidth="1"/>
    <col min="13610" max="13610" width="11.28515625" style="8" customWidth="1"/>
    <col min="13611" max="13611" width="2" style="8" customWidth="1"/>
    <col min="13612" max="13612" width="1.42578125" style="8" customWidth="1"/>
    <col min="13613" max="13613" width="0" style="8" hidden="1" customWidth="1"/>
    <col min="13614" max="13614" width="2.5703125" style="8" customWidth="1"/>
    <col min="13615" max="13615" width="11.28515625" style="8" customWidth="1"/>
    <col min="13616" max="13623" width="11.42578125" style="8" customWidth="1"/>
    <col min="13624" max="13640" width="11.28515625" style="8" customWidth="1"/>
    <col min="13641" max="13824" width="11.28515625" style="8"/>
    <col min="13825" max="13825" width="10.7109375" style="8" customWidth="1"/>
    <col min="13826" max="13837" width="14.28515625" style="8" customWidth="1"/>
    <col min="13838" max="13838" width="5.7109375" style="8" customWidth="1"/>
    <col min="13839" max="13839" width="11.28515625" style="8" customWidth="1"/>
    <col min="13840" max="13840" width="13.28515625" style="8" bestFit="1" customWidth="1"/>
    <col min="13841" max="13841" width="13.140625" style="8" bestFit="1" customWidth="1"/>
    <col min="13842" max="13842" width="15.28515625" style="8" bestFit="1" customWidth="1"/>
    <col min="13843" max="13843" width="13.28515625" style="8" customWidth="1"/>
    <col min="13844" max="13844" width="12.5703125" style="8" customWidth="1"/>
    <col min="13845" max="13845" width="15" style="8" customWidth="1"/>
    <col min="13846" max="13847" width="14.7109375" style="8" customWidth="1"/>
    <col min="13848" max="13848" width="12.28515625" style="8" customWidth="1"/>
    <col min="13849" max="13849" width="11.28515625" style="8" customWidth="1"/>
    <col min="13850" max="13850" width="1.42578125" style="8" customWidth="1"/>
    <col min="13851" max="13851" width="2.140625" style="8" customWidth="1"/>
    <col min="13852" max="13852" width="3.140625" style="8" customWidth="1"/>
    <col min="13853" max="13853" width="1.42578125" style="8" customWidth="1"/>
    <col min="13854" max="13854" width="1.85546875" style="8" customWidth="1"/>
    <col min="13855" max="13855" width="11.28515625" style="8" customWidth="1"/>
    <col min="13856" max="13865" width="11.42578125" style="8" customWidth="1"/>
    <col min="13866" max="13866" width="11.28515625" style="8" customWidth="1"/>
    <col min="13867" max="13867" width="2" style="8" customWidth="1"/>
    <col min="13868" max="13868" width="1.42578125" style="8" customWidth="1"/>
    <col min="13869" max="13869" width="0" style="8" hidden="1" customWidth="1"/>
    <col min="13870" max="13870" width="2.5703125" style="8" customWidth="1"/>
    <col min="13871" max="13871" width="11.28515625" style="8" customWidth="1"/>
    <col min="13872" max="13879" width="11.42578125" style="8" customWidth="1"/>
    <col min="13880" max="13896" width="11.28515625" style="8" customWidth="1"/>
    <col min="13897" max="14080" width="11.28515625" style="8"/>
    <col min="14081" max="14081" width="10.7109375" style="8" customWidth="1"/>
    <col min="14082" max="14093" width="14.28515625" style="8" customWidth="1"/>
    <col min="14094" max="14094" width="5.7109375" style="8" customWidth="1"/>
    <col min="14095" max="14095" width="11.28515625" style="8" customWidth="1"/>
    <col min="14096" max="14096" width="13.28515625" style="8" bestFit="1" customWidth="1"/>
    <col min="14097" max="14097" width="13.140625" style="8" bestFit="1" customWidth="1"/>
    <col min="14098" max="14098" width="15.28515625" style="8" bestFit="1" customWidth="1"/>
    <col min="14099" max="14099" width="13.28515625" style="8" customWidth="1"/>
    <col min="14100" max="14100" width="12.5703125" style="8" customWidth="1"/>
    <col min="14101" max="14101" width="15" style="8" customWidth="1"/>
    <col min="14102" max="14103" width="14.7109375" style="8" customWidth="1"/>
    <col min="14104" max="14104" width="12.28515625" style="8" customWidth="1"/>
    <col min="14105" max="14105" width="11.28515625" style="8" customWidth="1"/>
    <col min="14106" max="14106" width="1.42578125" style="8" customWidth="1"/>
    <col min="14107" max="14107" width="2.140625" style="8" customWidth="1"/>
    <col min="14108" max="14108" width="3.140625" style="8" customWidth="1"/>
    <col min="14109" max="14109" width="1.42578125" style="8" customWidth="1"/>
    <col min="14110" max="14110" width="1.85546875" style="8" customWidth="1"/>
    <col min="14111" max="14111" width="11.28515625" style="8" customWidth="1"/>
    <col min="14112" max="14121" width="11.42578125" style="8" customWidth="1"/>
    <col min="14122" max="14122" width="11.28515625" style="8" customWidth="1"/>
    <col min="14123" max="14123" width="2" style="8" customWidth="1"/>
    <col min="14124" max="14124" width="1.42578125" style="8" customWidth="1"/>
    <col min="14125" max="14125" width="0" style="8" hidden="1" customWidth="1"/>
    <col min="14126" max="14126" width="2.5703125" style="8" customWidth="1"/>
    <col min="14127" max="14127" width="11.28515625" style="8" customWidth="1"/>
    <col min="14128" max="14135" width="11.42578125" style="8" customWidth="1"/>
    <col min="14136" max="14152" width="11.28515625" style="8" customWidth="1"/>
    <col min="14153" max="14336" width="11.28515625" style="8"/>
    <col min="14337" max="14337" width="10.7109375" style="8" customWidth="1"/>
    <col min="14338" max="14349" width="14.28515625" style="8" customWidth="1"/>
    <col min="14350" max="14350" width="5.7109375" style="8" customWidth="1"/>
    <col min="14351" max="14351" width="11.28515625" style="8" customWidth="1"/>
    <col min="14352" max="14352" width="13.28515625" style="8" bestFit="1" customWidth="1"/>
    <col min="14353" max="14353" width="13.140625" style="8" bestFit="1" customWidth="1"/>
    <col min="14354" max="14354" width="15.28515625" style="8" bestFit="1" customWidth="1"/>
    <col min="14355" max="14355" width="13.28515625" style="8" customWidth="1"/>
    <col min="14356" max="14356" width="12.5703125" style="8" customWidth="1"/>
    <col min="14357" max="14357" width="15" style="8" customWidth="1"/>
    <col min="14358" max="14359" width="14.7109375" style="8" customWidth="1"/>
    <col min="14360" max="14360" width="12.28515625" style="8" customWidth="1"/>
    <col min="14361" max="14361" width="11.28515625" style="8" customWidth="1"/>
    <col min="14362" max="14362" width="1.42578125" style="8" customWidth="1"/>
    <col min="14363" max="14363" width="2.140625" style="8" customWidth="1"/>
    <col min="14364" max="14364" width="3.140625" style="8" customWidth="1"/>
    <col min="14365" max="14365" width="1.42578125" style="8" customWidth="1"/>
    <col min="14366" max="14366" width="1.85546875" style="8" customWidth="1"/>
    <col min="14367" max="14367" width="11.28515625" style="8" customWidth="1"/>
    <col min="14368" max="14377" width="11.42578125" style="8" customWidth="1"/>
    <col min="14378" max="14378" width="11.28515625" style="8" customWidth="1"/>
    <col min="14379" max="14379" width="2" style="8" customWidth="1"/>
    <col min="14380" max="14380" width="1.42578125" style="8" customWidth="1"/>
    <col min="14381" max="14381" width="0" style="8" hidden="1" customWidth="1"/>
    <col min="14382" max="14382" width="2.5703125" style="8" customWidth="1"/>
    <col min="14383" max="14383" width="11.28515625" style="8" customWidth="1"/>
    <col min="14384" max="14391" width="11.42578125" style="8" customWidth="1"/>
    <col min="14392" max="14408" width="11.28515625" style="8" customWidth="1"/>
    <col min="14409" max="14592" width="11.28515625" style="8"/>
    <col min="14593" max="14593" width="10.7109375" style="8" customWidth="1"/>
    <col min="14594" max="14605" width="14.28515625" style="8" customWidth="1"/>
    <col min="14606" max="14606" width="5.7109375" style="8" customWidth="1"/>
    <col min="14607" max="14607" width="11.28515625" style="8" customWidth="1"/>
    <col min="14608" max="14608" width="13.28515625" style="8" bestFit="1" customWidth="1"/>
    <col min="14609" max="14609" width="13.140625" style="8" bestFit="1" customWidth="1"/>
    <col min="14610" max="14610" width="15.28515625" style="8" bestFit="1" customWidth="1"/>
    <col min="14611" max="14611" width="13.28515625" style="8" customWidth="1"/>
    <col min="14612" max="14612" width="12.5703125" style="8" customWidth="1"/>
    <col min="14613" max="14613" width="15" style="8" customWidth="1"/>
    <col min="14614" max="14615" width="14.7109375" style="8" customWidth="1"/>
    <col min="14616" max="14616" width="12.28515625" style="8" customWidth="1"/>
    <col min="14617" max="14617" width="11.28515625" style="8" customWidth="1"/>
    <col min="14618" max="14618" width="1.42578125" style="8" customWidth="1"/>
    <col min="14619" max="14619" width="2.140625" style="8" customWidth="1"/>
    <col min="14620" max="14620" width="3.140625" style="8" customWidth="1"/>
    <col min="14621" max="14621" width="1.42578125" style="8" customWidth="1"/>
    <col min="14622" max="14622" width="1.85546875" style="8" customWidth="1"/>
    <col min="14623" max="14623" width="11.28515625" style="8" customWidth="1"/>
    <col min="14624" max="14633" width="11.42578125" style="8" customWidth="1"/>
    <col min="14634" max="14634" width="11.28515625" style="8" customWidth="1"/>
    <col min="14635" max="14635" width="2" style="8" customWidth="1"/>
    <col min="14636" max="14636" width="1.42578125" style="8" customWidth="1"/>
    <col min="14637" max="14637" width="0" style="8" hidden="1" customWidth="1"/>
    <col min="14638" max="14638" width="2.5703125" style="8" customWidth="1"/>
    <col min="14639" max="14639" width="11.28515625" style="8" customWidth="1"/>
    <col min="14640" max="14647" width="11.42578125" style="8" customWidth="1"/>
    <col min="14648" max="14664" width="11.28515625" style="8" customWidth="1"/>
    <col min="14665" max="14848" width="11.28515625" style="8"/>
    <col min="14849" max="14849" width="10.7109375" style="8" customWidth="1"/>
    <col min="14850" max="14861" width="14.28515625" style="8" customWidth="1"/>
    <col min="14862" max="14862" width="5.7109375" style="8" customWidth="1"/>
    <col min="14863" max="14863" width="11.28515625" style="8" customWidth="1"/>
    <col min="14864" max="14864" width="13.28515625" style="8" bestFit="1" customWidth="1"/>
    <col min="14865" max="14865" width="13.140625" style="8" bestFit="1" customWidth="1"/>
    <col min="14866" max="14866" width="15.28515625" style="8" bestFit="1" customWidth="1"/>
    <col min="14867" max="14867" width="13.28515625" style="8" customWidth="1"/>
    <col min="14868" max="14868" width="12.5703125" style="8" customWidth="1"/>
    <col min="14869" max="14869" width="15" style="8" customWidth="1"/>
    <col min="14870" max="14871" width="14.7109375" style="8" customWidth="1"/>
    <col min="14872" max="14872" width="12.28515625" style="8" customWidth="1"/>
    <col min="14873" max="14873" width="11.28515625" style="8" customWidth="1"/>
    <col min="14874" max="14874" width="1.42578125" style="8" customWidth="1"/>
    <col min="14875" max="14875" width="2.140625" style="8" customWidth="1"/>
    <col min="14876" max="14876" width="3.140625" style="8" customWidth="1"/>
    <col min="14877" max="14877" width="1.42578125" style="8" customWidth="1"/>
    <col min="14878" max="14878" width="1.85546875" style="8" customWidth="1"/>
    <col min="14879" max="14879" width="11.28515625" style="8" customWidth="1"/>
    <col min="14880" max="14889" width="11.42578125" style="8" customWidth="1"/>
    <col min="14890" max="14890" width="11.28515625" style="8" customWidth="1"/>
    <col min="14891" max="14891" width="2" style="8" customWidth="1"/>
    <col min="14892" max="14892" width="1.42578125" style="8" customWidth="1"/>
    <col min="14893" max="14893" width="0" style="8" hidden="1" customWidth="1"/>
    <col min="14894" max="14894" width="2.5703125" style="8" customWidth="1"/>
    <col min="14895" max="14895" width="11.28515625" style="8" customWidth="1"/>
    <col min="14896" max="14903" width="11.42578125" style="8" customWidth="1"/>
    <col min="14904" max="14920" width="11.28515625" style="8" customWidth="1"/>
    <col min="14921" max="15104" width="11.28515625" style="8"/>
    <col min="15105" max="15105" width="10.7109375" style="8" customWidth="1"/>
    <col min="15106" max="15117" width="14.28515625" style="8" customWidth="1"/>
    <col min="15118" max="15118" width="5.7109375" style="8" customWidth="1"/>
    <col min="15119" max="15119" width="11.28515625" style="8" customWidth="1"/>
    <col min="15120" max="15120" width="13.28515625" style="8" bestFit="1" customWidth="1"/>
    <col min="15121" max="15121" width="13.140625" style="8" bestFit="1" customWidth="1"/>
    <col min="15122" max="15122" width="15.28515625" style="8" bestFit="1" customWidth="1"/>
    <col min="15123" max="15123" width="13.28515625" style="8" customWidth="1"/>
    <col min="15124" max="15124" width="12.5703125" style="8" customWidth="1"/>
    <col min="15125" max="15125" width="15" style="8" customWidth="1"/>
    <col min="15126" max="15127" width="14.7109375" style="8" customWidth="1"/>
    <col min="15128" max="15128" width="12.28515625" style="8" customWidth="1"/>
    <col min="15129" max="15129" width="11.28515625" style="8" customWidth="1"/>
    <col min="15130" max="15130" width="1.42578125" style="8" customWidth="1"/>
    <col min="15131" max="15131" width="2.140625" style="8" customWidth="1"/>
    <col min="15132" max="15132" width="3.140625" style="8" customWidth="1"/>
    <col min="15133" max="15133" width="1.42578125" style="8" customWidth="1"/>
    <col min="15134" max="15134" width="1.85546875" style="8" customWidth="1"/>
    <col min="15135" max="15135" width="11.28515625" style="8" customWidth="1"/>
    <col min="15136" max="15145" width="11.42578125" style="8" customWidth="1"/>
    <col min="15146" max="15146" width="11.28515625" style="8" customWidth="1"/>
    <col min="15147" max="15147" width="2" style="8" customWidth="1"/>
    <col min="15148" max="15148" width="1.42578125" style="8" customWidth="1"/>
    <col min="15149" max="15149" width="0" style="8" hidden="1" customWidth="1"/>
    <col min="15150" max="15150" width="2.5703125" style="8" customWidth="1"/>
    <col min="15151" max="15151" width="11.28515625" style="8" customWidth="1"/>
    <col min="15152" max="15159" width="11.42578125" style="8" customWidth="1"/>
    <col min="15160" max="15176" width="11.28515625" style="8" customWidth="1"/>
    <col min="15177" max="15360" width="11.28515625" style="8"/>
    <col min="15361" max="15361" width="10.7109375" style="8" customWidth="1"/>
    <col min="15362" max="15373" width="14.28515625" style="8" customWidth="1"/>
    <col min="15374" max="15374" width="5.7109375" style="8" customWidth="1"/>
    <col min="15375" max="15375" width="11.28515625" style="8" customWidth="1"/>
    <col min="15376" max="15376" width="13.28515625" style="8" bestFit="1" customWidth="1"/>
    <col min="15377" max="15377" width="13.140625" style="8" bestFit="1" customWidth="1"/>
    <col min="15378" max="15378" width="15.28515625" style="8" bestFit="1" customWidth="1"/>
    <col min="15379" max="15379" width="13.28515625" style="8" customWidth="1"/>
    <col min="15380" max="15380" width="12.5703125" style="8" customWidth="1"/>
    <col min="15381" max="15381" width="15" style="8" customWidth="1"/>
    <col min="15382" max="15383" width="14.7109375" style="8" customWidth="1"/>
    <col min="15384" max="15384" width="12.28515625" style="8" customWidth="1"/>
    <col min="15385" max="15385" width="11.28515625" style="8" customWidth="1"/>
    <col min="15386" max="15386" width="1.42578125" style="8" customWidth="1"/>
    <col min="15387" max="15387" width="2.140625" style="8" customWidth="1"/>
    <col min="15388" max="15388" width="3.140625" style="8" customWidth="1"/>
    <col min="15389" max="15389" width="1.42578125" style="8" customWidth="1"/>
    <col min="15390" max="15390" width="1.85546875" style="8" customWidth="1"/>
    <col min="15391" max="15391" width="11.28515625" style="8" customWidth="1"/>
    <col min="15392" max="15401" width="11.42578125" style="8" customWidth="1"/>
    <col min="15402" max="15402" width="11.28515625" style="8" customWidth="1"/>
    <col min="15403" max="15403" width="2" style="8" customWidth="1"/>
    <col min="15404" max="15404" width="1.42578125" style="8" customWidth="1"/>
    <col min="15405" max="15405" width="0" style="8" hidden="1" customWidth="1"/>
    <col min="15406" max="15406" width="2.5703125" style="8" customWidth="1"/>
    <col min="15407" max="15407" width="11.28515625" style="8" customWidth="1"/>
    <col min="15408" max="15415" width="11.42578125" style="8" customWidth="1"/>
    <col min="15416" max="15432" width="11.28515625" style="8" customWidth="1"/>
    <col min="15433" max="15616" width="11.28515625" style="8"/>
    <col min="15617" max="15617" width="10.7109375" style="8" customWidth="1"/>
    <col min="15618" max="15629" width="14.28515625" style="8" customWidth="1"/>
    <col min="15630" max="15630" width="5.7109375" style="8" customWidth="1"/>
    <col min="15631" max="15631" width="11.28515625" style="8" customWidth="1"/>
    <col min="15632" max="15632" width="13.28515625" style="8" bestFit="1" customWidth="1"/>
    <col min="15633" max="15633" width="13.140625" style="8" bestFit="1" customWidth="1"/>
    <col min="15634" max="15634" width="15.28515625" style="8" bestFit="1" customWidth="1"/>
    <col min="15635" max="15635" width="13.28515625" style="8" customWidth="1"/>
    <col min="15636" max="15636" width="12.5703125" style="8" customWidth="1"/>
    <col min="15637" max="15637" width="15" style="8" customWidth="1"/>
    <col min="15638" max="15639" width="14.7109375" style="8" customWidth="1"/>
    <col min="15640" max="15640" width="12.28515625" style="8" customWidth="1"/>
    <col min="15641" max="15641" width="11.28515625" style="8" customWidth="1"/>
    <col min="15642" max="15642" width="1.42578125" style="8" customWidth="1"/>
    <col min="15643" max="15643" width="2.140625" style="8" customWidth="1"/>
    <col min="15644" max="15644" width="3.140625" style="8" customWidth="1"/>
    <col min="15645" max="15645" width="1.42578125" style="8" customWidth="1"/>
    <col min="15646" max="15646" width="1.85546875" style="8" customWidth="1"/>
    <col min="15647" max="15647" width="11.28515625" style="8" customWidth="1"/>
    <col min="15648" max="15657" width="11.42578125" style="8" customWidth="1"/>
    <col min="15658" max="15658" width="11.28515625" style="8" customWidth="1"/>
    <col min="15659" max="15659" width="2" style="8" customWidth="1"/>
    <col min="15660" max="15660" width="1.42578125" style="8" customWidth="1"/>
    <col min="15661" max="15661" width="0" style="8" hidden="1" customWidth="1"/>
    <col min="15662" max="15662" width="2.5703125" style="8" customWidth="1"/>
    <col min="15663" max="15663" width="11.28515625" style="8" customWidth="1"/>
    <col min="15664" max="15671" width="11.42578125" style="8" customWidth="1"/>
    <col min="15672" max="15688" width="11.28515625" style="8" customWidth="1"/>
    <col min="15689" max="15872" width="11.28515625" style="8"/>
    <col min="15873" max="15873" width="10.7109375" style="8" customWidth="1"/>
    <col min="15874" max="15885" width="14.28515625" style="8" customWidth="1"/>
    <col min="15886" max="15886" width="5.7109375" style="8" customWidth="1"/>
    <col min="15887" max="15887" width="11.28515625" style="8" customWidth="1"/>
    <col min="15888" max="15888" width="13.28515625" style="8" bestFit="1" customWidth="1"/>
    <col min="15889" max="15889" width="13.140625" style="8" bestFit="1" customWidth="1"/>
    <col min="15890" max="15890" width="15.28515625" style="8" bestFit="1" customWidth="1"/>
    <col min="15891" max="15891" width="13.28515625" style="8" customWidth="1"/>
    <col min="15892" max="15892" width="12.5703125" style="8" customWidth="1"/>
    <col min="15893" max="15893" width="15" style="8" customWidth="1"/>
    <col min="15894" max="15895" width="14.7109375" style="8" customWidth="1"/>
    <col min="15896" max="15896" width="12.28515625" style="8" customWidth="1"/>
    <col min="15897" max="15897" width="11.28515625" style="8" customWidth="1"/>
    <col min="15898" max="15898" width="1.42578125" style="8" customWidth="1"/>
    <col min="15899" max="15899" width="2.140625" style="8" customWidth="1"/>
    <col min="15900" max="15900" width="3.140625" style="8" customWidth="1"/>
    <col min="15901" max="15901" width="1.42578125" style="8" customWidth="1"/>
    <col min="15902" max="15902" width="1.85546875" style="8" customWidth="1"/>
    <col min="15903" max="15903" width="11.28515625" style="8" customWidth="1"/>
    <col min="15904" max="15913" width="11.42578125" style="8" customWidth="1"/>
    <col min="15914" max="15914" width="11.28515625" style="8" customWidth="1"/>
    <col min="15915" max="15915" width="2" style="8" customWidth="1"/>
    <col min="15916" max="15916" width="1.42578125" style="8" customWidth="1"/>
    <col min="15917" max="15917" width="0" style="8" hidden="1" customWidth="1"/>
    <col min="15918" max="15918" width="2.5703125" style="8" customWidth="1"/>
    <col min="15919" max="15919" width="11.28515625" style="8" customWidth="1"/>
    <col min="15920" max="15927" width="11.42578125" style="8" customWidth="1"/>
    <col min="15928" max="15944" width="11.28515625" style="8" customWidth="1"/>
    <col min="15945" max="16128" width="11.28515625" style="8"/>
    <col min="16129" max="16129" width="10.7109375" style="8" customWidth="1"/>
    <col min="16130" max="16141" width="14.28515625" style="8" customWidth="1"/>
    <col min="16142" max="16142" width="5.7109375" style="8" customWidth="1"/>
    <col min="16143" max="16143" width="11.28515625" style="8" customWidth="1"/>
    <col min="16144" max="16144" width="13.28515625" style="8" bestFit="1" customWidth="1"/>
    <col min="16145" max="16145" width="13.140625" style="8" bestFit="1" customWidth="1"/>
    <col min="16146" max="16146" width="15.28515625" style="8" bestFit="1" customWidth="1"/>
    <col min="16147" max="16147" width="13.28515625" style="8" customWidth="1"/>
    <col min="16148" max="16148" width="12.5703125" style="8" customWidth="1"/>
    <col min="16149" max="16149" width="15" style="8" customWidth="1"/>
    <col min="16150" max="16151" width="14.7109375" style="8" customWidth="1"/>
    <col min="16152" max="16152" width="12.28515625" style="8" customWidth="1"/>
    <col min="16153" max="16153" width="11.28515625" style="8" customWidth="1"/>
    <col min="16154" max="16154" width="1.42578125" style="8" customWidth="1"/>
    <col min="16155" max="16155" width="2.140625" style="8" customWidth="1"/>
    <col min="16156" max="16156" width="3.140625" style="8" customWidth="1"/>
    <col min="16157" max="16157" width="1.42578125" style="8" customWidth="1"/>
    <col min="16158" max="16158" width="1.85546875" style="8" customWidth="1"/>
    <col min="16159" max="16159" width="11.28515625" style="8" customWidth="1"/>
    <col min="16160" max="16169" width="11.42578125" style="8" customWidth="1"/>
    <col min="16170" max="16170" width="11.28515625" style="8" customWidth="1"/>
    <col min="16171" max="16171" width="2" style="8" customWidth="1"/>
    <col min="16172" max="16172" width="1.42578125" style="8" customWidth="1"/>
    <col min="16173" max="16173" width="0" style="8" hidden="1" customWidth="1"/>
    <col min="16174" max="16174" width="2.5703125" style="8" customWidth="1"/>
    <col min="16175" max="16175" width="11.28515625" style="8" customWidth="1"/>
    <col min="16176" max="16183" width="11.42578125" style="8" customWidth="1"/>
    <col min="16184" max="16200" width="11.28515625" style="8" customWidth="1"/>
    <col min="16201" max="16384" width="11.28515625" style="8"/>
  </cols>
  <sheetData>
    <row r="1" spans="1:85" ht="12">
      <c r="A1" s="13" t="s">
        <v>91</v>
      </c>
      <c r="C1" s="38" t="s">
        <v>111</v>
      </c>
      <c r="D1" s="39" t="s">
        <v>65</v>
      </c>
      <c r="E1" s="38"/>
      <c r="F1" s="39"/>
      <c r="G1" s="38" t="s">
        <v>93</v>
      </c>
      <c r="H1" s="39"/>
      <c r="I1" s="38" t="s">
        <v>112</v>
      </c>
      <c r="J1" s="38" t="s">
        <v>94</v>
      </c>
      <c r="K1" s="39"/>
      <c r="L1" s="39"/>
      <c r="M1" s="38" t="s">
        <v>113</v>
      </c>
      <c r="N1" s="38"/>
      <c r="O1" s="13" t="s">
        <v>91</v>
      </c>
      <c r="P1" s="13"/>
      <c r="Q1" s="20" t="s">
        <v>114</v>
      </c>
      <c r="R1" s="2" t="s">
        <v>65</v>
      </c>
      <c r="S1" s="2"/>
      <c r="T1" s="13"/>
      <c r="U1" s="13"/>
      <c r="V1" s="13"/>
      <c r="W1" s="13"/>
      <c r="X1" s="13"/>
      <c r="Y1" s="3" t="s">
        <v>34</v>
      </c>
      <c r="AE1" s="41"/>
      <c r="AF1" s="1"/>
      <c r="AG1" s="94"/>
      <c r="AH1" s="1"/>
      <c r="AI1" s="4"/>
      <c r="AJ1" s="1"/>
      <c r="AK1" s="1"/>
      <c r="AL1" s="1"/>
      <c r="AM1" s="1"/>
      <c r="AN1" s="1"/>
      <c r="AO1" s="3"/>
      <c r="AP1" s="43"/>
      <c r="AQ1" s="43"/>
      <c r="AR1" s="44"/>
      <c r="AS1" s="43"/>
      <c r="AT1" s="43"/>
      <c r="AU1" s="1"/>
      <c r="AV1" s="1"/>
      <c r="AW1" s="94"/>
      <c r="AX1" s="4"/>
      <c r="AY1" s="4"/>
      <c r="AZ1" s="1"/>
      <c r="BA1" s="1"/>
      <c r="BB1" s="1"/>
      <c r="BC1" s="3"/>
      <c r="BD1" s="45"/>
      <c r="BF1" s="22"/>
      <c r="BS1" s="22"/>
      <c r="CG1" s="21"/>
    </row>
    <row r="2" spans="1:85" ht="10.5" customHeight="1">
      <c r="A2" s="46"/>
      <c r="B2" s="47" t="s">
        <v>46</v>
      </c>
      <c r="C2" s="48"/>
      <c r="D2" s="48"/>
      <c r="E2" s="48"/>
      <c r="F2" s="48"/>
      <c r="G2" s="48"/>
      <c r="H2" s="93" t="s">
        <v>51</v>
      </c>
      <c r="I2" s="49"/>
      <c r="J2" s="49"/>
      <c r="K2" s="49"/>
      <c r="L2" s="49"/>
      <c r="M2" s="50"/>
      <c r="N2" s="15"/>
      <c r="O2" s="23"/>
      <c r="P2" s="51" t="s">
        <v>66</v>
      </c>
      <c r="Q2" s="51" t="s">
        <v>60</v>
      </c>
      <c r="R2" s="52" t="s">
        <v>67</v>
      </c>
      <c r="S2" s="53"/>
      <c r="T2" s="54"/>
      <c r="U2" s="51" t="s">
        <v>62</v>
      </c>
      <c r="V2" s="51" t="s">
        <v>68</v>
      </c>
      <c r="W2" s="51" t="s">
        <v>69</v>
      </c>
      <c r="X2" s="24" t="s">
        <v>70</v>
      </c>
      <c r="Y2" s="55" t="s">
        <v>97</v>
      </c>
      <c r="AE2" s="1"/>
      <c r="AF2" s="56"/>
      <c r="AG2" s="56"/>
      <c r="AH2" s="57"/>
      <c r="AI2" s="57"/>
      <c r="AJ2" s="57"/>
      <c r="AK2" s="56"/>
      <c r="AL2" s="58"/>
      <c r="AM2" s="58"/>
      <c r="AN2" s="4"/>
      <c r="AO2" s="59"/>
      <c r="AP2" s="43"/>
      <c r="AQ2" s="43"/>
      <c r="AR2" s="43"/>
      <c r="AS2" s="43"/>
      <c r="AT2" s="43"/>
      <c r="AU2" s="1"/>
      <c r="AV2" s="56"/>
      <c r="AW2" s="56"/>
      <c r="AX2" s="57"/>
      <c r="AY2" s="57"/>
      <c r="AZ2" s="57"/>
      <c r="BA2" s="56"/>
      <c r="BB2" s="58"/>
      <c r="BC2" s="58"/>
      <c r="BD2" s="45"/>
    </row>
    <row r="3" spans="1:85" ht="10.5" customHeight="1">
      <c r="A3" s="60"/>
      <c r="B3" s="61" t="s">
        <v>50</v>
      </c>
      <c r="C3" s="62" t="s">
        <v>47</v>
      </c>
      <c r="D3" s="63" t="s">
        <v>49</v>
      </c>
      <c r="E3" s="63" t="s">
        <v>48</v>
      </c>
      <c r="F3" s="63" t="s">
        <v>52</v>
      </c>
      <c r="G3" s="64" t="s">
        <v>53</v>
      </c>
      <c r="H3" s="65" t="s">
        <v>50</v>
      </c>
      <c r="I3" s="66" t="s">
        <v>47</v>
      </c>
      <c r="J3" s="64" t="s">
        <v>49</v>
      </c>
      <c r="K3" s="64" t="s">
        <v>48</v>
      </c>
      <c r="L3" s="64" t="s">
        <v>52</v>
      </c>
      <c r="M3" s="67" t="s">
        <v>53</v>
      </c>
      <c r="N3" s="68"/>
      <c r="O3" s="25"/>
      <c r="P3" s="69"/>
      <c r="Q3" s="69"/>
      <c r="R3" s="70"/>
      <c r="S3" s="71" t="s">
        <v>98</v>
      </c>
      <c r="T3" s="72" t="s">
        <v>99</v>
      </c>
      <c r="U3" s="73"/>
      <c r="V3" s="73" t="s">
        <v>71</v>
      </c>
      <c r="W3" s="73"/>
      <c r="X3" s="25" t="s">
        <v>72</v>
      </c>
      <c r="Y3" s="74" t="s">
        <v>69</v>
      </c>
      <c r="AE3" s="4"/>
      <c r="AF3" s="57"/>
      <c r="AG3" s="57"/>
      <c r="AH3" s="57"/>
      <c r="AI3" s="58"/>
      <c r="AJ3" s="58"/>
      <c r="AK3" s="58"/>
      <c r="AL3" s="56"/>
      <c r="AM3" s="58"/>
      <c r="AN3" s="4"/>
      <c r="AO3" s="4"/>
      <c r="AP3" s="43"/>
      <c r="AQ3" s="43"/>
      <c r="AR3" s="43"/>
      <c r="AS3" s="43"/>
      <c r="AT3" s="43"/>
      <c r="AU3" s="4"/>
      <c r="AV3" s="57"/>
      <c r="AW3" s="57"/>
      <c r="AX3" s="57"/>
      <c r="AY3" s="58"/>
      <c r="AZ3" s="58"/>
      <c r="BA3" s="58"/>
      <c r="BB3" s="56"/>
      <c r="BC3" s="58"/>
      <c r="BD3" s="45"/>
    </row>
    <row r="4" spans="1:85" ht="12">
      <c r="A4" s="75" t="s">
        <v>0</v>
      </c>
      <c r="B4" s="86">
        <f>SUM(C4:G4)</f>
        <v>3069.3972323572525</v>
      </c>
      <c r="C4" s="86">
        <f t="shared" ref="C4:E19" si="0">P4/$X4</f>
        <v>1950.6535261108597</v>
      </c>
      <c r="D4" s="86">
        <f t="shared" si="0"/>
        <v>103.67136327057045</v>
      </c>
      <c r="E4" s="86">
        <f t="shared" si="0"/>
        <v>138.96970148566226</v>
      </c>
      <c r="F4" s="86">
        <f>U4/$X4</f>
        <v>790.12902601737926</v>
      </c>
      <c r="G4" s="86">
        <f>V4/$X4</f>
        <v>85.973615472780921</v>
      </c>
      <c r="H4" s="100">
        <f>SUM(I4:M4)</f>
        <v>2265589623.9419999</v>
      </c>
      <c r="I4" s="86">
        <f>P4</f>
        <v>1439820282</v>
      </c>
      <c r="J4" s="86">
        <f>Q4</f>
        <v>76522114</v>
      </c>
      <c r="K4" s="86">
        <f>R4</f>
        <v>102576594</v>
      </c>
      <c r="L4" s="86">
        <f>U4</f>
        <v>583211616.94200003</v>
      </c>
      <c r="M4" s="87">
        <f>V4</f>
        <v>63459017</v>
      </c>
      <c r="N4" s="76"/>
      <c r="O4" s="26" t="s">
        <v>0</v>
      </c>
      <c r="P4" s="1">
        <v>1439820282</v>
      </c>
      <c r="Q4" s="1">
        <v>76522114</v>
      </c>
      <c r="R4" s="1">
        <v>102576594</v>
      </c>
      <c r="S4" s="1">
        <v>104056238</v>
      </c>
      <c r="T4" s="1">
        <v>1479644</v>
      </c>
      <c r="U4" s="1">
        <v>583211616.94200003</v>
      </c>
      <c r="V4" s="1">
        <v>63459017</v>
      </c>
      <c r="W4" s="1">
        <v>2265589623.9419999</v>
      </c>
      <c r="X4" s="1">
        <v>738122</v>
      </c>
      <c r="Y4" s="77">
        <v>3069.3972323572525</v>
      </c>
      <c r="AE4" s="1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43"/>
      <c r="AQ4" s="43"/>
      <c r="AR4" s="43"/>
      <c r="AS4" s="43"/>
      <c r="AT4" s="43"/>
      <c r="AU4" s="1"/>
      <c r="AV4" s="78"/>
      <c r="AW4" s="78"/>
      <c r="AX4" s="78"/>
      <c r="AY4" s="78"/>
      <c r="AZ4" s="78"/>
      <c r="BA4" s="78"/>
      <c r="BB4" s="78"/>
      <c r="BC4" s="78"/>
      <c r="BD4" s="45"/>
    </row>
    <row r="5" spans="1:85" ht="12">
      <c r="A5" s="75" t="s">
        <v>1</v>
      </c>
      <c r="B5" s="86">
        <f>SUM(C5:G5)</f>
        <v>2700.717983029941</v>
      </c>
      <c r="C5" s="86">
        <f t="shared" si="0"/>
        <v>1533.9460099292085</v>
      </c>
      <c r="D5" s="86">
        <f t="shared" si="0"/>
        <v>133.05092550029113</v>
      </c>
      <c r="E5" s="86">
        <f t="shared" si="0"/>
        <v>112.02255523888327</v>
      </c>
      <c r="F5" s="86">
        <f>U5/$X5</f>
        <v>878.67213705525421</v>
      </c>
      <c r="G5" s="86">
        <f>V5/$X5</f>
        <v>43.02635530630382</v>
      </c>
      <c r="H5" s="100">
        <f t="shared" ref="H5:H48" si="1">SUM(I5:M5)</f>
        <v>352508514.01700002</v>
      </c>
      <c r="I5" s="86">
        <f t="shared" ref="I5:K48" si="2">P5</f>
        <v>200216769</v>
      </c>
      <c r="J5" s="86">
        <f t="shared" si="2"/>
        <v>17366339</v>
      </c>
      <c r="K5" s="86">
        <f t="shared" si="2"/>
        <v>14621632</v>
      </c>
      <c r="L5" s="86">
        <f t="shared" ref="L5:M48" si="3">U5</f>
        <v>114687802.017</v>
      </c>
      <c r="M5" s="87">
        <f t="shared" si="3"/>
        <v>5615972</v>
      </c>
      <c r="N5" s="76"/>
      <c r="O5" s="26" t="s">
        <v>1</v>
      </c>
      <c r="P5" s="1">
        <v>200216769</v>
      </c>
      <c r="Q5" s="1">
        <v>17366339</v>
      </c>
      <c r="R5" s="1">
        <v>14621632</v>
      </c>
      <c r="S5" s="1">
        <v>14850931</v>
      </c>
      <c r="T5" s="1">
        <v>229299</v>
      </c>
      <c r="U5" s="1">
        <v>114687802.017</v>
      </c>
      <c r="V5" s="1">
        <v>5615972</v>
      </c>
      <c r="W5" s="1">
        <v>352508514.01700002</v>
      </c>
      <c r="X5" s="1">
        <v>130524</v>
      </c>
      <c r="Y5" s="77">
        <v>2700.717983029941</v>
      </c>
      <c r="AE5" s="1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43"/>
      <c r="AQ5" s="43"/>
      <c r="AR5" s="43"/>
      <c r="AS5" s="43"/>
      <c r="AT5" s="43"/>
      <c r="AU5" s="1"/>
      <c r="AV5" s="78"/>
      <c r="AW5" s="78"/>
      <c r="AX5" s="78"/>
      <c r="AY5" s="78"/>
      <c r="AZ5" s="78"/>
      <c r="BA5" s="78"/>
      <c r="BB5" s="78"/>
      <c r="BC5" s="78"/>
      <c r="BD5" s="45"/>
    </row>
    <row r="6" spans="1:85" ht="12">
      <c r="A6" s="75" t="s">
        <v>2</v>
      </c>
      <c r="B6" s="86">
        <f t="shared" ref="B6:B49" si="4">SUM(C6:G6)</f>
        <v>2721.4478138211148</v>
      </c>
      <c r="C6" s="86">
        <f t="shared" si="0"/>
        <v>1513.7366208060409</v>
      </c>
      <c r="D6" s="86">
        <f t="shared" si="0"/>
        <v>104.85237836446326</v>
      </c>
      <c r="E6" s="86">
        <f t="shared" si="0"/>
        <v>100.18574983553103</v>
      </c>
      <c r="F6" s="86">
        <f t="shared" ref="F6:G49" si="5">U6/$X6</f>
        <v>941.45625179485717</v>
      </c>
      <c r="G6" s="86">
        <f t="shared" si="5"/>
        <v>61.216813020222531</v>
      </c>
      <c r="H6" s="100">
        <f t="shared" si="1"/>
        <v>95144537.018999994</v>
      </c>
      <c r="I6" s="86">
        <f t="shared" si="2"/>
        <v>52921746</v>
      </c>
      <c r="J6" s="86">
        <f t="shared" si="2"/>
        <v>3665744</v>
      </c>
      <c r="K6" s="86">
        <f t="shared" si="2"/>
        <v>3502594</v>
      </c>
      <c r="L6" s="86">
        <f t="shared" si="3"/>
        <v>32914252.019000001</v>
      </c>
      <c r="M6" s="87">
        <f t="shared" si="3"/>
        <v>2140201</v>
      </c>
      <c r="N6" s="76"/>
      <c r="O6" s="26" t="s">
        <v>2</v>
      </c>
      <c r="P6" s="1">
        <v>52921746</v>
      </c>
      <c r="Q6" s="1">
        <v>3665744</v>
      </c>
      <c r="R6" s="1">
        <v>3502594</v>
      </c>
      <c r="S6" s="1">
        <v>3569657</v>
      </c>
      <c r="T6" s="1">
        <v>67063</v>
      </c>
      <c r="U6" s="1">
        <v>32914252.019000001</v>
      </c>
      <c r="V6" s="1">
        <v>2140201</v>
      </c>
      <c r="W6" s="1">
        <v>95144537.018999994</v>
      </c>
      <c r="X6" s="1">
        <v>34961</v>
      </c>
      <c r="Y6" s="77">
        <v>2721.4478138211148</v>
      </c>
      <c r="AE6" s="1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43"/>
      <c r="AQ6" s="43"/>
      <c r="AR6" s="43"/>
      <c r="AS6" s="43"/>
      <c r="AT6" s="43"/>
      <c r="AU6" s="1"/>
      <c r="AV6" s="78"/>
      <c r="AW6" s="78"/>
      <c r="AX6" s="78"/>
      <c r="AY6" s="78"/>
      <c r="AZ6" s="78"/>
      <c r="BA6" s="78"/>
      <c r="BB6" s="78"/>
      <c r="BC6" s="78"/>
      <c r="BD6" s="45"/>
    </row>
    <row r="7" spans="1:85" ht="12">
      <c r="A7" s="75" t="s">
        <v>3</v>
      </c>
      <c r="B7" s="86">
        <f t="shared" si="4"/>
        <v>2645.8801121382417</v>
      </c>
      <c r="C7" s="86">
        <f t="shared" si="0"/>
        <v>1509.1923886580387</v>
      </c>
      <c r="D7" s="86">
        <f t="shared" si="0"/>
        <v>75.361639422284867</v>
      </c>
      <c r="E7" s="86">
        <f t="shared" si="0"/>
        <v>98.326182064471254</v>
      </c>
      <c r="F7" s="86">
        <f t="shared" si="5"/>
        <v>908.34468223837155</v>
      </c>
      <c r="G7" s="86">
        <f t="shared" si="5"/>
        <v>54.655219755075144</v>
      </c>
      <c r="H7" s="100">
        <f t="shared" si="1"/>
        <v>144541784.646</v>
      </c>
      <c r="I7" s="86">
        <f t="shared" si="2"/>
        <v>82445671</v>
      </c>
      <c r="J7" s="86">
        <f t="shared" si="2"/>
        <v>4116931</v>
      </c>
      <c r="K7" s="86">
        <f t="shared" si="2"/>
        <v>5371461</v>
      </c>
      <c r="L7" s="86">
        <f t="shared" si="3"/>
        <v>49621961.645999998</v>
      </c>
      <c r="M7" s="87">
        <f t="shared" si="3"/>
        <v>2985760</v>
      </c>
      <c r="N7" s="76"/>
      <c r="O7" s="26" t="s">
        <v>3</v>
      </c>
      <c r="P7" s="1">
        <v>82445671</v>
      </c>
      <c r="Q7" s="1">
        <v>4116931</v>
      </c>
      <c r="R7" s="1">
        <v>5371461</v>
      </c>
      <c r="S7" s="1">
        <v>5472022</v>
      </c>
      <c r="T7" s="1">
        <v>100561</v>
      </c>
      <c r="U7" s="1">
        <v>49621961.645999998</v>
      </c>
      <c r="V7" s="1">
        <v>2985760</v>
      </c>
      <c r="W7" s="1">
        <v>144541784.646</v>
      </c>
      <c r="X7" s="1">
        <v>54629</v>
      </c>
      <c r="Y7" s="77">
        <v>2645.8801121382417</v>
      </c>
      <c r="AE7" s="1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43"/>
      <c r="AQ7" s="43"/>
      <c r="AR7" s="43"/>
      <c r="AS7" s="43"/>
      <c r="AT7" s="43"/>
      <c r="AU7" s="1"/>
      <c r="AV7" s="78"/>
      <c r="AW7" s="78"/>
      <c r="AX7" s="78"/>
      <c r="AY7" s="78"/>
      <c r="AZ7" s="78"/>
      <c r="BA7" s="78"/>
      <c r="BB7" s="78"/>
      <c r="BC7" s="78"/>
      <c r="BD7" s="45"/>
    </row>
    <row r="8" spans="1:85" ht="12">
      <c r="A8" s="75" t="s">
        <v>4</v>
      </c>
      <c r="B8" s="86">
        <f t="shared" si="4"/>
        <v>2751.5371260045486</v>
      </c>
      <c r="C8" s="86">
        <f t="shared" si="0"/>
        <v>1506.8651630022744</v>
      </c>
      <c r="D8" s="86">
        <f t="shared" si="0"/>
        <v>67.67069749810463</v>
      </c>
      <c r="E8" s="86">
        <f t="shared" si="0"/>
        <v>91.788703563305532</v>
      </c>
      <c r="F8" s="86">
        <f t="shared" si="5"/>
        <v>1014.2951244882487</v>
      </c>
      <c r="G8" s="86">
        <f t="shared" si="5"/>
        <v>70.917437452615616</v>
      </c>
      <c r="H8" s="100">
        <f t="shared" si="1"/>
        <v>72585549.384000003</v>
      </c>
      <c r="I8" s="86">
        <f t="shared" si="2"/>
        <v>39751103</v>
      </c>
      <c r="J8" s="86">
        <f t="shared" si="2"/>
        <v>1785153</v>
      </c>
      <c r="K8" s="86">
        <f t="shared" si="2"/>
        <v>2421386</v>
      </c>
      <c r="L8" s="86">
        <f t="shared" si="3"/>
        <v>26757105.384</v>
      </c>
      <c r="M8" s="87">
        <f t="shared" si="3"/>
        <v>1870802</v>
      </c>
      <c r="N8" s="76"/>
      <c r="O8" s="26" t="s">
        <v>4</v>
      </c>
      <c r="P8" s="1">
        <v>39751103</v>
      </c>
      <c r="Q8" s="1">
        <v>1785153</v>
      </c>
      <c r="R8" s="1">
        <v>2421386</v>
      </c>
      <c r="S8" s="1">
        <v>2473300</v>
      </c>
      <c r="T8" s="1">
        <v>51914</v>
      </c>
      <c r="U8" s="1">
        <v>26757105.384</v>
      </c>
      <c r="V8" s="1">
        <v>1870802</v>
      </c>
      <c r="W8" s="1">
        <v>72585549.384000003</v>
      </c>
      <c r="X8" s="1">
        <v>26380</v>
      </c>
      <c r="Y8" s="77">
        <v>2751.537126004549</v>
      </c>
      <c r="AE8" s="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43"/>
      <c r="AQ8" s="43"/>
      <c r="AR8" s="43"/>
      <c r="AS8" s="43"/>
      <c r="AT8" s="43"/>
      <c r="AU8" s="1"/>
      <c r="AV8" s="78"/>
      <c r="AW8" s="78"/>
      <c r="AX8" s="78"/>
      <c r="AY8" s="78"/>
      <c r="AZ8" s="78"/>
      <c r="BA8" s="78"/>
      <c r="BB8" s="78"/>
      <c r="BC8" s="78"/>
      <c r="BD8" s="45"/>
    </row>
    <row r="9" spans="1:85" ht="12">
      <c r="A9" s="75" t="s">
        <v>5</v>
      </c>
      <c r="B9" s="86">
        <f t="shared" si="4"/>
        <v>2753.3982492740088</v>
      </c>
      <c r="C9" s="86">
        <f t="shared" si="0"/>
        <v>1568.4950019700264</v>
      </c>
      <c r="D9" s="86">
        <f t="shared" si="0"/>
        <v>144.55713806236957</v>
      </c>
      <c r="E9" s="86">
        <f t="shared" si="0"/>
        <v>93.337472820931893</v>
      </c>
      <c r="F9" s="86">
        <f t="shared" si="5"/>
        <v>896.91157978606975</v>
      </c>
      <c r="G9" s="86">
        <f t="shared" si="5"/>
        <v>50.097056634611178</v>
      </c>
      <c r="H9" s="100">
        <f t="shared" si="1"/>
        <v>188682121.82800001</v>
      </c>
      <c r="I9" s="86">
        <f t="shared" si="2"/>
        <v>107484257</v>
      </c>
      <c r="J9" s="86">
        <f t="shared" si="2"/>
        <v>9906067</v>
      </c>
      <c r="K9" s="86">
        <f t="shared" si="2"/>
        <v>6396137</v>
      </c>
      <c r="L9" s="86">
        <f t="shared" si="3"/>
        <v>61462659.828000002</v>
      </c>
      <c r="M9" s="87">
        <f t="shared" si="3"/>
        <v>3433001</v>
      </c>
      <c r="N9" s="76"/>
      <c r="O9" s="26" t="s">
        <v>5</v>
      </c>
      <c r="P9" s="1">
        <v>107484257</v>
      </c>
      <c r="Q9" s="1">
        <v>9906067</v>
      </c>
      <c r="R9" s="1">
        <v>6396137</v>
      </c>
      <c r="S9" s="1">
        <v>6513502</v>
      </c>
      <c r="T9" s="1">
        <v>117365</v>
      </c>
      <c r="U9" s="1">
        <v>61462659.828000002</v>
      </c>
      <c r="V9" s="1">
        <v>3433001</v>
      </c>
      <c r="W9" s="1">
        <v>188682121.82800001</v>
      </c>
      <c r="X9" s="1">
        <v>68527</v>
      </c>
      <c r="Y9" s="77">
        <v>2753.3982492740088</v>
      </c>
      <c r="AE9" s="1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43"/>
      <c r="AQ9" s="43"/>
      <c r="AR9" s="43"/>
      <c r="AS9" s="43"/>
      <c r="AT9" s="43"/>
      <c r="AU9" s="1"/>
      <c r="AV9" s="78"/>
      <c r="AW9" s="78"/>
      <c r="AX9" s="78"/>
      <c r="AY9" s="78"/>
      <c r="AZ9" s="78"/>
      <c r="BA9" s="78"/>
      <c r="BB9" s="78"/>
      <c r="BC9" s="78"/>
      <c r="BD9" s="45"/>
    </row>
    <row r="10" spans="1:85" ht="12">
      <c r="A10" s="75" t="s">
        <v>6</v>
      </c>
      <c r="B10" s="86">
        <f t="shared" si="4"/>
        <v>2626.5416402767523</v>
      </c>
      <c r="C10" s="86">
        <f t="shared" si="0"/>
        <v>1428.5550553505534</v>
      </c>
      <c r="D10" s="86">
        <f t="shared" si="0"/>
        <v>108.2390590405904</v>
      </c>
      <c r="E10" s="86">
        <f t="shared" si="0"/>
        <v>123.13335793357933</v>
      </c>
      <c r="F10" s="86">
        <f t="shared" si="5"/>
        <v>929.79328234317336</v>
      </c>
      <c r="G10" s="86">
        <f t="shared" si="5"/>
        <v>36.820885608856088</v>
      </c>
      <c r="H10" s="100">
        <f t="shared" si="1"/>
        <v>142358556.903</v>
      </c>
      <c r="I10" s="86">
        <f t="shared" si="2"/>
        <v>77427684</v>
      </c>
      <c r="J10" s="86">
        <f t="shared" si="2"/>
        <v>5866557</v>
      </c>
      <c r="K10" s="86">
        <f t="shared" si="2"/>
        <v>6673828</v>
      </c>
      <c r="L10" s="86">
        <f t="shared" si="3"/>
        <v>50394795.902999997</v>
      </c>
      <c r="M10" s="87">
        <f t="shared" si="3"/>
        <v>1995692</v>
      </c>
      <c r="N10" s="76"/>
      <c r="O10" s="26" t="s">
        <v>6</v>
      </c>
      <c r="P10" s="1">
        <v>77427684</v>
      </c>
      <c r="Q10" s="1">
        <v>5866557</v>
      </c>
      <c r="R10" s="1">
        <v>6673828</v>
      </c>
      <c r="S10" s="1">
        <v>6766403</v>
      </c>
      <c r="T10" s="1">
        <v>92575</v>
      </c>
      <c r="U10" s="1">
        <v>50394795.902999997</v>
      </c>
      <c r="V10" s="1">
        <v>1995692</v>
      </c>
      <c r="W10" s="1">
        <v>142358556.903</v>
      </c>
      <c r="X10" s="1">
        <v>54200</v>
      </c>
      <c r="Y10" s="77">
        <v>2626.5416402767528</v>
      </c>
      <c r="AE10" s="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43"/>
      <c r="AQ10" s="43"/>
      <c r="AR10" s="43"/>
      <c r="AS10" s="43"/>
      <c r="AT10" s="43"/>
      <c r="AU10" s="1"/>
      <c r="AV10" s="78"/>
      <c r="AW10" s="78"/>
      <c r="AX10" s="78"/>
      <c r="AY10" s="78"/>
      <c r="AZ10" s="78"/>
      <c r="BA10" s="78"/>
      <c r="BB10" s="78"/>
      <c r="BC10" s="78"/>
      <c r="BD10" s="45"/>
    </row>
    <row r="11" spans="1:85" ht="12">
      <c r="A11" s="75" t="s">
        <v>7</v>
      </c>
      <c r="B11" s="86">
        <f t="shared" si="4"/>
        <v>2683.1163233497819</v>
      </c>
      <c r="C11" s="86">
        <f t="shared" si="0"/>
        <v>1505.1678328749392</v>
      </c>
      <c r="D11" s="86">
        <f t="shared" si="0"/>
        <v>125.90106778838376</v>
      </c>
      <c r="E11" s="86">
        <f t="shared" si="0"/>
        <v>104.86792185730464</v>
      </c>
      <c r="F11" s="86">
        <f t="shared" si="5"/>
        <v>892.60552412635502</v>
      </c>
      <c r="G11" s="86">
        <f t="shared" si="5"/>
        <v>54.573976702798902</v>
      </c>
      <c r="H11" s="100">
        <f t="shared" si="1"/>
        <v>132674735.957</v>
      </c>
      <c r="I11" s="86">
        <f t="shared" si="2"/>
        <v>74427539</v>
      </c>
      <c r="J11" s="86">
        <f t="shared" si="2"/>
        <v>6225556</v>
      </c>
      <c r="K11" s="86">
        <f t="shared" si="2"/>
        <v>5185509</v>
      </c>
      <c r="L11" s="86">
        <f t="shared" si="3"/>
        <v>44137557.957000002</v>
      </c>
      <c r="M11" s="87">
        <f t="shared" si="3"/>
        <v>2698574</v>
      </c>
      <c r="N11" s="76"/>
      <c r="O11" s="26" t="s">
        <v>7</v>
      </c>
      <c r="P11" s="1">
        <v>74427539</v>
      </c>
      <c r="Q11" s="1">
        <v>6225556</v>
      </c>
      <c r="R11" s="1">
        <v>5185509</v>
      </c>
      <c r="S11" s="1">
        <v>5266346</v>
      </c>
      <c r="T11" s="1">
        <v>80837</v>
      </c>
      <c r="U11" s="1">
        <v>44137557.957000002</v>
      </c>
      <c r="V11" s="1">
        <v>2698574</v>
      </c>
      <c r="W11" s="1">
        <v>132674735.957</v>
      </c>
      <c r="X11" s="1">
        <v>49448</v>
      </c>
      <c r="Y11" s="77">
        <v>2683.1163233497819</v>
      </c>
      <c r="AE11" s="1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43"/>
      <c r="AQ11" s="43"/>
      <c r="AR11" s="43"/>
      <c r="AS11" s="43"/>
      <c r="AT11" s="43"/>
      <c r="AU11" s="1"/>
      <c r="AV11" s="78"/>
      <c r="AW11" s="78"/>
      <c r="AX11" s="78"/>
      <c r="AY11" s="78"/>
      <c r="AZ11" s="78"/>
      <c r="BA11" s="78"/>
      <c r="BB11" s="78"/>
      <c r="BC11" s="78"/>
      <c r="BD11" s="45"/>
    </row>
    <row r="12" spans="1:85" ht="12">
      <c r="A12" s="75" t="s">
        <v>8</v>
      </c>
      <c r="B12" s="86">
        <f t="shared" si="4"/>
        <v>2717.9767114553888</v>
      </c>
      <c r="C12" s="86">
        <f t="shared" si="0"/>
        <v>1630.2267612394005</v>
      </c>
      <c r="D12" s="86">
        <f t="shared" si="0"/>
        <v>108.18060370113594</v>
      </c>
      <c r="E12" s="86">
        <f t="shared" si="0"/>
        <v>102.34246173537412</v>
      </c>
      <c r="F12" s="86">
        <f t="shared" si="5"/>
        <v>833.33453237160688</v>
      </c>
      <c r="G12" s="86">
        <f t="shared" si="5"/>
        <v>43.892352407871577</v>
      </c>
      <c r="H12" s="100">
        <f t="shared" si="1"/>
        <v>101929562.633</v>
      </c>
      <c r="I12" s="86">
        <f t="shared" si="2"/>
        <v>61136764</v>
      </c>
      <c r="J12" s="86">
        <f t="shared" si="2"/>
        <v>4056989</v>
      </c>
      <c r="K12" s="86">
        <f t="shared" si="2"/>
        <v>3838047</v>
      </c>
      <c r="L12" s="86">
        <f t="shared" si="3"/>
        <v>31251711.633000001</v>
      </c>
      <c r="M12" s="87">
        <f t="shared" si="3"/>
        <v>1646051</v>
      </c>
      <c r="N12" s="76"/>
      <c r="O12" s="26" t="s">
        <v>8</v>
      </c>
      <c r="P12" s="1">
        <v>61136764</v>
      </c>
      <c r="Q12" s="1">
        <v>4056989</v>
      </c>
      <c r="R12" s="1">
        <v>3838047</v>
      </c>
      <c r="S12" s="1">
        <v>3900574</v>
      </c>
      <c r="T12" s="1">
        <v>62527</v>
      </c>
      <c r="U12" s="1">
        <v>31251711.633000001</v>
      </c>
      <c r="V12" s="1">
        <v>1646051</v>
      </c>
      <c r="W12" s="1">
        <v>101929562.633</v>
      </c>
      <c r="X12" s="1">
        <v>37502</v>
      </c>
      <c r="Y12" s="77">
        <v>2717.9767114553892</v>
      </c>
      <c r="AE12" s="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43"/>
      <c r="AQ12" s="43"/>
      <c r="AR12" s="43"/>
      <c r="AS12" s="43"/>
      <c r="AT12" s="43"/>
      <c r="AU12" s="1"/>
      <c r="AV12" s="78"/>
      <c r="AW12" s="78"/>
      <c r="AX12" s="78"/>
      <c r="AY12" s="78"/>
      <c r="AZ12" s="78"/>
      <c r="BA12" s="78"/>
      <c r="BB12" s="78"/>
      <c r="BC12" s="78"/>
      <c r="BD12" s="45"/>
    </row>
    <row r="13" spans="1:85" s="27" customFormat="1" ht="12">
      <c r="A13" s="75" t="s">
        <v>35</v>
      </c>
      <c r="B13" s="88">
        <f t="shared" si="4"/>
        <v>2640.7015607457129</v>
      </c>
      <c r="C13" s="88">
        <f t="shared" si="0"/>
        <v>1357.9803832910159</v>
      </c>
      <c r="D13" s="88">
        <f t="shared" si="0"/>
        <v>131.78672046189698</v>
      </c>
      <c r="E13" s="88">
        <f t="shared" si="0"/>
        <v>99.03231191958541</v>
      </c>
      <c r="F13" s="88">
        <f t="shared" si="5"/>
        <v>1011.7340465722931</v>
      </c>
      <c r="G13" s="88">
        <f t="shared" si="5"/>
        <v>40.168098500921708</v>
      </c>
      <c r="H13" s="100">
        <f t="shared" si="1"/>
        <v>75922810.572999999</v>
      </c>
      <c r="I13" s="88">
        <f t="shared" si="2"/>
        <v>39043294</v>
      </c>
      <c r="J13" s="88">
        <f t="shared" si="2"/>
        <v>3789000</v>
      </c>
      <c r="K13" s="88">
        <f t="shared" si="2"/>
        <v>2847278</v>
      </c>
      <c r="L13" s="88">
        <f t="shared" si="3"/>
        <v>29088365.572999999</v>
      </c>
      <c r="M13" s="87">
        <f t="shared" si="3"/>
        <v>1154873</v>
      </c>
      <c r="N13" s="79"/>
      <c r="O13" s="26" t="s">
        <v>35</v>
      </c>
      <c r="P13" s="1">
        <v>39043294</v>
      </c>
      <c r="Q13" s="1">
        <v>3789000</v>
      </c>
      <c r="R13" s="1">
        <v>2847278</v>
      </c>
      <c r="S13" s="1">
        <v>2899158</v>
      </c>
      <c r="T13" s="1">
        <v>51880</v>
      </c>
      <c r="U13" s="1">
        <v>29088365.572999999</v>
      </c>
      <c r="V13" s="1">
        <v>1154873</v>
      </c>
      <c r="W13" s="1">
        <v>75922810.572999999</v>
      </c>
      <c r="X13" s="1">
        <v>28751</v>
      </c>
      <c r="Y13" s="77">
        <v>2640.7015607457133</v>
      </c>
      <c r="AE13" s="1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43"/>
      <c r="AQ13" s="43"/>
      <c r="AR13" s="43"/>
      <c r="AS13" s="43"/>
      <c r="AT13" s="43"/>
      <c r="AU13" s="1"/>
      <c r="AV13" s="78"/>
      <c r="AW13" s="78"/>
      <c r="AX13" s="78"/>
      <c r="AY13" s="78"/>
      <c r="AZ13" s="78"/>
      <c r="BA13" s="78"/>
      <c r="BB13" s="78"/>
      <c r="BC13" s="78"/>
      <c r="BD13" s="45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85" ht="12">
      <c r="A14" s="75" t="s">
        <v>36</v>
      </c>
      <c r="B14" s="86">
        <f t="shared" si="4"/>
        <v>2612.8872854758474</v>
      </c>
      <c r="C14" s="86">
        <f t="shared" si="0"/>
        <v>1481.7485436575469</v>
      </c>
      <c r="D14" s="86">
        <f t="shared" si="0"/>
        <v>125.26888336169655</v>
      </c>
      <c r="E14" s="86">
        <f t="shared" si="0"/>
        <v>91.538584893310642</v>
      </c>
      <c r="F14" s="86">
        <f t="shared" si="5"/>
        <v>883.08510259850766</v>
      </c>
      <c r="G14" s="86">
        <f t="shared" si="5"/>
        <v>31.246170964785968</v>
      </c>
      <c r="H14" s="100">
        <f t="shared" si="1"/>
        <v>159678767.78999999</v>
      </c>
      <c r="I14" s="86">
        <f t="shared" si="2"/>
        <v>90552617</v>
      </c>
      <c r="J14" s="86">
        <f t="shared" si="2"/>
        <v>7655432</v>
      </c>
      <c r="K14" s="86">
        <f t="shared" si="2"/>
        <v>5594106</v>
      </c>
      <c r="L14" s="86">
        <f t="shared" si="3"/>
        <v>53967096.789999999</v>
      </c>
      <c r="M14" s="87">
        <f t="shared" si="3"/>
        <v>1909516</v>
      </c>
      <c r="N14" s="76"/>
      <c r="O14" s="26" t="s">
        <v>36</v>
      </c>
      <c r="P14" s="1">
        <v>90552617</v>
      </c>
      <c r="Q14" s="1">
        <v>7655432</v>
      </c>
      <c r="R14" s="1">
        <v>5594106</v>
      </c>
      <c r="S14" s="1">
        <v>5696183</v>
      </c>
      <c r="T14" s="1">
        <v>102077</v>
      </c>
      <c r="U14" s="1">
        <v>53967096.789999999</v>
      </c>
      <c r="V14" s="1">
        <v>1909516</v>
      </c>
      <c r="W14" s="1">
        <v>159678767.78999999</v>
      </c>
      <c r="X14" s="1">
        <v>61112</v>
      </c>
      <c r="Y14" s="77">
        <v>2612.8872854758474</v>
      </c>
      <c r="AE14" s="1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43"/>
      <c r="AQ14" s="43"/>
      <c r="AR14" s="43"/>
      <c r="AS14" s="43"/>
      <c r="AT14" s="43"/>
      <c r="AU14" s="1"/>
      <c r="AV14" s="78"/>
      <c r="AW14" s="78"/>
      <c r="AX14" s="78"/>
      <c r="AY14" s="78"/>
      <c r="AZ14" s="78"/>
      <c r="BA14" s="78"/>
      <c r="BB14" s="78"/>
      <c r="BC14" s="78"/>
      <c r="BD14" s="45"/>
    </row>
    <row r="15" spans="1:85" ht="12">
      <c r="A15" s="75" t="s">
        <v>37</v>
      </c>
      <c r="B15" s="86">
        <f t="shared" si="4"/>
        <v>2711.4492795356</v>
      </c>
      <c r="C15" s="86">
        <f t="shared" si="0"/>
        <v>1452.5742286881427</v>
      </c>
      <c r="D15" s="86">
        <f t="shared" si="0"/>
        <v>121.67857526785394</v>
      </c>
      <c r="E15" s="86">
        <f t="shared" si="0"/>
        <v>102.5575303687247</v>
      </c>
      <c r="F15" s="86">
        <f t="shared" si="5"/>
        <v>980.78740258716448</v>
      </c>
      <c r="G15" s="86">
        <f t="shared" si="5"/>
        <v>53.851542623714479</v>
      </c>
      <c r="H15" s="100">
        <f t="shared" si="1"/>
        <v>75668415.044</v>
      </c>
      <c r="I15" s="86">
        <f t="shared" si="2"/>
        <v>40536989</v>
      </c>
      <c r="J15" s="86">
        <f t="shared" si="2"/>
        <v>3395684</v>
      </c>
      <c r="K15" s="86">
        <f t="shared" si="2"/>
        <v>2862073</v>
      </c>
      <c r="L15" s="86">
        <f t="shared" si="3"/>
        <v>27370834.044</v>
      </c>
      <c r="M15" s="87">
        <f t="shared" si="3"/>
        <v>1502835</v>
      </c>
      <c r="N15" s="76"/>
      <c r="O15" s="26" t="s">
        <v>37</v>
      </c>
      <c r="P15" s="1">
        <v>40536989</v>
      </c>
      <c r="Q15" s="1">
        <v>3395684</v>
      </c>
      <c r="R15" s="1">
        <v>2862073</v>
      </c>
      <c r="S15" s="1">
        <v>2910619</v>
      </c>
      <c r="T15" s="1">
        <v>48546</v>
      </c>
      <c r="U15" s="1">
        <v>27370834.044</v>
      </c>
      <c r="V15" s="1">
        <v>1502835</v>
      </c>
      <c r="W15" s="1">
        <v>75668415.044</v>
      </c>
      <c r="X15" s="1">
        <v>27907</v>
      </c>
      <c r="Y15" s="77">
        <v>2711.4492795356005</v>
      </c>
      <c r="AE15" s="1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43"/>
      <c r="AQ15" s="43"/>
      <c r="AR15" s="43"/>
      <c r="AS15" s="43"/>
      <c r="AT15" s="43"/>
      <c r="AU15" s="1"/>
      <c r="AV15" s="78"/>
      <c r="AW15" s="78"/>
      <c r="AX15" s="78"/>
      <c r="AY15" s="78"/>
      <c r="AZ15" s="78"/>
      <c r="BA15" s="78"/>
      <c r="BB15" s="78"/>
      <c r="BC15" s="78"/>
      <c r="BD15" s="45"/>
    </row>
    <row r="16" spans="1:85" ht="12">
      <c r="A16" s="75" t="s">
        <v>38</v>
      </c>
      <c r="B16" s="86">
        <f t="shared" si="4"/>
        <v>2623.8956065234966</v>
      </c>
      <c r="C16" s="86">
        <f t="shared" si="0"/>
        <v>1340.2591271215795</v>
      </c>
      <c r="D16" s="86">
        <f t="shared" si="0"/>
        <v>116.37262440826694</v>
      </c>
      <c r="E16" s="86">
        <f t="shared" si="0"/>
        <v>98.454312435053694</v>
      </c>
      <c r="F16" s="86">
        <f t="shared" si="5"/>
        <v>1010.5009869645538</v>
      </c>
      <c r="G16" s="86">
        <f t="shared" si="5"/>
        <v>58.308555594042261</v>
      </c>
      <c r="H16" s="100">
        <f t="shared" si="1"/>
        <v>227255598.48100001</v>
      </c>
      <c r="I16" s="86">
        <f t="shared" si="2"/>
        <v>116079843</v>
      </c>
      <c r="J16" s="86">
        <f t="shared" si="2"/>
        <v>10079033</v>
      </c>
      <c r="K16" s="86">
        <f t="shared" si="2"/>
        <v>8527128</v>
      </c>
      <c r="L16" s="86">
        <f t="shared" si="3"/>
        <v>87519490.481000006</v>
      </c>
      <c r="M16" s="87">
        <f t="shared" si="3"/>
        <v>5050104</v>
      </c>
      <c r="N16" s="76"/>
      <c r="O16" s="26" t="s">
        <v>38</v>
      </c>
      <c r="P16" s="1">
        <v>116079843</v>
      </c>
      <c r="Q16" s="1">
        <v>10079033</v>
      </c>
      <c r="R16" s="1">
        <v>8527128</v>
      </c>
      <c r="S16" s="1">
        <v>8689970</v>
      </c>
      <c r="T16" s="1">
        <v>162842</v>
      </c>
      <c r="U16" s="1">
        <v>87519490.481000006</v>
      </c>
      <c r="V16" s="1">
        <v>5050104</v>
      </c>
      <c r="W16" s="1">
        <v>227255598.48100001</v>
      </c>
      <c r="X16" s="1">
        <v>86610</v>
      </c>
      <c r="Y16" s="77">
        <v>2623.8956065234961</v>
      </c>
      <c r="AE16" s="1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43"/>
      <c r="AQ16" s="43"/>
      <c r="AR16" s="43"/>
      <c r="AS16" s="43"/>
      <c r="AT16" s="43"/>
      <c r="AU16" s="1"/>
      <c r="AV16" s="78"/>
      <c r="AW16" s="78"/>
      <c r="AX16" s="78"/>
      <c r="AY16" s="78"/>
      <c r="AZ16" s="78"/>
      <c r="BA16" s="78"/>
      <c r="BB16" s="78"/>
      <c r="BC16" s="78"/>
      <c r="BD16" s="45"/>
    </row>
    <row r="17" spans="1:72" ht="12">
      <c r="A17" s="80" t="s">
        <v>39</v>
      </c>
      <c r="B17" s="86">
        <f t="shared" si="4"/>
        <v>2873.6066829285587</v>
      </c>
      <c r="C17" s="86">
        <f t="shared" si="0"/>
        <v>1888.1235241978372</v>
      </c>
      <c r="D17" s="86">
        <f t="shared" si="0"/>
        <v>89.09406133664244</v>
      </c>
      <c r="E17" s="86">
        <f t="shared" si="0"/>
        <v>97.856851622052829</v>
      </c>
      <c r="F17" s="86">
        <f t="shared" si="5"/>
        <v>760.73938989540852</v>
      </c>
      <c r="G17" s="86">
        <f t="shared" si="5"/>
        <v>37.792855876617622</v>
      </c>
      <c r="H17" s="100">
        <f t="shared" si="1"/>
        <v>162100152.984</v>
      </c>
      <c r="I17" s="86">
        <f t="shared" si="2"/>
        <v>106509048</v>
      </c>
      <c r="J17" s="86">
        <f t="shared" si="2"/>
        <v>5025796</v>
      </c>
      <c r="K17" s="86">
        <f t="shared" si="2"/>
        <v>5520105</v>
      </c>
      <c r="L17" s="86">
        <f t="shared" si="3"/>
        <v>42913308.983999997</v>
      </c>
      <c r="M17" s="87">
        <f t="shared" si="3"/>
        <v>2131895</v>
      </c>
      <c r="N17" s="76"/>
      <c r="O17" s="28" t="s">
        <v>39</v>
      </c>
      <c r="P17" s="10">
        <v>106509048</v>
      </c>
      <c r="Q17" s="10">
        <v>5025796</v>
      </c>
      <c r="R17" s="10">
        <v>5520105</v>
      </c>
      <c r="S17" s="10">
        <v>5614181</v>
      </c>
      <c r="T17" s="10">
        <v>94076</v>
      </c>
      <c r="U17" s="10">
        <v>42913308.983999997</v>
      </c>
      <c r="V17" s="10">
        <v>2131895</v>
      </c>
      <c r="W17" s="10">
        <v>162100152.984</v>
      </c>
      <c r="X17" s="10">
        <v>56410</v>
      </c>
      <c r="Y17" s="81">
        <v>2873.6066829285587</v>
      </c>
      <c r="AE17" s="1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43"/>
      <c r="AQ17" s="43"/>
      <c r="AR17" s="43"/>
      <c r="AS17" s="43"/>
      <c r="AT17" s="43"/>
      <c r="AU17" s="1"/>
      <c r="AV17" s="78"/>
      <c r="AW17" s="78"/>
      <c r="AX17" s="78"/>
      <c r="AY17" s="78"/>
      <c r="AZ17" s="78"/>
      <c r="BA17" s="78"/>
      <c r="BB17" s="78"/>
      <c r="BC17" s="78"/>
      <c r="BD17" s="45"/>
    </row>
    <row r="18" spans="1:72" ht="12">
      <c r="A18" s="80" t="s">
        <v>40</v>
      </c>
      <c r="B18" s="86">
        <f t="shared" si="4"/>
        <v>2551.5552445538233</v>
      </c>
      <c r="C18" s="86">
        <f t="shared" si="0"/>
        <v>1239.7333880229696</v>
      </c>
      <c r="D18" s="86">
        <f t="shared" si="0"/>
        <v>106.7907209917054</v>
      </c>
      <c r="E18" s="86">
        <f t="shared" si="0"/>
        <v>84.19296326679428</v>
      </c>
      <c r="F18" s="86">
        <f t="shared" si="5"/>
        <v>1096.150267796919</v>
      </c>
      <c r="G18" s="86">
        <f t="shared" si="5"/>
        <v>24.687904475435239</v>
      </c>
      <c r="H18" s="100">
        <f t="shared" si="1"/>
        <v>27993112.588</v>
      </c>
      <c r="I18" s="86">
        <f t="shared" si="2"/>
        <v>13601115</v>
      </c>
      <c r="J18" s="86">
        <f t="shared" si="2"/>
        <v>1171601</v>
      </c>
      <c r="K18" s="86">
        <f t="shared" si="2"/>
        <v>923681</v>
      </c>
      <c r="L18" s="86">
        <f t="shared" si="3"/>
        <v>12025864.588</v>
      </c>
      <c r="M18" s="87">
        <f t="shared" si="3"/>
        <v>270851</v>
      </c>
      <c r="N18" s="76"/>
      <c r="O18" s="28" t="s">
        <v>40</v>
      </c>
      <c r="P18" s="10">
        <v>13601115</v>
      </c>
      <c r="Q18" s="10">
        <v>1171601</v>
      </c>
      <c r="R18" s="10">
        <v>923681</v>
      </c>
      <c r="S18" s="10">
        <v>941568</v>
      </c>
      <c r="T18" s="10">
        <v>17887</v>
      </c>
      <c r="U18" s="10">
        <v>12025864.588</v>
      </c>
      <c r="V18" s="10">
        <v>270851</v>
      </c>
      <c r="W18" s="10">
        <v>27993112.588</v>
      </c>
      <c r="X18" s="10">
        <v>10971</v>
      </c>
      <c r="Y18" s="81">
        <v>2551.5552445538237</v>
      </c>
      <c r="AE18" s="1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43"/>
      <c r="AQ18" s="43"/>
      <c r="AR18" s="43"/>
      <c r="AS18" s="43"/>
      <c r="AT18" s="43"/>
      <c r="AU18" s="1"/>
      <c r="AV18" s="78"/>
      <c r="AW18" s="78"/>
      <c r="AX18" s="78"/>
      <c r="AY18" s="78"/>
      <c r="AZ18" s="78"/>
      <c r="BA18" s="78"/>
      <c r="BB18" s="78"/>
      <c r="BC18" s="78"/>
      <c r="BD18" s="45"/>
    </row>
    <row r="19" spans="1:72" ht="12">
      <c r="A19" s="75" t="s">
        <v>9</v>
      </c>
      <c r="B19" s="86">
        <f t="shared" si="4"/>
        <v>2557.2677796143253</v>
      </c>
      <c r="C19" s="86">
        <f t="shared" si="0"/>
        <v>1369.3316804407714</v>
      </c>
      <c r="D19" s="86">
        <f t="shared" si="0"/>
        <v>118.73168044077136</v>
      </c>
      <c r="E19" s="86">
        <f t="shared" si="0"/>
        <v>106.35408631772268</v>
      </c>
      <c r="F19" s="86">
        <f t="shared" si="5"/>
        <v>929.24353719008275</v>
      </c>
      <c r="G19" s="86">
        <f t="shared" si="5"/>
        <v>33.606795224977041</v>
      </c>
      <c r="H19" s="100">
        <f t="shared" si="1"/>
        <v>13924323.060000001</v>
      </c>
      <c r="I19" s="86">
        <f t="shared" si="2"/>
        <v>7456011</v>
      </c>
      <c r="J19" s="86">
        <f t="shared" si="2"/>
        <v>646494</v>
      </c>
      <c r="K19" s="86">
        <f t="shared" si="2"/>
        <v>579098</v>
      </c>
      <c r="L19" s="86">
        <f t="shared" si="3"/>
        <v>5059731.0600000005</v>
      </c>
      <c r="M19" s="87">
        <f t="shared" si="3"/>
        <v>182989</v>
      </c>
      <c r="N19" s="76"/>
      <c r="O19" s="26" t="s">
        <v>9</v>
      </c>
      <c r="P19" s="1">
        <v>7456011</v>
      </c>
      <c r="Q19" s="1">
        <v>646494</v>
      </c>
      <c r="R19" s="1">
        <v>579098</v>
      </c>
      <c r="S19" s="1">
        <v>587878</v>
      </c>
      <c r="T19" s="1">
        <v>8780</v>
      </c>
      <c r="U19" s="1">
        <v>5059731.0600000005</v>
      </c>
      <c r="V19" s="1">
        <v>182989</v>
      </c>
      <c r="W19" s="1">
        <v>13924323.060000001</v>
      </c>
      <c r="X19" s="1">
        <v>5445</v>
      </c>
      <c r="Y19" s="77">
        <v>2557.2677796143253</v>
      </c>
      <c r="AE19" s="1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43"/>
      <c r="AQ19" s="43"/>
      <c r="AR19" s="43"/>
      <c r="AS19" s="43"/>
      <c r="AT19" s="43"/>
      <c r="AU19" s="1"/>
      <c r="AV19" s="78"/>
      <c r="AW19" s="78"/>
      <c r="AX19" s="78"/>
      <c r="AY19" s="78"/>
      <c r="AZ19" s="78"/>
      <c r="BA19" s="78"/>
      <c r="BB19" s="78"/>
      <c r="BC19" s="78"/>
      <c r="BD19" s="45"/>
    </row>
    <row r="20" spans="1:72" ht="12">
      <c r="A20" s="75" t="s">
        <v>10</v>
      </c>
      <c r="B20" s="86">
        <f t="shared" si="4"/>
        <v>2561.3753254068802</v>
      </c>
      <c r="C20" s="86">
        <f t="shared" ref="C20:E49" si="6">P20/$X20</f>
        <v>1369.269759282721</v>
      </c>
      <c r="D20" s="86">
        <f t="shared" si="6"/>
        <v>91.539421109053706</v>
      </c>
      <c r="E20" s="86">
        <f t="shared" si="6"/>
        <v>89.099697885196377</v>
      </c>
      <c r="F20" s="86">
        <f t="shared" si="5"/>
        <v>985.05888451417991</v>
      </c>
      <c r="G20" s="86">
        <f t="shared" si="5"/>
        <v>26.407562615729461</v>
      </c>
      <c r="H20" s="100">
        <f t="shared" si="1"/>
        <v>26282272.214000002</v>
      </c>
      <c r="I20" s="86">
        <f t="shared" si="2"/>
        <v>14050077</v>
      </c>
      <c r="J20" s="86">
        <f t="shared" si="2"/>
        <v>939286</v>
      </c>
      <c r="K20" s="86">
        <f t="shared" si="2"/>
        <v>914252</v>
      </c>
      <c r="L20" s="86">
        <f t="shared" si="3"/>
        <v>10107689.214</v>
      </c>
      <c r="M20" s="87">
        <f t="shared" si="3"/>
        <v>270968</v>
      </c>
      <c r="N20" s="76"/>
      <c r="O20" s="26" t="s">
        <v>10</v>
      </c>
      <c r="P20" s="1">
        <v>14050077</v>
      </c>
      <c r="Q20" s="1">
        <v>939286</v>
      </c>
      <c r="R20" s="1">
        <v>914252</v>
      </c>
      <c r="S20" s="1">
        <v>931725</v>
      </c>
      <c r="T20" s="1">
        <v>17473</v>
      </c>
      <c r="U20" s="1">
        <v>10107689.214</v>
      </c>
      <c r="V20" s="1">
        <v>270968</v>
      </c>
      <c r="W20" s="1">
        <v>26282272.214000002</v>
      </c>
      <c r="X20" s="1">
        <v>10261</v>
      </c>
      <c r="Y20" s="77">
        <v>2561.3753254068806</v>
      </c>
      <c r="AE20" s="1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43"/>
      <c r="AQ20" s="43"/>
      <c r="AR20" s="43"/>
      <c r="AS20" s="43"/>
      <c r="AT20" s="43"/>
      <c r="AU20" s="1"/>
      <c r="AV20" s="78"/>
      <c r="AW20" s="78"/>
      <c r="AX20" s="78"/>
      <c r="AY20" s="78"/>
      <c r="AZ20" s="78"/>
      <c r="BA20" s="78"/>
      <c r="BB20" s="78"/>
      <c r="BC20" s="78"/>
      <c r="BD20" s="45"/>
    </row>
    <row r="21" spans="1:72" ht="12">
      <c r="A21" s="75" t="s">
        <v>11</v>
      </c>
      <c r="B21" s="86">
        <f t="shared" si="4"/>
        <v>2752.0284835608886</v>
      </c>
      <c r="C21" s="86">
        <f t="shared" si="6"/>
        <v>1651.012612502296</v>
      </c>
      <c r="D21" s="86">
        <f t="shared" si="6"/>
        <v>80.155207249127528</v>
      </c>
      <c r="E21" s="86">
        <f t="shared" si="6"/>
        <v>113.64593154962346</v>
      </c>
      <c r="F21" s="86">
        <f t="shared" si="5"/>
        <v>887.71164036000732</v>
      </c>
      <c r="G21" s="86">
        <f t="shared" si="5"/>
        <v>19.50309189983469</v>
      </c>
      <c r="H21" s="100">
        <f t="shared" si="1"/>
        <v>44948881.222000003</v>
      </c>
      <c r="I21" s="86">
        <f t="shared" si="2"/>
        <v>26965989</v>
      </c>
      <c r="J21" s="86">
        <f t="shared" si="2"/>
        <v>1309175</v>
      </c>
      <c r="K21" s="86">
        <f t="shared" si="2"/>
        <v>1856179</v>
      </c>
      <c r="L21" s="86">
        <f t="shared" si="3"/>
        <v>14498994.221999999</v>
      </c>
      <c r="M21" s="87">
        <f t="shared" si="3"/>
        <v>318544</v>
      </c>
      <c r="N21" s="76"/>
      <c r="O21" s="26" t="s">
        <v>11</v>
      </c>
      <c r="P21" s="1">
        <v>26965989</v>
      </c>
      <c r="Q21" s="1">
        <v>1309175</v>
      </c>
      <c r="R21" s="1">
        <v>1856179</v>
      </c>
      <c r="S21" s="1">
        <v>1885458</v>
      </c>
      <c r="T21" s="1">
        <v>29279</v>
      </c>
      <c r="U21" s="1">
        <v>14498994.221999999</v>
      </c>
      <c r="V21" s="1">
        <v>318544</v>
      </c>
      <c r="W21" s="1">
        <v>44948881.222000003</v>
      </c>
      <c r="X21" s="1">
        <v>16333</v>
      </c>
      <c r="Y21" s="77">
        <v>2752.0284835608891</v>
      </c>
      <c r="AE21" s="1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43"/>
      <c r="AQ21" s="43"/>
      <c r="AR21" s="43"/>
      <c r="AS21" s="43"/>
      <c r="AT21" s="43"/>
      <c r="AU21" s="1"/>
      <c r="AV21" s="78"/>
      <c r="AW21" s="78"/>
      <c r="AX21" s="78"/>
      <c r="AY21" s="78"/>
      <c r="AZ21" s="78"/>
      <c r="BA21" s="78"/>
      <c r="BB21" s="78"/>
      <c r="BC21" s="78"/>
      <c r="BD21" s="45"/>
    </row>
    <row r="22" spans="1:72" ht="12">
      <c r="A22" s="80" t="s">
        <v>41</v>
      </c>
      <c r="B22" s="86">
        <f t="shared" si="4"/>
        <v>2624.2545585519024</v>
      </c>
      <c r="C22" s="86">
        <f t="shared" si="6"/>
        <v>1324.3350572589582</v>
      </c>
      <c r="D22" s="86">
        <f t="shared" si="6"/>
        <v>124.04525304765423</v>
      </c>
      <c r="E22" s="86">
        <f t="shared" si="6"/>
        <v>138.96509050609532</v>
      </c>
      <c r="F22" s="86">
        <f t="shared" si="5"/>
        <v>1020.4005688954562</v>
      </c>
      <c r="G22" s="86">
        <f t="shared" si="5"/>
        <v>16.508588843738455</v>
      </c>
      <c r="H22" s="100">
        <f t="shared" si="1"/>
        <v>28415428.359999999</v>
      </c>
      <c r="I22" s="86">
        <f t="shared" si="2"/>
        <v>14339900</v>
      </c>
      <c r="J22" s="86">
        <f t="shared" si="2"/>
        <v>1343162</v>
      </c>
      <c r="K22" s="86">
        <f t="shared" si="2"/>
        <v>1504714</v>
      </c>
      <c r="L22" s="86">
        <f t="shared" si="3"/>
        <v>11048897.359999999</v>
      </c>
      <c r="M22" s="87">
        <f t="shared" si="3"/>
        <v>178755</v>
      </c>
      <c r="N22" s="76"/>
      <c r="O22" s="28" t="s">
        <v>41</v>
      </c>
      <c r="P22" s="10">
        <v>14339900</v>
      </c>
      <c r="Q22" s="10">
        <v>1343162</v>
      </c>
      <c r="R22" s="10">
        <v>1504714</v>
      </c>
      <c r="S22" s="10">
        <v>1521932</v>
      </c>
      <c r="T22" s="10">
        <v>17218</v>
      </c>
      <c r="U22" s="10">
        <v>11048897.359999999</v>
      </c>
      <c r="V22" s="10">
        <v>178755</v>
      </c>
      <c r="W22" s="10">
        <v>28415428.359999999</v>
      </c>
      <c r="X22" s="10">
        <v>10828</v>
      </c>
      <c r="Y22" s="81">
        <v>2624.2545585519024</v>
      </c>
      <c r="AE22" s="1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43"/>
      <c r="AQ22" s="43"/>
      <c r="AR22" s="43"/>
      <c r="AS22" s="43"/>
      <c r="AT22" s="43"/>
      <c r="AU22" s="1"/>
      <c r="AV22" s="78"/>
      <c r="AW22" s="78"/>
      <c r="AX22" s="78"/>
      <c r="AY22" s="78"/>
      <c r="AZ22" s="78"/>
      <c r="BA22" s="78"/>
      <c r="BB22" s="78"/>
      <c r="BC22" s="78"/>
      <c r="BD22" s="45"/>
    </row>
    <row r="23" spans="1:72" ht="12">
      <c r="A23" s="75" t="s">
        <v>12</v>
      </c>
      <c r="B23" s="86">
        <f t="shared" si="4"/>
        <v>2943.4864101894191</v>
      </c>
      <c r="C23" s="86">
        <f t="shared" si="6"/>
        <v>1968.6752200553638</v>
      </c>
      <c r="D23" s="86">
        <f t="shared" si="6"/>
        <v>77.061242263071136</v>
      </c>
      <c r="E23" s="86">
        <f t="shared" si="6"/>
        <v>110.34636558738453</v>
      </c>
      <c r="F23" s="86">
        <f t="shared" si="5"/>
        <v>753.39306939130984</v>
      </c>
      <c r="G23" s="86">
        <f t="shared" si="5"/>
        <v>34.010512892289512</v>
      </c>
      <c r="H23" s="100">
        <f t="shared" si="1"/>
        <v>94636031.574000001</v>
      </c>
      <c r="I23" s="86">
        <f t="shared" si="2"/>
        <v>63294877</v>
      </c>
      <c r="J23" s="86">
        <f t="shared" si="2"/>
        <v>2477596</v>
      </c>
      <c r="K23" s="86">
        <f t="shared" si="2"/>
        <v>3547746</v>
      </c>
      <c r="L23" s="86">
        <f t="shared" si="3"/>
        <v>24222340.574000001</v>
      </c>
      <c r="M23" s="87">
        <f t="shared" si="3"/>
        <v>1093472</v>
      </c>
      <c r="N23" s="76"/>
      <c r="O23" s="26" t="s">
        <v>12</v>
      </c>
      <c r="P23" s="1">
        <v>63294877</v>
      </c>
      <c r="Q23" s="1">
        <v>2477596</v>
      </c>
      <c r="R23" s="1">
        <v>3547746</v>
      </c>
      <c r="S23" s="1">
        <v>3605255</v>
      </c>
      <c r="T23" s="1">
        <v>57509</v>
      </c>
      <c r="U23" s="1">
        <v>24222340.574000001</v>
      </c>
      <c r="V23" s="1">
        <v>1093472</v>
      </c>
      <c r="W23" s="1">
        <v>94636031.574000001</v>
      </c>
      <c r="X23" s="1">
        <v>32151</v>
      </c>
      <c r="Y23" s="77">
        <v>2943.4864101894186</v>
      </c>
      <c r="AE23" s="1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43"/>
      <c r="AQ23" s="43"/>
      <c r="AR23" s="43"/>
      <c r="AS23" s="43"/>
      <c r="AT23" s="43"/>
      <c r="AU23" s="1"/>
      <c r="AV23" s="78"/>
      <c r="AW23" s="78"/>
      <c r="AX23" s="78"/>
      <c r="AY23" s="78"/>
      <c r="AZ23" s="78"/>
      <c r="BA23" s="78"/>
      <c r="BB23" s="78"/>
      <c r="BC23" s="78"/>
      <c r="BD23" s="45"/>
    </row>
    <row r="24" spans="1:72" ht="12">
      <c r="A24" s="80" t="s">
        <v>13</v>
      </c>
      <c r="B24" s="86">
        <f t="shared" si="4"/>
        <v>2982.1813482757739</v>
      </c>
      <c r="C24" s="86">
        <f t="shared" si="6"/>
        <v>2082.1851463096182</v>
      </c>
      <c r="D24" s="86">
        <f t="shared" si="6"/>
        <v>86.021812037582237</v>
      </c>
      <c r="E24" s="86">
        <f t="shared" si="6"/>
        <v>96.98271933642252</v>
      </c>
      <c r="F24" s="86">
        <f t="shared" si="5"/>
        <v>704.11719221218095</v>
      </c>
      <c r="G24" s="86">
        <f t="shared" si="5"/>
        <v>12.874478379969791</v>
      </c>
      <c r="H24" s="100">
        <f t="shared" si="1"/>
        <v>116486985.645</v>
      </c>
      <c r="I24" s="86">
        <f t="shared" si="2"/>
        <v>81332234</v>
      </c>
      <c r="J24" s="86">
        <f t="shared" si="2"/>
        <v>3360098</v>
      </c>
      <c r="K24" s="86">
        <f t="shared" si="2"/>
        <v>3788242</v>
      </c>
      <c r="L24" s="86">
        <f t="shared" si="3"/>
        <v>27503521.645</v>
      </c>
      <c r="M24" s="87">
        <f t="shared" si="3"/>
        <v>502890</v>
      </c>
      <c r="N24" s="76"/>
      <c r="O24" s="28" t="s">
        <v>13</v>
      </c>
      <c r="P24" s="10">
        <v>81332234</v>
      </c>
      <c r="Q24" s="10">
        <v>3360098</v>
      </c>
      <c r="R24" s="10">
        <v>3788242</v>
      </c>
      <c r="S24" s="10">
        <v>3859577</v>
      </c>
      <c r="T24" s="10">
        <v>71335</v>
      </c>
      <c r="U24" s="10">
        <v>27503521.645</v>
      </c>
      <c r="V24" s="10">
        <v>502890</v>
      </c>
      <c r="W24" s="10">
        <v>116486985.645</v>
      </c>
      <c r="X24" s="10">
        <v>39061</v>
      </c>
      <c r="Y24" s="81">
        <v>2982.1813482757739</v>
      </c>
      <c r="AE24" s="1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43"/>
      <c r="AQ24" s="43"/>
      <c r="AR24" s="43"/>
      <c r="AS24" s="43"/>
      <c r="AT24" s="43"/>
      <c r="AU24" s="1"/>
      <c r="AV24" s="78"/>
      <c r="AW24" s="78"/>
      <c r="AX24" s="78"/>
      <c r="AY24" s="78"/>
      <c r="AZ24" s="78"/>
      <c r="BA24" s="78"/>
      <c r="BB24" s="78"/>
      <c r="BC24" s="78"/>
      <c r="BD24" s="45"/>
    </row>
    <row r="25" spans="1:72" ht="12">
      <c r="A25" s="75" t="s">
        <v>14</v>
      </c>
      <c r="B25" s="86">
        <f t="shared" si="4"/>
        <v>2625.2451224871438</v>
      </c>
      <c r="C25" s="86">
        <f t="shared" si="6"/>
        <v>1295.0144927536232</v>
      </c>
      <c r="D25" s="86">
        <f t="shared" si="6"/>
        <v>119.44763908368397</v>
      </c>
      <c r="E25" s="86">
        <f t="shared" si="6"/>
        <v>191.37447405329593</v>
      </c>
      <c r="F25" s="86">
        <f t="shared" si="5"/>
        <v>996.58546844319767</v>
      </c>
      <c r="G25" s="86">
        <f t="shared" si="5"/>
        <v>22.823048153342683</v>
      </c>
      <c r="H25" s="100">
        <f t="shared" si="1"/>
        <v>11230798.634</v>
      </c>
      <c r="I25" s="86">
        <f t="shared" si="2"/>
        <v>5540072</v>
      </c>
      <c r="J25" s="86">
        <f t="shared" si="2"/>
        <v>510997</v>
      </c>
      <c r="K25" s="86">
        <f t="shared" si="2"/>
        <v>818700</v>
      </c>
      <c r="L25" s="86">
        <f t="shared" si="3"/>
        <v>4263392.6339999996</v>
      </c>
      <c r="M25" s="87">
        <f t="shared" si="3"/>
        <v>97637</v>
      </c>
      <c r="N25" s="76"/>
      <c r="O25" s="26" t="s">
        <v>14</v>
      </c>
      <c r="P25" s="1">
        <v>5540072</v>
      </c>
      <c r="Q25" s="1">
        <v>510997</v>
      </c>
      <c r="R25" s="1">
        <v>818700</v>
      </c>
      <c r="S25" s="1">
        <v>826773</v>
      </c>
      <c r="T25" s="1">
        <v>8073</v>
      </c>
      <c r="U25" s="1">
        <v>4263392.6339999996</v>
      </c>
      <c r="V25" s="1">
        <v>97637</v>
      </c>
      <c r="W25" s="1">
        <v>11230798.634</v>
      </c>
      <c r="X25" s="1">
        <v>4278</v>
      </c>
      <c r="Y25" s="77">
        <v>2625.2451224871434</v>
      </c>
      <c r="AE25" s="1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43"/>
      <c r="AQ25" s="43"/>
      <c r="AR25" s="43"/>
      <c r="AS25" s="43"/>
      <c r="AT25" s="43"/>
      <c r="AU25" s="1"/>
      <c r="AV25" s="78"/>
      <c r="AW25" s="78"/>
      <c r="AX25" s="78"/>
      <c r="AY25" s="78"/>
      <c r="AZ25" s="78"/>
      <c r="BA25" s="78"/>
      <c r="BB25" s="78"/>
      <c r="BC25" s="78"/>
      <c r="BD25" s="45"/>
    </row>
    <row r="26" spans="1:72" ht="12">
      <c r="A26" s="75" t="s">
        <v>15</v>
      </c>
      <c r="B26" s="86">
        <f t="shared" si="4"/>
        <v>2548.451034587059</v>
      </c>
      <c r="C26" s="86">
        <f t="shared" si="6"/>
        <v>1223.1806943713834</v>
      </c>
      <c r="D26" s="86">
        <f t="shared" si="6"/>
        <v>159.88413992635455</v>
      </c>
      <c r="E26" s="86">
        <f t="shared" si="6"/>
        <v>149.4980273540242</v>
      </c>
      <c r="F26" s="86">
        <f t="shared" si="5"/>
        <v>993.54427498684902</v>
      </c>
      <c r="G26" s="86">
        <f t="shared" si="5"/>
        <v>22.343897948448184</v>
      </c>
      <c r="H26" s="100">
        <f t="shared" si="1"/>
        <v>19378421.666999999</v>
      </c>
      <c r="I26" s="86">
        <f t="shared" si="2"/>
        <v>9301066</v>
      </c>
      <c r="J26" s="86">
        <f t="shared" si="2"/>
        <v>1215759</v>
      </c>
      <c r="K26" s="86">
        <f t="shared" si="2"/>
        <v>1136783</v>
      </c>
      <c r="L26" s="86">
        <f t="shared" si="3"/>
        <v>7554910.6670000004</v>
      </c>
      <c r="M26" s="87">
        <f t="shared" si="3"/>
        <v>169903</v>
      </c>
      <c r="N26" s="76"/>
      <c r="O26" s="26" t="s">
        <v>15</v>
      </c>
      <c r="P26" s="1">
        <v>9301066</v>
      </c>
      <c r="Q26" s="1">
        <v>1215759</v>
      </c>
      <c r="R26" s="1">
        <v>1136783</v>
      </c>
      <c r="S26" s="1">
        <v>1150479</v>
      </c>
      <c r="T26" s="1">
        <v>13696</v>
      </c>
      <c r="U26" s="1">
        <v>7554910.6670000004</v>
      </c>
      <c r="V26" s="1">
        <v>169903</v>
      </c>
      <c r="W26" s="1">
        <v>19378421.666999999</v>
      </c>
      <c r="X26" s="1">
        <v>7604</v>
      </c>
      <c r="Y26" s="77">
        <v>2548.4510345870594</v>
      </c>
      <c r="AE26" s="1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43"/>
      <c r="AQ26" s="43"/>
      <c r="AR26" s="43"/>
      <c r="AS26" s="43"/>
      <c r="AT26" s="43"/>
      <c r="AU26" s="1"/>
      <c r="AV26" s="78"/>
      <c r="AW26" s="78"/>
      <c r="AX26" s="78"/>
      <c r="AY26" s="78"/>
      <c r="AZ26" s="78"/>
      <c r="BA26" s="78"/>
      <c r="BB26" s="78"/>
      <c r="BC26" s="78"/>
      <c r="BD26" s="45"/>
    </row>
    <row r="27" spans="1:72" ht="12">
      <c r="A27" s="75" t="s">
        <v>16</v>
      </c>
      <c r="B27" s="86">
        <f t="shared" si="4"/>
        <v>2565.5721045251753</v>
      </c>
      <c r="C27" s="86">
        <f t="shared" si="6"/>
        <v>1024.93626513703</v>
      </c>
      <c r="D27" s="86">
        <f t="shared" si="6"/>
        <v>323.62460165710644</v>
      </c>
      <c r="E27" s="86">
        <f t="shared" si="6"/>
        <v>91.223072020395151</v>
      </c>
      <c r="F27" s="86">
        <f t="shared" si="5"/>
        <v>1056.7257055449331</v>
      </c>
      <c r="G27" s="86">
        <f t="shared" si="5"/>
        <v>69.062460165710647</v>
      </c>
      <c r="H27" s="100">
        <f t="shared" si="1"/>
        <v>4025382.6320000002</v>
      </c>
      <c r="I27" s="86">
        <f t="shared" si="2"/>
        <v>1608125</v>
      </c>
      <c r="J27" s="86">
        <f t="shared" si="2"/>
        <v>507767</v>
      </c>
      <c r="K27" s="86">
        <f t="shared" si="2"/>
        <v>143129</v>
      </c>
      <c r="L27" s="86">
        <f t="shared" si="3"/>
        <v>1658002.632</v>
      </c>
      <c r="M27" s="87">
        <f t="shared" si="3"/>
        <v>108359</v>
      </c>
      <c r="N27" s="76"/>
      <c r="O27" s="26" t="s">
        <v>16</v>
      </c>
      <c r="P27" s="1">
        <v>1608125</v>
      </c>
      <c r="Q27" s="1">
        <v>507767</v>
      </c>
      <c r="R27" s="1">
        <v>143129</v>
      </c>
      <c r="S27" s="1">
        <v>145799</v>
      </c>
      <c r="T27" s="1">
        <v>2670</v>
      </c>
      <c r="U27" s="1">
        <v>1658002.632</v>
      </c>
      <c r="V27" s="1">
        <v>108359</v>
      </c>
      <c r="W27" s="1">
        <v>4025382.6320000002</v>
      </c>
      <c r="X27" s="1">
        <v>1569</v>
      </c>
      <c r="Y27" s="77">
        <v>2565.5721045251753</v>
      </c>
      <c r="AE27" s="1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43"/>
      <c r="AQ27" s="43"/>
      <c r="AR27" s="43"/>
      <c r="AS27" s="43"/>
      <c r="AT27" s="43"/>
      <c r="AU27" s="1"/>
      <c r="AV27" s="78"/>
      <c r="AW27" s="78"/>
      <c r="AX27" s="78"/>
      <c r="AY27" s="78"/>
      <c r="AZ27" s="78"/>
      <c r="BA27" s="78"/>
      <c r="BB27" s="78"/>
      <c r="BC27" s="78"/>
      <c r="BD27" s="45"/>
    </row>
    <row r="28" spans="1:72" ht="12">
      <c r="A28" s="75" t="s">
        <v>17</v>
      </c>
      <c r="B28" s="86">
        <f t="shared" si="4"/>
        <v>2585.4334412973963</v>
      </c>
      <c r="C28" s="86">
        <f t="shared" si="6"/>
        <v>1284.6314907872697</v>
      </c>
      <c r="D28" s="86">
        <f t="shared" si="6"/>
        <v>115.01583675955536</v>
      </c>
      <c r="E28" s="86">
        <f t="shared" si="6"/>
        <v>138.10278666057562</v>
      </c>
      <c r="F28" s="86">
        <f t="shared" si="5"/>
        <v>1018.283601187757</v>
      </c>
      <c r="G28" s="86">
        <f t="shared" si="5"/>
        <v>29.399725902238465</v>
      </c>
      <c r="H28" s="100">
        <f t="shared" si="1"/>
        <v>16978541.409000002</v>
      </c>
      <c r="I28" s="86">
        <f t="shared" si="2"/>
        <v>8436175</v>
      </c>
      <c r="J28" s="86">
        <f t="shared" si="2"/>
        <v>755309</v>
      </c>
      <c r="K28" s="86">
        <f t="shared" si="2"/>
        <v>906921</v>
      </c>
      <c r="L28" s="86">
        <f t="shared" si="3"/>
        <v>6687068.409</v>
      </c>
      <c r="M28" s="87">
        <f t="shared" si="3"/>
        <v>193068</v>
      </c>
      <c r="N28" s="76"/>
      <c r="O28" s="26" t="s">
        <v>17</v>
      </c>
      <c r="P28" s="1">
        <v>8436175</v>
      </c>
      <c r="Q28" s="1">
        <v>755309</v>
      </c>
      <c r="R28" s="1">
        <v>906921</v>
      </c>
      <c r="S28" s="1">
        <v>918943</v>
      </c>
      <c r="T28" s="1">
        <v>12022</v>
      </c>
      <c r="U28" s="1">
        <v>6687068.409</v>
      </c>
      <c r="V28" s="1">
        <v>193068</v>
      </c>
      <c r="W28" s="1">
        <v>16978541.409000002</v>
      </c>
      <c r="X28" s="1">
        <v>6567</v>
      </c>
      <c r="Y28" s="77">
        <v>2585.4334412973963</v>
      </c>
      <c r="AE28" s="1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43"/>
      <c r="AQ28" s="43"/>
      <c r="AR28" s="43"/>
      <c r="AS28" s="43"/>
      <c r="AT28" s="43"/>
      <c r="AU28" s="1"/>
      <c r="AV28" s="78"/>
      <c r="AW28" s="78"/>
      <c r="AX28" s="78"/>
      <c r="AY28" s="78"/>
      <c r="AZ28" s="78"/>
      <c r="BA28" s="78"/>
      <c r="BB28" s="78"/>
      <c r="BC28" s="78"/>
      <c r="BD28" s="45"/>
    </row>
    <row r="29" spans="1:72" s="27" customFormat="1" ht="12">
      <c r="A29" s="75" t="s">
        <v>18</v>
      </c>
      <c r="B29" s="86">
        <f t="shared" si="4"/>
        <v>2734.660193211872</v>
      </c>
      <c r="C29" s="86">
        <f t="shared" si="6"/>
        <v>1606.8251542756391</v>
      </c>
      <c r="D29" s="86">
        <f t="shared" si="6"/>
        <v>136.28680575962386</v>
      </c>
      <c r="E29" s="86">
        <f t="shared" si="6"/>
        <v>113.43079635615634</v>
      </c>
      <c r="F29" s="86">
        <f t="shared" si="5"/>
        <v>860.46374889803121</v>
      </c>
      <c r="G29" s="86">
        <f t="shared" si="5"/>
        <v>17.653687922421394</v>
      </c>
      <c r="H29" s="100">
        <f t="shared" si="1"/>
        <v>18612097.274999999</v>
      </c>
      <c r="I29" s="86">
        <f t="shared" si="2"/>
        <v>10936052</v>
      </c>
      <c r="J29" s="86">
        <f t="shared" si="2"/>
        <v>927568</v>
      </c>
      <c r="K29" s="86">
        <f t="shared" si="2"/>
        <v>772010</v>
      </c>
      <c r="L29" s="86">
        <f t="shared" si="3"/>
        <v>5856316.2750000004</v>
      </c>
      <c r="M29" s="87">
        <f t="shared" si="3"/>
        <v>120151</v>
      </c>
      <c r="N29" s="76"/>
      <c r="O29" s="26" t="s">
        <v>18</v>
      </c>
      <c r="P29" s="1">
        <v>10936052</v>
      </c>
      <c r="Q29" s="1">
        <v>927568</v>
      </c>
      <c r="R29" s="1">
        <v>772010</v>
      </c>
      <c r="S29" s="1">
        <v>782921</v>
      </c>
      <c r="T29" s="1">
        <v>10911</v>
      </c>
      <c r="U29" s="1">
        <v>5856316.2750000004</v>
      </c>
      <c r="V29" s="1">
        <v>120151</v>
      </c>
      <c r="W29" s="1">
        <v>18612097.274999999</v>
      </c>
      <c r="X29" s="1">
        <v>6806</v>
      </c>
      <c r="Y29" s="77">
        <v>2734.6601932118715</v>
      </c>
      <c r="AE29" s="1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43"/>
      <c r="AQ29" s="43"/>
      <c r="AR29" s="43"/>
      <c r="AS29" s="43"/>
      <c r="AT29" s="43"/>
      <c r="AU29" s="1"/>
      <c r="AV29" s="78"/>
      <c r="AW29" s="78"/>
      <c r="AX29" s="78"/>
      <c r="AY29" s="78"/>
      <c r="AZ29" s="78"/>
      <c r="BA29" s="78"/>
      <c r="BB29" s="78"/>
      <c r="BC29" s="78"/>
      <c r="BD29" s="4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ht="12">
      <c r="A30" s="80" t="s">
        <v>42</v>
      </c>
      <c r="B30" s="86">
        <f t="shared" si="4"/>
        <v>2549.3264719491526</v>
      </c>
      <c r="C30" s="86">
        <f t="shared" si="6"/>
        <v>1305.041779661017</v>
      </c>
      <c r="D30" s="86">
        <f t="shared" si="6"/>
        <v>105.49372881355931</v>
      </c>
      <c r="E30" s="86">
        <f t="shared" si="6"/>
        <v>136.48449152542372</v>
      </c>
      <c r="F30" s="86">
        <f t="shared" si="5"/>
        <v>916.29638720338971</v>
      </c>
      <c r="G30" s="86">
        <f t="shared" si="5"/>
        <v>86.010084745762711</v>
      </c>
      <c r="H30" s="100">
        <f t="shared" si="1"/>
        <v>30082052.368999999</v>
      </c>
      <c r="I30" s="86">
        <f t="shared" si="2"/>
        <v>15399493</v>
      </c>
      <c r="J30" s="86">
        <f t="shared" si="2"/>
        <v>1244826</v>
      </c>
      <c r="K30" s="86">
        <f t="shared" si="2"/>
        <v>1610517</v>
      </c>
      <c r="L30" s="86">
        <f t="shared" si="3"/>
        <v>10812297.368999999</v>
      </c>
      <c r="M30" s="87">
        <f t="shared" si="3"/>
        <v>1014919</v>
      </c>
      <c r="N30" s="76"/>
      <c r="O30" s="28" t="s">
        <v>42</v>
      </c>
      <c r="P30" s="10">
        <v>15399493</v>
      </c>
      <c r="Q30" s="10">
        <v>1244826</v>
      </c>
      <c r="R30" s="10">
        <v>1610517</v>
      </c>
      <c r="S30" s="10">
        <v>1632820</v>
      </c>
      <c r="T30" s="10">
        <v>22303</v>
      </c>
      <c r="U30" s="10">
        <v>10812297.368999999</v>
      </c>
      <c r="V30" s="10">
        <v>1014919</v>
      </c>
      <c r="W30" s="10">
        <v>30082052.368999999</v>
      </c>
      <c r="X30" s="10">
        <v>11800</v>
      </c>
      <c r="Y30" s="81">
        <v>2549.3264719491526</v>
      </c>
      <c r="AE30" s="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43"/>
      <c r="AQ30" s="43"/>
      <c r="AR30" s="43"/>
      <c r="AS30" s="43"/>
      <c r="AT30" s="43"/>
      <c r="AU30" s="1"/>
      <c r="AV30" s="78"/>
      <c r="AW30" s="78"/>
      <c r="AX30" s="78"/>
      <c r="AY30" s="78"/>
      <c r="AZ30" s="78"/>
      <c r="BA30" s="78"/>
      <c r="BB30" s="78"/>
      <c r="BC30" s="78"/>
      <c r="BD30" s="45"/>
    </row>
    <row r="31" spans="1:72" ht="12">
      <c r="A31" s="75" t="s">
        <v>19</v>
      </c>
      <c r="B31" s="86">
        <f t="shared" si="4"/>
        <v>2567.5274981305233</v>
      </c>
      <c r="C31" s="86">
        <f t="shared" si="6"/>
        <v>1438.5062315884886</v>
      </c>
      <c r="D31" s="86">
        <f t="shared" si="6"/>
        <v>92.912757761160208</v>
      </c>
      <c r="E31" s="86">
        <f t="shared" si="6"/>
        <v>95.172048493088596</v>
      </c>
      <c r="F31" s="86">
        <f t="shared" si="5"/>
        <v>910.33120309313392</v>
      </c>
      <c r="G31" s="86">
        <f t="shared" si="5"/>
        <v>30.605257194652165</v>
      </c>
      <c r="H31" s="100">
        <f t="shared" si="1"/>
        <v>45321995.397</v>
      </c>
      <c r="I31" s="86">
        <f t="shared" si="2"/>
        <v>25392512</v>
      </c>
      <c r="J31" s="86">
        <f t="shared" si="2"/>
        <v>1640096</v>
      </c>
      <c r="K31" s="86">
        <f t="shared" si="2"/>
        <v>1679977</v>
      </c>
      <c r="L31" s="86">
        <f t="shared" si="3"/>
        <v>16069166.397</v>
      </c>
      <c r="M31" s="87">
        <f t="shared" si="3"/>
        <v>540244</v>
      </c>
      <c r="N31" s="76"/>
      <c r="O31" s="26" t="s">
        <v>19</v>
      </c>
      <c r="P31" s="1">
        <v>25392512</v>
      </c>
      <c r="Q31" s="1">
        <v>1640096</v>
      </c>
      <c r="R31" s="1">
        <v>1679977</v>
      </c>
      <c r="S31" s="1">
        <v>1710098</v>
      </c>
      <c r="T31" s="1">
        <v>30121</v>
      </c>
      <c r="U31" s="1">
        <v>16069166.397</v>
      </c>
      <c r="V31" s="1">
        <v>540244</v>
      </c>
      <c r="W31" s="1">
        <v>45321995.397</v>
      </c>
      <c r="X31" s="1">
        <v>17652</v>
      </c>
      <c r="Y31" s="77">
        <v>2567.5274981305233</v>
      </c>
      <c r="AE31" s="1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43"/>
      <c r="AQ31" s="43"/>
      <c r="AR31" s="43"/>
      <c r="AS31" s="43"/>
      <c r="AT31" s="43"/>
      <c r="AU31" s="1"/>
      <c r="AV31" s="78"/>
      <c r="AW31" s="78"/>
      <c r="AX31" s="78"/>
      <c r="AY31" s="78"/>
      <c r="AZ31" s="78"/>
      <c r="BA31" s="78"/>
      <c r="BB31" s="78"/>
      <c r="BC31" s="78"/>
      <c r="BD31" s="45"/>
    </row>
    <row r="32" spans="1:72" ht="12">
      <c r="A32" s="75" t="s">
        <v>20</v>
      </c>
      <c r="B32" s="88">
        <f t="shared" si="4"/>
        <v>2936.0934910613264</v>
      </c>
      <c r="C32" s="88">
        <f t="shared" si="6"/>
        <v>1779.2011767368183</v>
      </c>
      <c r="D32" s="88">
        <f t="shared" si="6"/>
        <v>103.14765784114053</v>
      </c>
      <c r="E32" s="88">
        <f t="shared" si="6"/>
        <v>177.85483140982123</v>
      </c>
      <c r="F32" s="88">
        <f t="shared" si="5"/>
        <v>864.33698506449423</v>
      </c>
      <c r="G32" s="88">
        <f t="shared" si="5"/>
        <v>11.552840009051822</v>
      </c>
      <c r="H32" s="100">
        <f t="shared" si="1"/>
        <v>25949194.274</v>
      </c>
      <c r="I32" s="88">
        <f t="shared" si="2"/>
        <v>15724580</v>
      </c>
      <c r="J32" s="88">
        <f t="shared" si="2"/>
        <v>911619</v>
      </c>
      <c r="K32" s="88">
        <f t="shared" si="2"/>
        <v>1571881</v>
      </c>
      <c r="L32" s="88">
        <f t="shared" si="3"/>
        <v>7639010.2740000002</v>
      </c>
      <c r="M32" s="87">
        <f t="shared" si="3"/>
        <v>102104</v>
      </c>
      <c r="N32" s="79"/>
      <c r="O32" s="26" t="s">
        <v>20</v>
      </c>
      <c r="P32" s="1">
        <v>15724580</v>
      </c>
      <c r="Q32" s="1">
        <v>911619</v>
      </c>
      <c r="R32" s="1">
        <v>1571881</v>
      </c>
      <c r="S32" s="1">
        <v>1586429</v>
      </c>
      <c r="T32" s="1">
        <v>14548</v>
      </c>
      <c r="U32" s="1">
        <v>7639010.2740000002</v>
      </c>
      <c r="V32" s="1">
        <v>102104</v>
      </c>
      <c r="W32" s="1">
        <v>25949194.274</v>
      </c>
      <c r="X32" s="1">
        <v>8838</v>
      </c>
      <c r="Y32" s="77">
        <v>2936.0934910613259</v>
      </c>
      <c r="AE32" s="1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43"/>
      <c r="AQ32" s="43"/>
      <c r="AR32" s="43"/>
      <c r="AS32" s="43"/>
      <c r="AT32" s="43"/>
      <c r="AU32" s="1"/>
      <c r="AV32" s="78"/>
      <c r="AW32" s="78"/>
      <c r="AX32" s="78"/>
      <c r="AY32" s="78"/>
      <c r="AZ32" s="78"/>
      <c r="BA32" s="78"/>
      <c r="BB32" s="78"/>
      <c r="BC32" s="78"/>
      <c r="BD32" s="45"/>
    </row>
    <row r="33" spans="1:56" ht="12">
      <c r="A33" s="75" t="s">
        <v>21</v>
      </c>
      <c r="B33" s="86">
        <f t="shared" si="4"/>
        <v>2707.9801775689643</v>
      </c>
      <c r="C33" s="86">
        <f t="shared" si="6"/>
        <v>1635.6669486660423</v>
      </c>
      <c r="D33" s="86">
        <f t="shared" si="6"/>
        <v>94.716469770674081</v>
      </c>
      <c r="E33" s="86">
        <f t="shared" si="6"/>
        <v>135.58987219385443</v>
      </c>
      <c r="F33" s="86">
        <f t="shared" si="5"/>
        <v>835.26213665891169</v>
      </c>
      <c r="G33" s="86">
        <f t="shared" si="5"/>
        <v>6.7447502794815239</v>
      </c>
      <c r="H33" s="100">
        <f t="shared" si="1"/>
        <v>89626019.937000006</v>
      </c>
      <c r="I33" s="86">
        <f t="shared" si="2"/>
        <v>54135669</v>
      </c>
      <c r="J33" s="86">
        <f t="shared" si="2"/>
        <v>3134831</v>
      </c>
      <c r="K33" s="86">
        <f t="shared" si="2"/>
        <v>4487618</v>
      </c>
      <c r="L33" s="86">
        <f t="shared" si="3"/>
        <v>27644670.936999999</v>
      </c>
      <c r="M33" s="87">
        <f t="shared" si="3"/>
        <v>223231</v>
      </c>
      <c r="N33" s="76"/>
      <c r="O33" s="26" t="s">
        <v>21</v>
      </c>
      <c r="P33" s="1">
        <v>54135669</v>
      </c>
      <c r="Q33" s="1">
        <v>3134831</v>
      </c>
      <c r="R33" s="1">
        <v>4487618</v>
      </c>
      <c r="S33" s="1">
        <v>4541254</v>
      </c>
      <c r="T33" s="1">
        <v>53636</v>
      </c>
      <c r="U33" s="1">
        <v>27644670.936999999</v>
      </c>
      <c r="V33" s="1">
        <v>223231</v>
      </c>
      <c r="W33" s="1">
        <v>89626019.937000006</v>
      </c>
      <c r="X33" s="1">
        <v>33097</v>
      </c>
      <c r="Y33" s="77">
        <v>2707.9801775689643</v>
      </c>
      <c r="AE33" s="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43"/>
      <c r="AQ33" s="43"/>
      <c r="AR33" s="43"/>
      <c r="AS33" s="43"/>
      <c r="AT33" s="43"/>
      <c r="AU33" s="1"/>
      <c r="AV33" s="78"/>
      <c r="AW33" s="78"/>
      <c r="AX33" s="78"/>
      <c r="AY33" s="78"/>
      <c r="AZ33" s="78"/>
      <c r="BA33" s="78"/>
      <c r="BB33" s="78"/>
      <c r="BC33" s="78"/>
      <c r="BD33" s="45"/>
    </row>
    <row r="34" spans="1:56" ht="12">
      <c r="A34" s="75" t="s">
        <v>22</v>
      </c>
      <c r="B34" s="86">
        <f t="shared" si="4"/>
        <v>2559.490458855586</v>
      </c>
      <c r="C34" s="86">
        <f t="shared" si="6"/>
        <v>1280.8764759309718</v>
      </c>
      <c r="D34" s="86">
        <f t="shared" si="6"/>
        <v>124.35958219800182</v>
      </c>
      <c r="E34" s="86">
        <f t="shared" si="6"/>
        <v>122.30199818346958</v>
      </c>
      <c r="F34" s="86">
        <f t="shared" si="5"/>
        <v>992.94277493188008</v>
      </c>
      <c r="G34" s="86">
        <f t="shared" si="5"/>
        <v>39.009627611262488</v>
      </c>
      <c r="H34" s="100">
        <f t="shared" si="1"/>
        <v>28179989.952</v>
      </c>
      <c r="I34" s="86">
        <f t="shared" si="2"/>
        <v>14102450</v>
      </c>
      <c r="J34" s="86">
        <f t="shared" si="2"/>
        <v>1369199</v>
      </c>
      <c r="K34" s="86">
        <f t="shared" si="2"/>
        <v>1346545</v>
      </c>
      <c r="L34" s="86">
        <f t="shared" si="3"/>
        <v>10932299.952</v>
      </c>
      <c r="M34" s="87">
        <f t="shared" si="3"/>
        <v>429496</v>
      </c>
      <c r="N34" s="76"/>
      <c r="O34" s="26" t="s">
        <v>22</v>
      </c>
      <c r="P34" s="1">
        <v>14102450</v>
      </c>
      <c r="Q34" s="1">
        <v>1369199</v>
      </c>
      <c r="R34" s="1">
        <v>1346545</v>
      </c>
      <c r="S34" s="1">
        <v>1364345</v>
      </c>
      <c r="T34" s="1">
        <v>17800</v>
      </c>
      <c r="U34" s="1">
        <v>10932299.952</v>
      </c>
      <c r="V34" s="1">
        <v>429496</v>
      </c>
      <c r="W34" s="1">
        <v>28179989.952</v>
      </c>
      <c r="X34" s="1">
        <v>11010</v>
      </c>
      <c r="Y34" s="77">
        <v>2559.490458855586</v>
      </c>
      <c r="AE34" s="1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43"/>
      <c r="AQ34" s="43"/>
      <c r="AR34" s="43"/>
      <c r="AS34" s="43"/>
      <c r="AT34" s="43"/>
      <c r="AU34" s="1"/>
      <c r="AV34" s="78"/>
      <c r="AW34" s="78"/>
      <c r="AX34" s="78"/>
      <c r="AY34" s="78"/>
      <c r="AZ34" s="78"/>
      <c r="BA34" s="78"/>
      <c r="BB34" s="78"/>
      <c r="BC34" s="78"/>
      <c r="BD34" s="45"/>
    </row>
    <row r="35" spans="1:56" ht="12">
      <c r="A35" s="80" t="s">
        <v>73</v>
      </c>
      <c r="B35" s="86">
        <f t="shared" si="4"/>
        <v>2498.6311602658789</v>
      </c>
      <c r="C35" s="86">
        <f t="shared" si="6"/>
        <v>1113.7008862629248</v>
      </c>
      <c r="D35" s="86">
        <f t="shared" si="6"/>
        <v>133.87930822255046</v>
      </c>
      <c r="E35" s="86">
        <f t="shared" si="6"/>
        <v>107.44159281142295</v>
      </c>
      <c r="F35" s="86">
        <f t="shared" si="5"/>
        <v>1118.5888781388478</v>
      </c>
      <c r="G35" s="86">
        <f t="shared" si="5"/>
        <v>25.02049483013294</v>
      </c>
      <c r="H35" s="100">
        <f t="shared" si="1"/>
        <v>40597759.092</v>
      </c>
      <c r="I35" s="86">
        <f t="shared" si="2"/>
        <v>18095412</v>
      </c>
      <c r="J35" s="86">
        <f t="shared" si="2"/>
        <v>2175271</v>
      </c>
      <c r="K35" s="86">
        <f t="shared" si="2"/>
        <v>1745711</v>
      </c>
      <c r="L35" s="86">
        <f t="shared" si="3"/>
        <v>18174832.092</v>
      </c>
      <c r="M35" s="87">
        <f t="shared" si="3"/>
        <v>406533</v>
      </c>
      <c r="N35" s="76"/>
      <c r="O35" s="28" t="s">
        <v>73</v>
      </c>
      <c r="P35" s="10">
        <v>18095412</v>
      </c>
      <c r="Q35" s="10">
        <v>2175271</v>
      </c>
      <c r="R35" s="10">
        <v>1745711</v>
      </c>
      <c r="S35" s="10">
        <v>1773513</v>
      </c>
      <c r="T35" s="10">
        <v>27802</v>
      </c>
      <c r="U35" s="10">
        <v>18174832.092</v>
      </c>
      <c r="V35" s="10">
        <v>406533</v>
      </c>
      <c r="W35" s="10">
        <v>40597759.092</v>
      </c>
      <c r="X35" s="10">
        <v>16248</v>
      </c>
      <c r="Y35" s="81">
        <v>2498.6311602658789</v>
      </c>
      <c r="AE35" s="1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43"/>
      <c r="AQ35" s="43"/>
      <c r="AR35" s="43"/>
      <c r="AS35" s="43"/>
      <c r="AT35" s="43"/>
      <c r="AU35" s="1"/>
      <c r="AV35" s="78"/>
      <c r="AW35" s="78"/>
      <c r="AX35" s="78"/>
      <c r="AY35" s="78"/>
      <c r="AZ35" s="78"/>
      <c r="BA35" s="78"/>
      <c r="BB35" s="78"/>
      <c r="BC35" s="78"/>
      <c r="BD35" s="45"/>
    </row>
    <row r="36" spans="1:56" ht="12">
      <c r="A36" s="80" t="s">
        <v>43</v>
      </c>
      <c r="B36" s="86">
        <f t="shared" si="4"/>
        <v>2486.2618402861508</v>
      </c>
      <c r="C36" s="86">
        <f t="shared" si="6"/>
        <v>1276.4570372156579</v>
      </c>
      <c r="D36" s="86">
        <f t="shared" si="6"/>
        <v>176.81641347158589</v>
      </c>
      <c r="E36" s="86">
        <f t="shared" si="6"/>
        <v>122.58066071859176</v>
      </c>
      <c r="F36" s="86">
        <f t="shared" si="5"/>
        <v>897.83864279398756</v>
      </c>
      <c r="G36" s="86">
        <f t="shared" si="5"/>
        <v>12.569086086327466</v>
      </c>
      <c r="H36" s="100">
        <f t="shared" si="1"/>
        <v>30931583.555</v>
      </c>
      <c r="I36" s="86">
        <f t="shared" si="2"/>
        <v>15880402</v>
      </c>
      <c r="J36" s="86">
        <f t="shared" si="2"/>
        <v>2199773</v>
      </c>
      <c r="K36" s="86">
        <f t="shared" si="2"/>
        <v>1525026</v>
      </c>
      <c r="L36" s="86">
        <f t="shared" si="3"/>
        <v>11170010.555</v>
      </c>
      <c r="M36" s="87">
        <f t="shared" si="3"/>
        <v>156372</v>
      </c>
      <c r="N36" s="76"/>
      <c r="O36" s="28" t="s">
        <v>43</v>
      </c>
      <c r="P36" s="10">
        <v>15880402</v>
      </c>
      <c r="Q36" s="10">
        <v>2199773</v>
      </c>
      <c r="R36" s="10">
        <v>1525026</v>
      </c>
      <c r="S36" s="10">
        <v>1543957</v>
      </c>
      <c r="T36" s="10">
        <v>18931</v>
      </c>
      <c r="U36" s="10">
        <v>11170010.555</v>
      </c>
      <c r="V36" s="10">
        <v>156372</v>
      </c>
      <c r="W36" s="10">
        <v>30931583.555</v>
      </c>
      <c r="X36" s="10">
        <v>12441</v>
      </c>
      <c r="Y36" s="81">
        <v>2486.2618402861508</v>
      </c>
      <c r="AE36" s="1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43"/>
      <c r="AQ36" s="43"/>
      <c r="AR36" s="43"/>
      <c r="AS36" s="43"/>
      <c r="AT36" s="43"/>
      <c r="AU36" s="1"/>
      <c r="AV36" s="78"/>
      <c r="AW36" s="78"/>
      <c r="AX36" s="78"/>
      <c r="AY36" s="78"/>
      <c r="AZ36" s="78"/>
      <c r="BA36" s="78"/>
      <c r="BB36" s="78"/>
      <c r="BC36" s="78"/>
      <c r="BD36" s="45"/>
    </row>
    <row r="37" spans="1:56" ht="12">
      <c r="A37" s="75" t="s">
        <v>44</v>
      </c>
      <c r="B37" s="86">
        <f t="shared" si="4"/>
        <v>2519.6726358229744</v>
      </c>
      <c r="C37" s="86">
        <f t="shared" si="6"/>
        <v>1261.8793934847836</v>
      </c>
      <c r="D37" s="86">
        <f t="shared" si="6"/>
        <v>97.938491213030431</v>
      </c>
      <c r="E37" s="86">
        <f t="shared" si="6"/>
        <v>84.647181740248612</v>
      </c>
      <c r="F37" s="86">
        <f t="shared" si="5"/>
        <v>1049.7786152486069</v>
      </c>
      <c r="G37" s="86">
        <f t="shared" si="5"/>
        <v>25.428954136305187</v>
      </c>
      <c r="H37" s="100">
        <f t="shared" si="1"/>
        <v>47027170.075000003</v>
      </c>
      <c r="I37" s="86">
        <f t="shared" si="2"/>
        <v>23551717</v>
      </c>
      <c r="J37" s="86">
        <f t="shared" si="2"/>
        <v>1827924</v>
      </c>
      <c r="K37" s="86">
        <f t="shared" si="2"/>
        <v>1579855</v>
      </c>
      <c r="L37" s="86">
        <f t="shared" si="3"/>
        <v>19593068.074999999</v>
      </c>
      <c r="M37" s="87">
        <f t="shared" si="3"/>
        <v>474606</v>
      </c>
      <c r="N37" s="76"/>
      <c r="O37" s="26" t="s">
        <v>44</v>
      </c>
      <c r="P37" s="1">
        <v>23551717</v>
      </c>
      <c r="Q37" s="1">
        <v>1827924</v>
      </c>
      <c r="R37" s="1">
        <v>1579855</v>
      </c>
      <c r="S37" s="1">
        <v>1611934</v>
      </c>
      <c r="T37" s="1">
        <v>32079</v>
      </c>
      <c r="U37" s="1">
        <v>19593068.074999999</v>
      </c>
      <c r="V37" s="1">
        <v>474606</v>
      </c>
      <c r="W37" s="1">
        <v>47027170.075000003</v>
      </c>
      <c r="X37" s="1">
        <v>18664</v>
      </c>
      <c r="Y37" s="77">
        <v>2519.6726358229748</v>
      </c>
      <c r="AE37" s="1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43"/>
      <c r="AQ37" s="43"/>
      <c r="AR37" s="43"/>
      <c r="AS37" s="43"/>
      <c r="AT37" s="43"/>
      <c r="AU37" s="1"/>
      <c r="AV37" s="78"/>
      <c r="AW37" s="78"/>
      <c r="AX37" s="78"/>
      <c r="AY37" s="78"/>
      <c r="AZ37" s="78"/>
      <c r="BA37" s="78"/>
      <c r="BB37" s="78"/>
      <c r="BC37" s="78"/>
      <c r="BD37" s="45"/>
    </row>
    <row r="38" spans="1:56" ht="12">
      <c r="A38" s="80" t="s">
        <v>23</v>
      </c>
      <c r="B38" s="86">
        <f t="shared" si="4"/>
        <v>2357.6983945010188</v>
      </c>
      <c r="C38" s="86">
        <f t="shared" si="6"/>
        <v>1118.0488798370673</v>
      </c>
      <c r="D38" s="86">
        <f t="shared" si="6"/>
        <v>84.28900203665988</v>
      </c>
      <c r="E38" s="86">
        <f t="shared" si="6"/>
        <v>82.714052953156823</v>
      </c>
      <c r="F38" s="86">
        <f t="shared" si="5"/>
        <v>1042.7509403258657</v>
      </c>
      <c r="G38" s="86">
        <f t="shared" si="5"/>
        <v>29.895519348268838</v>
      </c>
      <c r="H38" s="100">
        <f t="shared" si="1"/>
        <v>11576299.117000001</v>
      </c>
      <c r="I38" s="86">
        <f t="shared" si="2"/>
        <v>5489620</v>
      </c>
      <c r="J38" s="86">
        <f t="shared" si="2"/>
        <v>413859</v>
      </c>
      <c r="K38" s="86">
        <f t="shared" si="2"/>
        <v>406126</v>
      </c>
      <c r="L38" s="86">
        <f t="shared" si="3"/>
        <v>5119907.1170000006</v>
      </c>
      <c r="M38" s="87">
        <f t="shared" si="3"/>
        <v>146787</v>
      </c>
      <c r="N38" s="76"/>
      <c r="O38" s="28" t="s">
        <v>23</v>
      </c>
      <c r="P38" s="10">
        <v>5489620</v>
      </c>
      <c r="Q38" s="10">
        <v>413859</v>
      </c>
      <c r="R38" s="10">
        <v>406126</v>
      </c>
      <c r="S38" s="10">
        <v>414752</v>
      </c>
      <c r="T38" s="10">
        <v>8626</v>
      </c>
      <c r="U38" s="10">
        <v>5119907.1170000006</v>
      </c>
      <c r="V38" s="10">
        <v>146787</v>
      </c>
      <c r="W38" s="10">
        <v>11576299.117000001</v>
      </c>
      <c r="X38" s="10">
        <v>4910</v>
      </c>
      <c r="Y38" s="81">
        <v>2357.6983945010184</v>
      </c>
      <c r="AE38" s="1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43"/>
      <c r="AQ38" s="43"/>
      <c r="AR38" s="43"/>
      <c r="AS38" s="43"/>
      <c r="AT38" s="43"/>
      <c r="AU38" s="1"/>
      <c r="AV38" s="78"/>
      <c r="AW38" s="78"/>
      <c r="AX38" s="78"/>
      <c r="AY38" s="78"/>
      <c r="AZ38" s="78"/>
      <c r="BA38" s="78"/>
      <c r="BB38" s="78"/>
      <c r="BC38" s="78"/>
      <c r="BD38" s="45"/>
    </row>
    <row r="39" spans="1:56" ht="12">
      <c r="A39" s="75" t="s">
        <v>24</v>
      </c>
      <c r="B39" s="86">
        <f t="shared" si="4"/>
        <v>2501.640731923042</v>
      </c>
      <c r="C39" s="86">
        <f t="shared" si="6"/>
        <v>1379.490289048965</v>
      </c>
      <c r="D39" s="86">
        <f t="shared" si="6"/>
        <v>118.83614479803046</v>
      </c>
      <c r="E39" s="86">
        <f t="shared" si="6"/>
        <v>144.01550104860036</v>
      </c>
      <c r="F39" s="86">
        <f t="shared" si="5"/>
        <v>823.13092978936811</v>
      </c>
      <c r="G39" s="86">
        <f t="shared" si="5"/>
        <v>36.167867238077868</v>
      </c>
      <c r="H39" s="100">
        <f t="shared" si="1"/>
        <v>27435493.906999998</v>
      </c>
      <c r="I39" s="86">
        <f t="shared" si="2"/>
        <v>15128870</v>
      </c>
      <c r="J39" s="86">
        <f t="shared" si="2"/>
        <v>1303276</v>
      </c>
      <c r="K39" s="86">
        <f t="shared" si="2"/>
        <v>1579418</v>
      </c>
      <c r="L39" s="86">
        <f t="shared" si="3"/>
        <v>9027276.9069999997</v>
      </c>
      <c r="M39" s="87">
        <f t="shared" si="3"/>
        <v>396653</v>
      </c>
      <c r="N39" s="76"/>
      <c r="O39" s="26" t="s">
        <v>24</v>
      </c>
      <c r="P39" s="1">
        <v>15128870</v>
      </c>
      <c r="Q39" s="1">
        <v>1303276</v>
      </c>
      <c r="R39" s="1">
        <v>1579418</v>
      </c>
      <c r="S39" s="1">
        <v>1596824</v>
      </c>
      <c r="T39" s="1">
        <v>17406</v>
      </c>
      <c r="U39" s="1">
        <v>9027276.9069999997</v>
      </c>
      <c r="V39" s="1">
        <v>396653</v>
      </c>
      <c r="W39" s="1">
        <v>27435493.906999998</v>
      </c>
      <c r="X39" s="1">
        <v>10967</v>
      </c>
      <c r="Y39" s="77">
        <v>2501.6407319230416</v>
      </c>
      <c r="AE39" s="1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43"/>
      <c r="AQ39" s="43"/>
      <c r="AR39" s="43"/>
      <c r="AS39" s="43"/>
      <c r="AT39" s="43"/>
      <c r="AU39" s="1"/>
      <c r="AV39" s="78"/>
      <c r="AW39" s="78"/>
      <c r="AX39" s="78"/>
      <c r="AY39" s="78"/>
      <c r="AZ39" s="78"/>
      <c r="BA39" s="78"/>
      <c r="BB39" s="78"/>
      <c r="BC39" s="78"/>
      <c r="BD39" s="45"/>
    </row>
    <row r="40" spans="1:56" ht="12">
      <c r="A40" s="75" t="s">
        <v>25</v>
      </c>
      <c r="B40" s="86">
        <f t="shared" si="4"/>
        <v>2912.9276515550359</v>
      </c>
      <c r="C40" s="86">
        <f t="shared" si="6"/>
        <v>1263.6719313639467</v>
      </c>
      <c r="D40" s="86">
        <f t="shared" si="6"/>
        <v>135.74222482207273</v>
      </c>
      <c r="E40" s="86">
        <f t="shared" si="6"/>
        <v>495.16174319976602</v>
      </c>
      <c r="F40" s="86">
        <f t="shared" si="5"/>
        <v>977.69132514380431</v>
      </c>
      <c r="G40" s="86">
        <f t="shared" si="5"/>
        <v>40.66042702544604</v>
      </c>
      <c r="H40" s="100">
        <f t="shared" si="1"/>
        <v>29877898.921999998</v>
      </c>
      <c r="I40" s="86">
        <f t="shared" si="2"/>
        <v>12961483</v>
      </c>
      <c r="J40" s="86">
        <f t="shared" si="2"/>
        <v>1392308</v>
      </c>
      <c r="K40" s="86">
        <f t="shared" si="2"/>
        <v>5078874</v>
      </c>
      <c r="L40" s="86">
        <f t="shared" si="3"/>
        <v>10028179.922</v>
      </c>
      <c r="M40" s="87">
        <f t="shared" si="3"/>
        <v>417054</v>
      </c>
      <c r="N40" s="76"/>
      <c r="O40" s="26" t="s">
        <v>25</v>
      </c>
      <c r="P40" s="1">
        <v>12961483</v>
      </c>
      <c r="Q40" s="1">
        <v>1392308</v>
      </c>
      <c r="R40" s="1">
        <v>5078874</v>
      </c>
      <c r="S40" s="1">
        <v>5096111</v>
      </c>
      <c r="T40" s="1">
        <v>17237</v>
      </c>
      <c r="U40" s="1">
        <v>10028179.922</v>
      </c>
      <c r="V40" s="1">
        <v>417054</v>
      </c>
      <c r="W40" s="1">
        <v>29877898.921999998</v>
      </c>
      <c r="X40" s="1">
        <v>10257</v>
      </c>
      <c r="Y40" s="77">
        <v>2912.9276515550355</v>
      </c>
      <c r="AE40" s="1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43"/>
      <c r="AQ40" s="43"/>
      <c r="AR40" s="43"/>
      <c r="AS40" s="43"/>
      <c r="AT40" s="43"/>
      <c r="AU40" s="1"/>
      <c r="AV40" s="78"/>
      <c r="AW40" s="78"/>
      <c r="AX40" s="78"/>
      <c r="AY40" s="78"/>
      <c r="AZ40" s="78"/>
      <c r="BA40" s="78"/>
      <c r="BB40" s="78"/>
      <c r="BC40" s="78"/>
      <c r="BD40" s="45"/>
    </row>
    <row r="41" spans="1:56" ht="12">
      <c r="A41" s="75" t="s">
        <v>26</v>
      </c>
      <c r="B41" s="86">
        <f t="shared" si="4"/>
        <v>2429.7353579720448</v>
      </c>
      <c r="C41" s="86">
        <f t="shared" si="6"/>
        <v>1137.6507936507937</v>
      </c>
      <c r="D41" s="86">
        <f t="shared" si="6"/>
        <v>101.57213930348259</v>
      </c>
      <c r="E41" s="86">
        <f t="shared" si="6"/>
        <v>130.99218194740584</v>
      </c>
      <c r="F41" s="86">
        <f t="shared" si="5"/>
        <v>1008.4730978441129</v>
      </c>
      <c r="G41" s="86">
        <f t="shared" si="5"/>
        <v>51.047145226249704</v>
      </c>
      <c r="H41" s="100">
        <f t="shared" si="1"/>
        <v>10255912.946</v>
      </c>
      <c r="I41" s="86">
        <f t="shared" si="2"/>
        <v>4802024</v>
      </c>
      <c r="J41" s="86">
        <f t="shared" si="2"/>
        <v>428736</v>
      </c>
      <c r="K41" s="86">
        <f t="shared" si="2"/>
        <v>552918</v>
      </c>
      <c r="L41" s="86">
        <f t="shared" si="3"/>
        <v>4256764.9460000005</v>
      </c>
      <c r="M41" s="87">
        <f t="shared" si="3"/>
        <v>215470</v>
      </c>
      <c r="N41" s="76"/>
      <c r="O41" s="26" t="s">
        <v>26</v>
      </c>
      <c r="P41" s="1">
        <v>4802024</v>
      </c>
      <c r="Q41" s="1">
        <v>428736</v>
      </c>
      <c r="R41" s="1">
        <v>552918</v>
      </c>
      <c r="S41" s="1">
        <v>560134</v>
      </c>
      <c r="T41" s="1">
        <v>7216</v>
      </c>
      <c r="U41" s="1">
        <v>4256764.9460000005</v>
      </c>
      <c r="V41" s="1">
        <v>215470</v>
      </c>
      <c r="W41" s="1">
        <v>10255912.946</v>
      </c>
      <c r="X41" s="1">
        <v>4221</v>
      </c>
      <c r="Y41" s="77">
        <v>2429.7353579720448</v>
      </c>
      <c r="AE41" s="1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43"/>
      <c r="AQ41" s="43"/>
      <c r="AR41" s="43"/>
      <c r="AS41" s="43"/>
      <c r="AT41" s="43"/>
      <c r="AU41" s="1"/>
      <c r="AV41" s="78"/>
      <c r="AW41" s="78"/>
      <c r="AX41" s="78"/>
      <c r="AY41" s="78"/>
      <c r="AZ41" s="78"/>
      <c r="BA41" s="78"/>
      <c r="BB41" s="78"/>
      <c r="BC41" s="78"/>
      <c r="BD41" s="45"/>
    </row>
    <row r="42" spans="1:56" ht="12">
      <c r="A42" s="75" t="s">
        <v>27</v>
      </c>
      <c r="B42" s="86">
        <f t="shared" si="4"/>
        <v>2386.9248678357571</v>
      </c>
      <c r="C42" s="86">
        <f t="shared" si="6"/>
        <v>1073.7754491017963</v>
      </c>
      <c r="D42" s="86">
        <f t="shared" si="6"/>
        <v>168.77587681779298</v>
      </c>
      <c r="E42" s="86">
        <f t="shared" si="6"/>
        <v>83.542343883661246</v>
      </c>
      <c r="F42" s="86">
        <f t="shared" si="5"/>
        <v>1032.3093845166809</v>
      </c>
      <c r="G42" s="86">
        <f t="shared" si="5"/>
        <v>28.521813515825492</v>
      </c>
      <c r="H42" s="100">
        <f t="shared" si="1"/>
        <v>5580630.341</v>
      </c>
      <c r="I42" s="86">
        <f t="shared" si="2"/>
        <v>2510487</v>
      </c>
      <c r="J42" s="86">
        <f t="shared" si="2"/>
        <v>394598</v>
      </c>
      <c r="K42" s="86">
        <f t="shared" si="2"/>
        <v>195322</v>
      </c>
      <c r="L42" s="86">
        <f t="shared" si="3"/>
        <v>2413539.341</v>
      </c>
      <c r="M42" s="87">
        <f t="shared" si="3"/>
        <v>66684</v>
      </c>
      <c r="N42" s="76"/>
      <c r="O42" s="26" t="s">
        <v>27</v>
      </c>
      <c r="P42" s="1">
        <v>2510487</v>
      </c>
      <c r="Q42" s="1">
        <v>394598</v>
      </c>
      <c r="R42" s="1">
        <v>195322</v>
      </c>
      <c r="S42" s="1">
        <v>199368</v>
      </c>
      <c r="T42" s="1">
        <v>4046</v>
      </c>
      <c r="U42" s="1">
        <v>2413539.341</v>
      </c>
      <c r="V42" s="1">
        <v>66684</v>
      </c>
      <c r="W42" s="1">
        <v>5580630.341</v>
      </c>
      <c r="X42" s="1">
        <v>2338</v>
      </c>
      <c r="Y42" s="77">
        <v>2386.9248678357571</v>
      </c>
      <c r="AE42" s="1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43"/>
      <c r="AQ42" s="43"/>
      <c r="AR42" s="43"/>
      <c r="AS42" s="43"/>
      <c r="AT42" s="43"/>
      <c r="AU42" s="1"/>
      <c r="AV42" s="78"/>
      <c r="AW42" s="78"/>
      <c r="AX42" s="78"/>
      <c r="AY42" s="78"/>
      <c r="AZ42" s="78"/>
      <c r="BA42" s="78"/>
      <c r="BB42" s="78"/>
      <c r="BC42" s="78"/>
      <c r="BD42" s="45"/>
    </row>
    <row r="43" spans="1:56" ht="12">
      <c r="A43" s="75" t="s">
        <v>28</v>
      </c>
      <c r="B43" s="86">
        <f t="shared" si="4"/>
        <v>2363.9869844177724</v>
      </c>
      <c r="C43" s="86">
        <f t="shared" si="6"/>
        <v>1161.3078542851126</v>
      </c>
      <c r="D43" s="86">
        <f t="shared" si="6"/>
        <v>124.68919772583702</v>
      </c>
      <c r="E43" s="86">
        <f t="shared" si="6"/>
        <v>82.930090545377979</v>
      </c>
      <c r="F43" s="86">
        <f t="shared" si="5"/>
        <v>946.49698652347865</v>
      </c>
      <c r="G43" s="86">
        <f t="shared" si="5"/>
        <v>48.562855337965885</v>
      </c>
      <c r="H43" s="100">
        <f t="shared" si="1"/>
        <v>11226574.188999999</v>
      </c>
      <c r="I43" s="86">
        <f t="shared" si="2"/>
        <v>5515051</v>
      </c>
      <c r="J43" s="86">
        <f t="shared" si="2"/>
        <v>592149</v>
      </c>
      <c r="K43" s="86">
        <f t="shared" si="2"/>
        <v>393835</v>
      </c>
      <c r="L43" s="86">
        <f t="shared" si="3"/>
        <v>4494914.1890000002</v>
      </c>
      <c r="M43" s="87">
        <f t="shared" si="3"/>
        <v>230625</v>
      </c>
      <c r="N43" s="76"/>
      <c r="O43" s="26" t="s">
        <v>28</v>
      </c>
      <c r="P43" s="1">
        <v>5515051</v>
      </c>
      <c r="Q43" s="1">
        <v>592149</v>
      </c>
      <c r="R43" s="1">
        <v>393835</v>
      </c>
      <c r="S43" s="1">
        <v>401143</v>
      </c>
      <c r="T43" s="1">
        <v>7308</v>
      </c>
      <c r="U43" s="1">
        <v>4494914.1890000002</v>
      </c>
      <c r="V43" s="1">
        <v>230625</v>
      </c>
      <c r="W43" s="1">
        <v>11226574.188999999</v>
      </c>
      <c r="X43" s="1">
        <v>4749</v>
      </c>
      <c r="Y43" s="77">
        <v>2363.986984417772</v>
      </c>
      <c r="AE43" s="1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43"/>
      <c r="AQ43" s="43"/>
      <c r="AR43" s="43"/>
      <c r="AS43" s="43"/>
      <c r="AT43" s="43"/>
      <c r="AU43" s="1"/>
      <c r="AV43" s="78"/>
      <c r="AW43" s="78"/>
      <c r="AX43" s="78"/>
      <c r="AY43" s="78"/>
      <c r="AZ43" s="78"/>
      <c r="BA43" s="78"/>
      <c r="BB43" s="78"/>
      <c r="BC43" s="78"/>
      <c r="BD43" s="45"/>
    </row>
    <row r="44" spans="1:56" ht="12">
      <c r="A44" s="75" t="s">
        <v>29</v>
      </c>
      <c r="B44" s="86">
        <f t="shared" si="4"/>
        <v>3270.4987624454147</v>
      </c>
      <c r="C44" s="86">
        <f t="shared" si="6"/>
        <v>1505.7737991266376</v>
      </c>
      <c r="D44" s="86">
        <f t="shared" si="6"/>
        <v>377.17903930131007</v>
      </c>
      <c r="E44" s="86">
        <f t="shared" si="6"/>
        <v>111.1240174672489</v>
      </c>
      <c r="F44" s="86">
        <f t="shared" si="5"/>
        <v>1229.2166663755459</v>
      </c>
      <c r="G44" s="86">
        <f t="shared" si="5"/>
        <v>47.20524017467249</v>
      </c>
      <c r="H44" s="100">
        <f t="shared" si="1"/>
        <v>3744721.0830000001</v>
      </c>
      <c r="I44" s="86">
        <f t="shared" si="2"/>
        <v>1724111</v>
      </c>
      <c r="J44" s="86">
        <f t="shared" si="2"/>
        <v>431870</v>
      </c>
      <c r="K44" s="86">
        <f t="shared" si="2"/>
        <v>127237</v>
      </c>
      <c r="L44" s="86">
        <f t="shared" si="3"/>
        <v>1407453.0830000001</v>
      </c>
      <c r="M44" s="87">
        <f t="shared" si="3"/>
        <v>54050</v>
      </c>
      <c r="N44" s="76"/>
      <c r="O44" s="26" t="s">
        <v>29</v>
      </c>
      <c r="P44" s="1">
        <v>1724111</v>
      </c>
      <c r="Q44" s="1">
        <v>431870</v>
      </c>
      <c r="R44" s="1">
        <v>127237</v>
      </c>
      <c r="S44" s="1">
        <v>129575</v>
      </c>
      <c r="T44" s="1">
        <v>2338</v>
      </c>
      <c r="U44" s="1">
        <v>1407453.0830000001</v>
      </c>
      <c r="V44" s="1">
        <v>54050</v>
      </c>
      <c r="W44" s="1">
        <v>3744721.0830000001</v>
      </c>
      <c r="X44" s="1">
        <v>1145</v>
      </c>
      <c r="Y44" s="77">
        <v>3270.4987624454147</v>
      </c>
      <c r="AE44" s="1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43"/>
      <c r="AQ44" s="43"/>
      <c r="AR44" s="43"/>
      <c r="AS44" s="43"/>
      <c r="AT44" s="43"/>
      <c r="AU44" s="1"/>
      <c r="AV44" s="78"/>
      <c r="AW44" s="78"/>
      <c r="AX44" s="78"/>
      <c r="AY44" s="78"/>
      <c r="AZ44" s="78"/>
      <c r="BA44" s="78"/>
      <c r="BB44" s="78"/>
      <c r="BC44" s="78"/>
      <c r="BD44" s="45"/>
    </row>
    <row r="45" spans="1:56" ht="12">
      <c r="A45" s="75" t="s">
        <v>30</v>
      </c>
      <c r="B45" s="86">
        <f t="shared" si="4"/>
        <v>2362.7070698324023</v>
      </c>
      <c r="C45" s="86">
        <f t="shared" si="6"/>
        <v>1197.0377094972066</v>
      </c>
      <c r="D45" s="86">
        <f t="shared" si="6"/>
        <v>65.724022346368713</v>
      </c>
      <c r="E45" s="86">
        <f t="shared" si="6"/>
        <v>80.681005586592178</v>
      </c>
      <c r="F45" s="86">
        <f t="shared" si="5"/>
        <v>946.44813128491626</v>
      </c>
      <c r="G45" s="86">
        <f t="shared" si="5"/>
        <v>72.816201117318442</v>
      </c>
      <c r="H45" s="100">
        <f t="shared" si="1"/>
        <v>8458491.3100000005</v>
      </c>
      <c r="I45" s="86">
        <f t="shared" si="2"/>
        <v>4285395</v>
      </c>
      <c r="J45" s="86">
        <f t="shared" si="2"/>
        <v>235292</v>
      </c>
      <c r="K45" s="86">
        <f t="shared" si="2"/>
        <v>288838</v>
      </c>
      <c r="L45" s="86">
        <f t="shared" si="3"/>
        <v>3388284.31</v>
      </c>
      <c r="M45" s="87">
        <f t="shared" si="3"/>
        <v>260682</v>
      </c>
      <c r="N45" s="76"/>
      <c r="O45" s="26" t="s">
        <v>30</v>
      </c>
      <c r="P45" s="1">
        <v>4285395</v>
      </c>
      <c r="Q45" s="1">
        <v>235292</v>
      </c>
      <c r="R45" s="1">
        <v>288838</v>
      </c>
      <c r="S45" s="1">
        <v>294404</v>
      </c>
      <c r="T45" s="1">
        <v>5566</v>
      </c>
      <c r="U45" s="1">
        <v>3388284.31</v>
      </c>
      <c r="V45" s="1">
        <v>260682</v>
      </c>
      <c r="W45" s="1">
        <v>8458491.3100000005</v>
      </c>
      <c r="X45" s="1">
        <v>3580</v>
      </c>
      <c r="Y45" s="77">
        <v>2362.7070698324023</v>
      </c>
      <c r="AE45" s="1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43"/>
      <c r="AQ45" s="43"/>
      <c r="AR45" s="43"/>
      <c r="AS45" s="43"/>
      <c r="AT45" s="43"/>
      <c r="AU45" s="1"/>
      <c r="AV45" s="78"/>
      <c r="AW45" s="78"/>
      <c r="AX45" s="78"/>
      <c r="AY45" s="78"/>
      <c r="AZ45" s="78"/>
      <c r="BA45" s="78"/>
      <c r="BB45" s="78"/>
      <c r="BC45" s="78"/>
      <c r="BD45" s="45"/>
    </row>
    <row r="46" spans="1:56" ht="12">
      <c r="A46" s="75" t="s">
        <v>31</v>
      </c>
      <c r="B46" s="86">
        <f t="shared" si="4"/>
        <v>2397.7881321739128</v>
      </c>
      <c r="C46" s="86">
        <f t="shared" si="6"/>
        <v>1072.2499378881987</v>
      </c>
      <c r="D46" s="86">
        <f t="shared" si="6"/>
        <v>80.05043478260869</v>
      </c>
      <c r="E46" s="86">
        <f t="shared" si="6"/>
        <v>69.919503105590067</v>
      </c>
      <c r="F46" s="86">
        <f t="shared" si="5"/>
        <v>1124.1319831055901</v>
      </c>
      <c r="G46" s="86">
        <f t="shared" si="5"/>
        <v>51.436273291925467</v>
      </c>
      <c r="H46" s="100">
        <f t="shared" si="1"/>
        <v>9651097.2320000008</v>
      </c>
      <c r="I46" s="86">
        <f t="shared" si="2"/>
        <v>4315806</v>
      </c>
      <c r="J46" s="86">
        <f t="shared" si="2"/>
        <v>322203</v>
      </c>
      <c r="K46" s="86">
        <f t="shared" si="2"/>
        <v>281426</v>
      </c>
      <c r="L46" s="86">
        <f t="shared" si="3"/>
        <v>4524631.2319999998</v>
      </c>
      <c r="M46" s="87">
        <f t="shared" si="3"/>
        <v>207031</v>
      </c>
      <c r="N46" s="76"/>
      <c r="O46" s="26" t="s">
        <v>31</v>
      </c>
      <c r="P46" s="1">
        <v>4315806</v>
      </c>
      <c r="Q46" s="1">
        <v>322203</v>
      </c>
      <c r="R46" s="1">
        <v>281426</v>
      </c>
      <c r="S46" s="1">
        <v>288349</v>
      </c>
      <c r="T46" s="1">
        <v>6923</v>
      </c>
      <c r="U46" s="1">
        <v>4524631.2319999998</v>
      </c>
      <c r="V46" s="1">
        <v>207031</v>
      </c>
      <c r="W46" s="1">
        <v>9651097.2320000008</v>
      </c>
      <c r="X46" s="1">
        <v>4025</v>
      </c>
      <c r="Y46" s="77">
        <v>2397.7881321739133</v>
      </c>
      <c r="Z46" s="27"/>
      <c r="AA46" s="27"/>
      <c r="AB46" s="27"/>
      <c r="AC46" s="27"/>
      <c r="AD46" s="27"/>
      <c r="AE46" s="1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43"/>
      <c r="AQ46" s="43"/>
      <c r="AR46" s="43"/>
      <c r="AS46" s="43"/>
      <c r="AT46" s="43"/>
      <c r="AU46" s="1"/>
      <c r="AV46" s="78"/>
      <c r="AW46" s="78"/>
      <c r="AX46" s="78"/>
      <c r="AY46" s="78"/>
      <c r="AZ46" s="78"/>
      <c r="BA46" s="78"/>
      <c r="BB46" s="78"/>
      <c r="BC46" s="78"/>
      <c r="BD46" s="45"/>
    </row>
    <row r="47" spans="1:56" ht="12">
      <c r="A47" s="80" t="s">
        <v>45</v>
      </c>
      <c r="B47" s="86">
        <f t="shared" si="4"/>
        <v>2526.8273350404147</v>
      </c>
      <c r="C47" s="86">
        <f t="shared" si="6"/>
        <v>1267.28179181835</v>
      </c>
      <c r="D47" s="86">
        <f t="shared" si="6"/>
        <v>143.21515394582588</v>
      </c>
      <c r="E47" s="86">
        <f t="shared" si="6"/>
        <v>168.46091195162583</v>
      </c>
      <c r="F47" s="86">
        <f t="shared" si="5"/>
        <v>906.46718202011471</v>
      </c>
      <c r="G47" s="86">
        <f t="shared" si="5"/>
        <v>41.402295304498054</v>
      </c>
      <c r="H47" s="100">
        <f t="shared" si="1"/>
        <v>40952290.619000003</v>
      </c>
      <c r="I47" s="86">
        <f t="shared" si="2"/>
        <v>20538836</v>
      </c>
      <c r="J47" s="86">
        <f t="shared" si="2"/>
        <v>2321088</v>
      </c>
      <c r="K47" s="86">
        <f t="shared" si="2"/>
        <v>2730246</v>
      </c>
      <c r="L47" s="86">
        <f t="shared" si="3"/>
        <v>14691113.618999999</v>
      </c>
      <c r="M47" s="87">
        <f t="shared" si="3"/>
        <v>671007</v>
      </c>
      <c r="N47" s="76"/>
      <c r="O47" s="28" t="s">
        <v>45</v>
      </c>
      <c r="P47" s="10">
        <v>20538836</v>
      </c>
      <c r="Q47" s="10">
        <v>2321088</v>
      </c>
      <c r="R47" s="10">
        <v>2730246</v>
      </c>
      <c r="S47" s="10">
        <v>2756066</v>
      </c>
      <c r="T47" s="10">
        <v>25820</v>
      </c>
      <c r="U47" s="10">
        <v>14691113.618999999</v>
      </c>
      <c r="V47" s="10">
        <v>671007</v>
      </c>
      <c r="W47" s="10">
        <v>40952290.619000003</v>
      </c>
      <c r="X47" s="10">
        <v>16207</v>
      </c>
      <c r="Y47" s="81">
        <v>2526.8273350404147</v>
      </c>
      <c r="AE47" s="1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43"/>
      <c r="AQ47" s="43"/>
      <c r="AR47" s="43"/>
      <c r="AS47" s="43"/>
      <c r="AT47" s="43"/>
      <c r="AU47" s="1"/>
      <c r="AV47" s="78"/>
      <c r="AW47" s="78"/>
      <c r="AX47" s="78"/>
      <c r="AY47" s="78"/>
      <c r="AZ47" s="78"/>
      <c r="BA47" s="78"/>
      <c r="BB47" s="78"/>
      <c r="BC47" s="78"/>
      <c r="BD47" s="45"/>
    </row>
    <row r="48" spans="1:56" ht="12">
      <c r="A48" s="80" t="s">
        <v>32</v>
      </c>
      <c r="B48" s="86">
        <f t="shared" si="4"/>
        <v>2535.8609155852182</v>
      </c>
      <c r="C48" s="86">
        <f t="shared" si="6"/>
        <v>1316.4545791620319</v>
      </c>
      <c r="D48" s="86">
        <f t="shared" si="6"/>
        <v>104.17327895192189</v>
      </c>
      <c r="E48" s="86">
        <f t="shared" si="6"/>
        <v>124.7428006426894</v>
      </c>
      <c r="F48" s="86">
        <f t="shared" si="5"/>
        <v>967.9702963786923</v>
      </c>
      <c r="G48" s="86">
        <f t="shared" si="5"/>
        <v>22.519960449882586</v>
      </c>
      <c r="H48" s="100">
        <f t="shared" si="1"/>
        <v>20517650.667999998</v>
      </c>
      <c r="I48" s="86">
        <f t="shared" si="2"/>
        <v>10651434</v>
      </c>
      <c r="J48" s="86">
        <f t="shared" si="2"/>
        <v>842866</v>
      </c>
      <c r="K48" s="86">
        <f t="shared" si="2"/>
        <v>1009294</v>
      </c>
      <c r="L48" s="86">
        <f t="shared" si="3"/>
        <v>7831847.6679999996</v>
      </c>
      <c r="M48" s="87">
        <f t="shared" si="3"/>
        <v>182209</v>
      </c>
      <c r="N48" s="76"/>
      <c r="O48" s="28" t="s">
        <v>32</v>
      </c>
      <c r="P48" s="10">
        <v>10651434</v>
      </c>
      <c r="Q48" s="10">
        <v>842866</v>
      </c>
      <c r="R48" s="10">
        <v>1009294</v>
      </c>
      <c r="S48" s="10">
        <v>1023529</v>
      </c>
      <c r="T48" s="10">
        <v>14235</v>
      </c>
      <c r="U48" s="10">
        <v>7831847.6679999996</v>
      </c>
      <c r="V48" s="10">
        <v>182209</v>
      </c>
      <c r="W48" s="10">
        <v>20517650.667999998</v>
      </c>
      <c r="X48" s="10">
        <v>8091</v>
      </c>
      <c r="Y48" s="81">
        <v>2535.8609155852178</v>
      </c>
      <c r="AE48" s="1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43"/>
      <c r="AQ48" s="43"/>
      <c r="AR48" s="43"/>
      <c r="AS48" s="43"/>
      <c r="AT48" s="43"/>
      <c r="AU48" s="1"/>
      <c r="AV48" s="78"/>
      <c r="AW48" s="78"/>
      <c r="AX48" s="78"/>
      <c r="AY48" s="78"/>
      <c r="AZ48" s="78"/>
      <c r="BA48" s="78"/>
      <c r="BB48" s="78"/>
      <c r="BC48" s="78"/>
      <c r="BD48" s="45"/>
    </row>
    <row r="49" spans="1:56" ht="12">
      <c r="A49" s="82" t="s">
        <v>33</v>
      </c>
      <c r="B49" s="89">
        <f t="shared" si="4"/>
        <v>2842.2722218252902</v>
      </c>
      <c r="C49" s="89">
        <f t="shared" si="6"/>
        <v>1690.6959512438323</v>
      </c>
      <c r="D49" s="89">
        <f t="shared" si="6"/>
        <v>109.45292129192335</v>
      </c>
      <c r="E49" s="89">
        <f t="shared" si="6"/>
        <v>122.29989148941704</v>
      </c>
      <c r="F49" s="89">
        <f t="shared" si="5"/>
        <v>860.45105014339867</v>
      </c>
      <c r="G49" s="89">
        <f t="shared" si="5"/>
        <v>59.372407656719218</v>
      </c>
      <c r="H49" s="90">
        <f>SUM(H4:H48)</f>
        <v>5136545832.4660015</v>
      </c>
      <c r="I49" s="91">
        <f t="shared" ref="I49:M49" si="7">SUM(I4:I48)</f>
        <v>3055420651</v>
      </c>
      <c r="J49" s="91">
        <f t="shared" si="7"/>
        <v>197802991</v>
      </c>
      <c r="K49" s="91">
        <f t="shared" si="7"/>
        <v>221019997</v>
      </c>
      <c r="L49" s="91">
        <f t="shared" si="7"/>
        <v>1555004556.4659996</v>
      </c>
      <c r="M49" s="92">
        <f t="shared" si="7"/>
        <v>107297637</v>
      </c>
      <c r="N49" s="83"/>
      <c r="O49" s="7" t="s">
        <v>33</v>
      </c>
      <c r="P49" s="11">
        <v>3055420651</v>
      </c>
      <c r="Q49" s="11">
        <v>197802991</v>
      </c>
      <c r="R49" s="11">
        <v>221019997</v>
      </c>
      <c r="S49" s="11">
        <v>224361997</v>
      </c>
      <c r="T49" s="11">
        <v>3342000</v>
      </c>
      <c r="U49" s="11">
        <v>1555004556.4659996</v>
      </c>
      <c r="V49" s="11">
        <v>107297637</v>
      </c>
      <c r="W49" s="11">
        <v>5136545832.4660006</v>
      </c>
      <c r="X49" s="11">
        <v>1807197</v>
      </c>
      <c r="Y49" s="84">
        <v>2842.2722218252911</v>
      </c>
      <c r="AE49" s="1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43"/>
      <c r="AQ49" s="43"/>
      <c r="AR49" s="43"/>
      <c r="AS49" s="43"/>
      <c r="AT49" s="43"/>
      <c r="AU49" s="1"/>
      <c r="AV49" s="78"/>
      <c r="AW49" s="78"/>
      <c r="AX49" s="78"/>
      <c r="AY49" s="78"/>
      <c r="AZ49" s="78"/>
      <c r="BA49" s="78"/>
      <c r="BB49" s="78"/>
      <c r="BC49" s="78"/>
      <c r="BD49" s="45"/>
    </row>
    <row r="50" spans="1:56" ht="12">
      <c r="A50" s="29" t="s">
        <v>56</v>
      </c>
      <c r="B50" s="86">
        <f>B49</f>
        <v>2842.2722218252902</v>
      </c>
      <c r="C50" s="86">
        <f t="shared" ref="C50:G50" si="8">C49</f>
        <v>1690.6959512438323</v>
      </c>
      <c r="D50" s="86">
        <f t="shared" si="8"/>
        <v>109.45292129192335</v>
      </c>
      <c r="E50" s="86">
        <f t="shared" si="8"/>
        <v>122.29989148941704</v>
      </c>
      <c r="F50" s="86">
        <f t="shared" si="8"/>
        <v>860.45105014339867</v>
      </c>
      <c r="G50" s="86">
        <f t="shared" si="8"/>
        <v>59.372407656719218</v>
      </c>
      <c r="H50" s="86">
        <f>AVERAGE(H4:H48)</f>
        <v>114145462.94368893</v>
      </c>
      <c r="I50" s="86">
        <f t="shared" ref="I50:M50" si="9">AVERAGE(I4:I48)</f>
        <v>67898236.688888893</v>
      </c>
      <c r="J50" s="86">
        <f t="shared" si="9"/>
        <v>4395622.0222222218</v>
      </c>
      <c r="K50" s="86">
        <f t="shared" si="9"/>
        <v>4911555.4888888886</v>
      </c>
      <c r="L50" s="86">
        <f t="shared" si="9"/>
        <v>34555656.810355544</v>
      </c>
      <c r="M50" s="86">
        <f t="shared" si="9"/>
        <v>2384391.9333333331</v>
      </c>
      <c r="P50" s="14"/>
      <c r="Q50" s="85"/>
      <c r="R50" s="85"/>
      <c r="S50" s="85"/>
      <c r="T50" s="85"/>
      <c r="U50" s="85"/>
      <c r="V50" s="85"/>
      <c r="W50" s="85"/>
      <c r="X50" s="85"/>
      <c r="Y50" s="85"/>
      <c r="AE50" s="43"/>
      <c r="AF50" s="43"/>
      <c r="AG50" s="43"/>
      <c r="AH50" s="43"/>
      <c r="AI50" s="43"/>
      <c r="AJ50" s="78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5"/>
    </row>
    <row r="51" spans="1:56" ht="12"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J51" s="78"/>
    </row>
    <row r="52" spans="1:56" ht="12">
      <c r="A52" s="8" t="s">
        <v>145</v>
      </c>
      <c r="AJ52" s="78"/>
    </row>
    <row r="53" spans="1:56" ht="12"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J53" s="78"/>
    </row>
    <row r="54" spans="1:56" ht="12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6" ht="12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6" ht="12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6" ht="12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6" ht="12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6" s="5" customFormat="1" ht="1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56" s="5" customFormat="1" ht="1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56" s="5" customFormat="1" ht="1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56" s="5" customFormat="1" ht="12"/>
    <row r="63" spans="1:56" s="5" customFormat="1" ht="12"/>
    <row r="64" spans="1:56" s="5" customFormat="1" ht="12"/>
    <row r="65" s="5" customFormat="1" ht="12"/>
    <row r="66" s="5" customFormat="1" ht="12"/>
    <row r="67" s="5" customFormat="1" ht="12"/>
    <row r="68" s="5" customFormat="1" ht="12"/>
    <row r="69" s="5" customFormat="1" ht="12"/>
    <row r="70" s="5" customFormat="1" ht="12"/>
    <row r="71" s="5" customFormat="1" ht="12"/>
    <row r="72" s="5" customFormat="1" ht="12"/>
    <row r="73" s="5" customFormat="1" ht="12"/>
    <row r="74" s="5" customFormat="1" ht="12"/>
    <row r="75" s="5" customFormat="1" ht="12"/>
    <row r="76" s="5" customFormat="1" ht="12"/>
    <row r="77" s="5" customFormat="1" ht="12"/>
    <row r="78" s="5" customFormat="1" ht="12"/>
    <row r="79" s="5" customFormat="1" ht="12"/>
    <row r="80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9" customHeight="1"/>
    <row r="95" s="5" customFormat="1" ht="9" customHeight="1"/>
    <row r="96" s="5" customFormat="1" ht="9" customHeight="1"/>
    <row r="97" s="5" customFormat="1" ht="9" customHeight="1"/>
    <row r="98" s="5" customFormat="1" ht="9" customHeight="1"/>
    <row r="99" s="5" customFormat="1" ht="9" customHeight="1"/>
    <row r="100" s="5" customFormat="1" ht="9" customHeight="1"/>
    <row r="101" s="5" customFormat="1" ht="9" customHeight="1"/>
    <row r="102" s="5" customFormat="1" ht="9" customHeight="1"/>
    <row r="103" s="5" customFormat="1" ht="9" customHeight="1"/>
    <row r="104" s="5" customFormat="1" ht="9" customHeight="1"/>
    <row r="105" s="5" customFormat="1" ht="9" customHeight="1"/>
    <row r="106" s="5" customFormat="1" ht="9" customHeight="1"/>
    <row r="107" s="5" customFormat="1" ht="9" customHeight="1"/>
    <row r="108" s="5" customFormat="1" ht="9" customHeight="1"/>
    <row r="109" s="5" customFormat="1" ht="9" customHeight="1"/>
    <row r="110" s="5" customFormat="1" ht="9" customHeight="1"/>
    <row r="111" s="5" customFormat="1" ht="9" customHeight="1"/>
    <row r="112" s="5" customFormat="1" ht="9" customHeight="1"/>
    <row r="113" s="5" customFormat="1" ht="9" customHeight="1"/>
    <row r="114" s="5" customFormat="1" ht="9" customHeight="1"/>
    <row r="115" s="5" customFormat="1" ht="9" customHeight="1"/>
    <row r="116" s="5" customFormat="1" ht="9" customHeight="1"/>
    <row r="117" s="5" customFormat="1" ht="9" customHeight="1"/>
    <row r="118" s="5" customFormat="1" ht="9" customHeight="1"/>
    <row r="119" s="5" customFormat="1" ht="9" customHeight="1"/>
    <row r="120" s="5" customFormat="1" ht="9" customHeight="1"/>
    <row r="121" s="5" customFormat="1" ht="9" customHeight="1"/>
    <row r="122" s="5" customFormat="1" ht="9" customHeight="1"/>
    <row r="123" s="5" customFormat="1" ht="9" customHeight="1"/>
    <row r="124" s="5" customFormat="1" ht="9" customHeight="1"/>
    <row r="125" s="5" customFormat="1" ht="9" customHeight="1"/>
    <row r="126" s="5" customFormat="1" ht="9" customHeight="1"/>
    <row r="127" s="5" customFormat="1" ht="9" customHeight="1"/>
    <row r="128" s="5" customFormat="1" ht="9" customHeight="1"/>
    <row r="129" s="5" customFormat="1" ht="9" customHeight="1"/>
    <row r="130" s="5" customFormat="1" ht="9" customHeight="1"/>
    <row r="131" s="5" customFormat="1" ht="9" customHeight="1"/>
    <row r="132" s="5" customFormat="1" ht="9" customHeight="1"/>
    <row r="133" s="5" customFormat="1" ht="9" customHeight="1"/>
    <row r="134" s="5" customFormat="1" ht="9" customHeight="1"/>
    <row r="135" s="5" customFormat="1" ht="9" customHeight="1"/>
    <row r="136" s="5" customFormat="1" ht="9" customHeight="1"/>
    <row r="137" s="5" customFormat="1" ht="9" customHeight="1"/>
    <row r="138" s="5" customFormat="1" ht="9" customHeight="1"/>
    <row r="139" s="5" customFormat="1" ht="9" customHeight="1"/>
    <row r="140" s="5" customFormat="1" ht="9" customHeight="1"/>
    <row r="141" s="5" customFormat="1" ht="9" customHeight="1"/>
    <row r="142" s="5" customFormat="1" ht="9" customHeight="1"/>
    <row r="143" s="5" customFormat="1" ht="9" customHeight="1"/>
    <row r="144" s="5" customFormat="1" ht="9" customHeight="1"/>
    <row r="145" spans="1:72" s="5" customFormat="1" ht="9" customHeight="1"/>
    <row r="146" spans="1:72" s="5" customFormat="1" ht="9" customHeight="1"/>
    <row r="147" spans="1:72" s="5" customFormat="1" ht="9" customHeight="1"/>
    <row r="148" spans="1:72" s="5" customFormat="1" ht="9" customHeight="1"/>
    <row r="149" spans="1:72" s="5" customFormat="1" ht="9" customHeight="1"/>
    <row r="150" spans="1:72" s="5" customFormat="1" ht="9" customHeight="1"/>
    <row r="151" spans="1:72" s="5" customFormat="1" ht="9" customHeight="1"/>
    <row r="152" spans="1:72" s="5" customFormat="1" ht="9" customHeight="1"/>
    <row r="153" spans="1:72" s="5" customFormat="1" ht="9" customHeight="1"/>
    <row r="154" spans="1:72" s="5" customFormat="1" ht="9" customHeight="1"/>
    <row r="155" spans="1:72" s="5" customFormat="1" ht="9" customHeight="1"/>
    <row r="156" spans="1:72" s="5" customFormat="1" ht="9" customHeight="1"/>
    <row r="157" spans="1:72" s="5" customFormat="1" ht="9" customHeight="1"/>
    <row r="158" spans="1:72" s="12" customFormat="1" ht="9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s="12" customFormat="1" ht="9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s="12" customFormat="1" ht="9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s="12" customFormat="1" ht="9" customHeight="1"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s="12" customFormat="1" ht="9" customHeight="1"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s="12" customFormat="1" ht="9" customHeight="1"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s="12" customFormat="1" ht="9" customHeight="1"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s="12" customFormat="1" ht="9" customHeight="1"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s="12" customFormat="1" ht="9" customHeight="1"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s="12" customFormat="1" ht="9" customHeight="1"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s="12" customFormat="1" ht="9" customHeight="1"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s="12" customFormat="1" ht="9" customHeight="1"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s="12" customFormat="1" ht="9" customHeight="1"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s="12" customFormat="1" ht="9" customHeight="1"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s="5" customFormat="1" ht="9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72" s="5" customFormat="1" ht="9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72" s="5" customFormat="1" ht="9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72" s="5" customFormat="1" ht="9" customHeight="1"/>
    <row r="176" spans="1:72" s="5" customFormat="1" ht="9" customHeight="1"/>
    <row r="177" s="5" customFormat="1" ht="9" customHeight="1"/>
    <row r="178" s="5" customFormat="1" ht="9" customHeight="1"/>
    <row r="179" s="5" customFormat="1" ht="9" customHeight="1"/>
    <row r="180" s="5" customFormat="1" ht="9" customHeight="1"/>
    <row r="181" s="5" customFormat="1" ht="9" customHeight="1"/>
    <row r="182" s="5" customFormat="1" ht="9" customHeight="1"/>
    <row r="183" s="5" customFormat="1" ht="9" customHeight="1"/>
    <row r="184" s="5" customFormat="1" ht="9" customHeight="1"/>
    <row r="185" s="5" customFormat="1" ht="9" customHeight="1"/>
    <row r="186" s="5" customFormat="1" ht="9" customHeight="1"/>
    <row r="187" s="5" customFormat="1" ht="9" customHeight="1"/>
    <row r="188" s="5" customFormat="1" ht="9" customHeight="1"/>
    <row r="189" s="5" customFormat="1" ht="9" customHeight="1"/>
    <row r="190" s="5" customFormat="1" ht="9" customHeight="1"/>
    <row r="191" s="5" customFormat="1" ht="9" customHeight="1"/>
    <row r="192" s="5" customFormat="1" ht="9" customHeight="1"/>
    <row r="193" s="5" customFormat="1" ht="9" customHeight="1"/>
    <row r="194" s="5" customFormat="1" ht="9" customHeight="1"/>
    <row r="195" s="5" customFormat="1" ht="9" customHeight="1"/>
    <row r="196" s="5" customFormat="1" ht="9" customHeight="1"/>
    <row r="197" s="5" customFormat="1" ht="9" customHeight="1"/>
    <row r="198" s="5" customFormat="1" ht="9" customHeight="1"/>
    <row r="199" s="5" customFormat="1" ht="9" customHeight="1"/>
    <row r="200" s="5" customFormat="1" ht="9" customHeight="1"/>
    <row r="201" s="5" customFormat="1" ht="9" customHeight="1"/>
    <row r="202" s="5" customFormat="1" ht="9" customHeight="1"/>
    <row r="203" s="5" customFormat="1" ht="9" customHeight="1"/>
    <row r="204" s="5" customFormat="1" ht="9" customHeight="1"/>
    <row r="205" s="5" customFormat="1" ht="9" customHeight="1"/>
    <row r="206" s="5" customFormat="1" ht="9" customHeight="1"/>
    <row r="207" s="5" customFormat="1" ht="9" customHeight="1"/>
    <row r="208" s="5" customFormat="1" ht="9" customHeight="1"/>
    <row r="209" s="5" customFormat="1" ht="9" customHeight="1"/>
    <row r="210" s="5" customFormat="1" ht="9" customHeight="1"/>
    <row r="211" s="5" customFormat="1" ht="9" customHeight="1"/>
    <row r="212" s="5" customFormat="1" ht="9" customHeight="1"/>
    <row r="213" s="5" customFormat="1" ht="9" customHeight="1"/>
    <row r="214" s="5" customFormat="1" ht="9" customHeight="1"/>
    <row r="215" s="5" customFormat="1" ht="9" customHeight="1"/>
    <row r="216" s="5" customFormat="1" ht="9" customHeight="1"/>
    <row r="217" s="5" customFormat="1" ht="9" customHeight="1"/>
    <row r="218" s="5" customFormat="1" ht="9" customHeight="1"/>
    <row r="219" s="5" customFormat="1" ht="9" customHeight="1"/>
    <row r="220" s="5" customFormat="1" ht="9" customHeight="1"/>
    <row r="221" s="5" customFormat="1" ht="9" customHeight="1"/>
    <row r="222" s="5" customFormat="1" ht="9" customHeight="1"/>
    <row r="223" s="5" customFormat="1" ht="9" customHeight="1"/>
    <row r="224" s="5" customFormat="1" ht="9" customHeight="1"/>
    <row r="225" s="5" customFormat="1" ht="9" customHeight="1"/>
    <row r="226" s="5" customFormat="1" ht="9" customHeight="1"/>
    <row r="227" s="5" customFormat="1" ht="9" customHeight="1"/>
    <row r="228" s="5" customFormat="1" ht="9" customHeight="1"/>
    <row r="229" s="5" customFormat="1" ht="9" customHeight="1"/>
    <row r="230" s="5" customFormat="1" ht="9" customHeight="1"/>
    <row r="231" s="5" customFormat="1" ht="9" customHeight="1"/>
    <row r="232" s="5" customFormat="1" ht="9" customHeight="1"/>
    <row r="233" s="5" customFormat="1" ht="9" customHeight="1"/>
    <row r="234" s="5" customFormat="1" ht="9" customHeight="1"/>
    <row r="235" s="5" customFormat="1" ht="9" customHeight="1"/>
    <row r="236" s="5" customFormat="1" ht="9" customHeight="1"/>
    <row r="237" s="5" customFormat="1" ht="9" customHeight="1"/>
    <row r="238" s="5" customFormat="1" ht="9" customHeight="1"/>
    <row r="239" s="5" customFormat="1" ht="9" customHeight="1"/>
    <row r="240" s="5" customFormat="1" ht="9" customHeight="1"/>
    <row r="241" s="5" customFormat="1" ht="9" customHeight="1"/>
    <row r="242" s="5" customFormat="1" ht="9" customHeight="1"/>
    <row r="243" s="5" customFormat="1" ht="9" customHeight="1"/>
    <row r="244" s="5" customFormat="1" ht="9" customHeight="1"/>
    <row r="245" s="5" customFormat="1" ht="9" customHeight="1"/>
    <row r="246" s="5" customFormat="1" ht="9" customHeight="1"/>
    <row r="247" s="5" customFormat="1" ht="9" customHeight="1"/>
    <row r="248" s="5" customFormat="1" ht="9" customHeight="1"/>
    <row r="249" s="5" customFormat="1" ht="9" customHeight="1"/>
    <row r="250" s="5" customFormat="1" ht="9" customHeight="1"/>
    <row r="251" s="5" customFormat="1" ht="9" customHeight="1"/>
    <row r="252" s="5" customFormat="1" ht="9" customHeight="1"/>
    <row r="253" s="5" customFormat="1" ht="9" customHeight="1"/>
    <row r="254" s="5" customFormat="1" ht="9" customHeight="1"/>
    <row r="255" s="5" customFormat="1" ht="9" customHeight="1"/>
    <row r="256" s="5" customFormat="1" ht="9" customHeight="1"/>
    <row r="257" s="5" customFormat="1" ht="9" customHeight="1"/>
    <row r="258" s="5" customFormat="1" ht="9" customHeight="1"/>
    <row r="259" s="5" customFormat="1" ht="9" customHeight="1"/>
    <row r="260" s="5" customFormat="1" ht="9" customHeight="1"/>
    <row r="261" s="5" customFormat="1" ht="9" customHeight="1"/>
    <row r="262" s="5" customFormat="1" ht="9" customHeight="1"/>
    <row r="263" s="5" customFormat="1" ht="9" customHeight="1"/>
    <row r="264" s="5" customFormat="1" ht="9" customHeight="1"/>
    <row r="265" s="5" customFormat="1" ht="9" customHeight="1"/>
    <row r="266" s="5" customFormat="1" ht="9" customHeight="1"/>
    <row r="267" s="5" customFormat="1" ht="9" customHeight="1"/>
    <row r="268" s="5" customFormat="1" ht="9" customHeight="1"/>
    <row r="269" s="5" customFormat="1" ht="9" customHeight="1"/>
    <row r="270" s="5" customFormat="1" ht="9" customHeight="1"/>
    <row r="271" s="5" customFormat="1" ht="9" customHeight="1"/>
    <row r="272" s="5" customFormat="1" ht="9" customHeight="1"/>
    <row r="273" s="5" customFormat="1" ht="9" customHeight="1"/>
    <row r="274" s="5" customFormat="1" ht="9" customHeight="1"/>
    <row r="275" s="5" customFormat="1" ht="9" customHeight="1"/>
    <row r="276" s="5" customFormat="1" ht="9" customHeight="1"/>
    <row r="277" s="5" customFormat="1" ht="9" customHeight="1"/>
    <row r="278" s="5" customFormat="1" ht="9" customHeight="1"/>
    <row r="279" s="5" customFormat="1" ht="9" customHeight="1"/>
    <row r="280" s="5" customFormat="1" ht="9" customHeight="1"/>
    <row r="281" s="5" customFormat="1" ht="9" customHeight="1"/>
    <row r="282" s="5" customFormat="1" ht="9" customHeight="1"/>
    <row r="283" s="5" customFormat="1" ht="9" customHeight="1"/>
    <row r="284" s="5" customFormat="1" ht="9" customHeight="1"/>
    <row r="285" s="5" customFormat="1" ht="9" customHeight="1"/>
    <row r="286" s="5" customFormat="1" ht="9" customHeight="1"/>
    <row r="287" s="5" customFormat="1" ht="9" customHeight="1"/>
    <row r="288" s="5" customFormat="1" ht="9" customHeight="1"/>
    <row r="289" s="5" customFormat="1" ht="9" customHeight="1"/>
    <row r="290" s="5" customFormat="1" ht="9" customHeight="1"/>
    <row r="291" s="5" customFormat="1" ht="9" customHeight="1"/>
    <row r="292" s="5" customFormat="1" ht="9" customHeight="1"/>
    <row r="293" s="5" customFormat="1" ht="9" customHeight="1"/>
    <row r="294" s="5" customFormat="1" ht="9" customHeight="1"/>
    <row r="295" s="5" customFormat="1" ht="9" customHeight="1"/>
    <row r="296" s="5" customFormat="1" ht="9" customHeight="1"/>
    <row r="297" s="5" customFormat="1" ht="9" customHeight="1"/>
    <row r="298" s="5" customFormat="1" ht="9" customHeight="1"/>
    <row r="299" s="5" customFormat="1" ht="9" customHeight="1"/>
    <row r="300" s="5" customFormat="1" ht="9" customHeight="1"/>
    <row r="301" s="5" customFormat="1" ht="9" customHeight="1"/>
    <row r="302" s="5" customFormat="1" ht="9" customHeight="1"/>
    <row r="303" s="5" customFormat="1" ht="9" customHeight="1"/>
    <row r="304" s="5" customFormat="1" ht="9" customHeight="1"/>
    <row r="305" s="5" customFormat="1" ht="9" customHeight="1"/>
    <row r="306" s="5" customFormat="1" ht="9" customHeight="1"/>
    <row r="307" s="5" customFormat="1" ht="9" customHeight="1"/>
    <row r="308" s="5" customFormat="1" ht="9" customHeight="1"/>
    <row r="309" s="5" customFormat="1" ht="9" customHeight="1"/>
    <row r="310" s="5" customFormat="1" ht="9" customHeight="1"/>
    <row r="311" s="5" customFormat="1" ht="9" customHeight="1"/>
    <row r="312" s="5" customFormat="1" ht="9" customHeight="1"/>
    <row r="313" s="5" customFormat="1" ht="9" customHeight="1"/>
    <row r="314" s="5" customFormat="1" ht="9" customHeight="1"/>
    <row r="315" s="5" customFormat="1" ht="9" customHeight="1"/>
    <row r="316" s="5" customFormat="1" ht="9" customHeight="1"/>
    <row r="317" s="5" customFormat="1" ht="9" customHeight="1"/>
    <row r="318" s="5" customFormat="1" ht="9" customHeight="1"/>
    <row r="319" s="5" customFormat="1" ht="9" customHeight="1"/>
    <row r="320" s="5" customFormat="1" ht="9" customHeight="1"/>
    <row r="321" spans="1:14" s="5" customFormat="1" ht="9" customHeight="1"/>
    <row r="322" spans="1:14" s="5" customFormat="1" ht="9" customHeight="1"/>
    <row r="323" spans="1:14" s="5" customFormat="1" ht="9" customHeight="1"/>
    <row r="324" spans="1:14" s="5" customFormat="1" ht="9" customHeight="1"/>
    <row r="325" spans="1:14" s="5" customFormat="1" ht="9" customHeight="1"/>
    <row r="326" spans="1:14" s="5" customFormat="1" ht="9" customHeight="1"/>
    <row r="327" spans="1:14" s="5" customFormat="1" ht="9" customHeight="1"/>
    <row r="328" spans="1:14" s="5" customFormat="1" ht="9" customHeight="1"/>
    <row r="329" spans="1:14" s="5" customFormat="1" ht="9" customHeight="1"/>
    <row r="330" spans="1:14" s="5" customFormat="1" ht="9" customHeight="1"/>
    <row r="331" spans="1:14" ht="9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9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9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</sheetData>
  <sheetProtection sheet="1" objects="1" scenarios="1"/>
  <phoneticPr fontId="4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rowBreaks count="2" manualBreakCount="2">
    <brk id="54" max="16383" man="1"/>
    <brk id="159" max="16383" man="1"/>
  </rowBreaks>
  <colBreaks count="2" manualBreakCount="2">
    <brk id="27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家計（一人当たり）</vt:lpstr>
      <vt:lpstr>家計（構成比）</vt:lpstr>
      <vt:lpstr>家計（増加率）</vt:lpstr>
      <vt:lpstr>H29家計</vt:lpstr>
      <vt:lpstr>H28家計</vt:lpstr>
      <vt:lpstr>H27家計</vt:lpstr>
      <vt:lpstr>H26家計</vt:lpstr>
      <vt:lpstr>H25家計</vt:lpstr>
      <vt:lpstr>H24家計</vt:lpstr>
      <vt:lpstr>H23家計</vt:lpstr>
      <vt:lpstr>H22家計</vt:lpstr>
      <vt:lpstr>H21家計</vt:lpstr>
      <vt:lpstr>H20家計</vt:lpstr>
      <vt:lpstr>H19家計</vt:lpstr>
      <vt:lpstr>H18家計</vt:lpstr>
      <vt:lpstr>H18家計!Print_Area</vt:lpstr>
      <vt:lpstr>H19家計!Print_Area</vt:lpstr>
      <vt:lpstr>H20家計!Print_Area</vt:lpstr>
      <vt:lpstr>H21家計!Print_Area</vt:lpstr>
      <vt:lpstr>H22家計!Print_Area</vt:lpstr>
      <vt:lpstr>H23家計!Print_Area</vt:lpstr>
      <vt:lpstr>H24家計!Print_Area</vt:lpstr>
      <vt:lpstr>H25家計!Print_Area</vt:lpstr>
      <vt:lpstr>H26家計!Print_Area</vt:lpstr>
      <vt:lpstr>H27家計!Print_Area</vt:lpstr>
      <vt:lpstr>H28家計!Print_Area</vt:lpstr>
      <vt:lpstr>H29家計!Print_Area</vt:lpstr>
      <vt:lpstr>'家計（一人当たり）'!Print_Area</vt:lpstr>
      <vt:lpstr>'家計（構成比）'!Print_Area</vt:lpstr>
      <vt:lpstr>'家計（増加率）'!Print_Area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2020-03-02T07:29:52Z</cp:lastPrinted>
  <dcterms:created xsi:type="dcterms:W3CDTF">2009-04-03T07:22:16Z</dcterms:created>
  <dcterms:modified xsi:type="dcterms:W3CDTF">2020-03-02T07:30:00Z</dcterms:modified>
</cp:coreProperties>
</file>