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もっとかんたん算定ツール" sheetId="1" r:id="rId1"/>
    <sheet name="使用データ" sheetId="2" r:id="rId2"/>
    <sheet name="Sheet1" sheetId="3" r:id="rId3"/>
  </sheets>
  <definedNames>
    <definedName name="_xlnm.Print_Area" localSheetId="0">'もっとかんたん算定ツール'!$A$1:$I$32</definedName>
  </definedNames>
  <calcPr fullCalcOnLoad="1"/>
</workbook>
</file>

<file path=xl/sharedStrings.xml><?xml version="1.0" encoding="utf-8"?>
<sst xmlns="http://schemas.openxmlformats.org/spreadsheetml/2006/main" count="122" uniqueCount="86">
  <si>
    <t>項目</t>
  </si>
  <si>
    <t>市街地
削減率</t>
  </si>
  <si>
    <t>郊外
削減率</t>
  </si>
  <si>
    <t>平均</t>
  </si>
  <si>
    <t>ふんわりアクセル</t>
  </si>
  <si>
    <t>加減速の少ない運転</t>
  </si>
  <si>
    <t>早めのアクセルオフ</t>
  </si>
  <si>
    <t>アイドリングストップ</t>
  </si>
  <si>
    <t>①発進時削減</t>
  </si>
  <si>
    <t>②巡航時削減</t>
  </si>
  <si>
    <t>③減速時削減</t>
  </si>
  <si>
    <t>④停止時削減</t>
  </si>
  <si>
    <t>励行エコドライブを①＋③＋④とする。</t>
  </si>
  <si>
    <t>通常エコドライブを①＋③とする。</t>
  </si>
  <si>
    <t>自家用乗用車</t>
  </si>
  <si>
    <t>航空</t>
  </si>
  <si>
    <t>バス</t>
  </si>
  <si>
    <t>鉄道</t>
  </si>
  <si>
    <t>排出量g-CO2／人㌔</t>
  </si>
  <si>
    <t>路面電車</t>
  </si>
  <si>
    <t>原付</t>
  </si>
  <si>
    <t>自動二輪</t>
  </si>
  <si>
    <t>自転車</t>
  </si>
  <si>
    <t>自家用車</t>
  </si>
  <si>
    <t>徒歩</t>
  </si>
  <si>
    <t>年間</t>
  </si>
  <si>
    <t>エコドライブ度</t>
  </si>
  <si>
    <t>バス</t>
  </si>
  <si>
    <t>平均勤務日数</t>
  </si>
  <si>
    <t>日／月</t>
  </si>
  <si>
    <t>の削減</t>
  </si>
  <si>
    <t>ｋｍ</t>
  </si>
  <si>
    <t>通勤手段</t>
  </si>
  <si>
    <t>平均通勤距離</t>
  </si>
  <si>
    <t>出典：エコドライブ１０のすすめのタネあかし（省エネルギーセンターHP)</t>
  </si>
  <si>
    <t>エコドライブによる削減率</t>
  </si>
  <si>
    <t>旅客輸送機関別の二酸化炭素排出原単位（２００７年度）　出典：運輸・交通と環境2009年版</t>
  </si>
  <si>
    <t>出典：平成２０年　毎月勤労統計調査年報</t>
  </si>
  <si>
    <t>出典：エコ通勤優良事業所認証制度Q&amp;A</t>
  </si>
  <si>
    <t>通勤者数</t>
  </si>
  <si>
    <t>人</t>
  </si>
  <si>
    <t>約半数の従業員がエコドライブを実践。</t>
  </si>
  <si>
    <t>８割以上の従業員がエコドライブを実践。</t>
  </si>
  <si>
    <t>ほとんどエコドライブの実践をしていない。</t>
  </si>
  <si>
    <t>排出量原単位</t>
  </si>
  <si>
    <t>エコドライブ実践数</t>
  </si>
  <si>
    <t>平均通勤距離（往復）</t>
  </si>
  <si>
    <t>エコドライブ時排出量率</t>
  </si>
  <si>
    <t>チャレンジ前</t>
  </si>
  <si>
    <t>チャレンジ後</t>
  </si>
  <si>
    <t>ｔ-CO2</t>
  </si>
  <si>
    <t>g-CO2</t>
  </si>
  <si>
    <t>※②については毎日通勤で自動車を使用する者は当然行っているものとして効果は除外。</t>
  </si>
  <si>
    <t>市区町村の運輸部門CO2排出量の推計手法に関する比較研究　2004国立環境研究所</t>
  </si>
  <si>
    <t>◇1人を１ｋｍ運ぶ時の二酸化炭素排出量</t>
  </si>
  <si>
    <t>◇平均勤務日数</t>
  </si>
  <si>
    <t>　　　　↓×12月</t>
  </si>
  <si>
    <t>◇平均通勤距離</t>
  </si>
  <si>
    <t>平均勤務日数（5人以上の事業所）</t>
  </si>
  <si>
    <t>（全国平均、往復）</t>
  </si>
  <si>
    <t>t-CO2の削減</t>
  </si>
  <si>
    <t>通勤による
CO2排出量</t>
  </si>
  <si>
    <t>【　実　施　前　】</t>
  </si>
  <si>
    <t>【　実　施　後　】</t>
  </si>
  <si>
    <t>①ふんわりアクセル「ｅスタート」</t>
  </si>
  <si>
    <t>「やさしい発進を心がけましょう。」</t>
  </si>
  <si>
    <t>②加減速の少ない運転</t>
  </si>
  <si>
    <t>「車間距離は余裕をもって、交通状況に応じた安全な定速走行に努めましょう。」</t>
  </si>
  <si>
    <t>③早めのアクセルオフ</t>
  </si>
  <si>
    <t>「エンジンブレーキを積極的に使いましょう。」</t>
  </si>
  <si>
    <t>④エアコンの使用を控えめに</t>
  </si>
  <si>
    <t>「車内を冷やしすぎないようにしましょう。」</t>
  </si>
  <si>
    <t>⑤アイドリング・ストップ</t>
  </si>
  <si>
    <t>「無用なアイドリングをやめましょう。」</t>
  </si>
  <si>
    <t>⑥暖気運転は適切に</t>
  </si>
  <si>
    <t>「エンジンをかけたらすぐ出発しましょう。」</t>
  </si>
  <si>
    <t>⑦道路交通情報の活用</t>
  </si>
  <si>
    <t>「出かける前に計画・準備をして、渋滞や道路障害等の情報をチェックしましょう。」</t>
  </si>
  <si>
    <t>⑧タイヤの空気圧をこまめにチェック</t>
  </si>
  <si>
    <t>「タイヤの空気圧を適正に保つなど、確実な点検・整備を実施しましょう。」</t>
  </si>
  <si>
    <t>⑨不要な荷物は積まずに走行</t>
  </si>
  <si>
    <t>「不要な荷物は積まないようにしましょう。」</t>
  </si>
  <si>
    <t>⑩駐車場所に注意</t>
  </si>
  <si>
    <t>「渋滞などをまねくことから、違法駐車はやめましょう。」</t>
  </si>
  <si>
    <r>
      <t>（参考）エコドライブ１０のすすめ</t>
    </r>
    <r>
      <rPr>
        <sz val="10"/>
        <rFont val="HG丸ｺﾞｼｯｸM-PRO"/>
        <family val="3"/>
      </rPr>
      <t>（エコドライブ普及連絡会※警察庁、経済産業省、国土交通省、環境省）</t>
    </r>
  </si>
  <si>
    <t>出典：第三次熊本県環境基本計画（平成１８年３月策定）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</si>
</sst>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Red]\-#,##0.0"/>
    <numFmt numFmtId="179" formatCode="0&quot;日&quot;"/>
    <numFmt numFmtId="180" formatCode="0&quot;ｋｍ&quot;"/>
    <numFmt numFmtId="181" formatCode="0&quot;人&quot;"/>
    <numFmt numFmtId="182" formatCode="0&quot;kg-CO2&quot;"/>
  </numFmts>
  <fonts count="14">
    <font>
      <sz val="11"/>
      <name val="ＭＳ Ｐゴシック"/>
      <family val="3"/>
    </font>
    <font>
      <sz val="6"/>
      <name val="ＭＳ Ｐゴシック"/>
      <family val="3"/>
    </font>
    <font>
      <sz val="11"/>
      <color indexed="8"/>
      <name val="ＭＳ Ｐゴシック"/>
      <family val="3"/>
    </font>
    <font>
      <sz val="11"/>
      <name val="HG丸ｺﾞｼｯｸM-PRO"/>
      <family val="3"/>
    </font>
    <font>
      <sz val="10"/>
      <name val="HG丸ｺﾞｼｯｸM-PRO"/>
      <family val="3"/>
    </font>
    <font>
      <sz val="12"/>
      <name val="HG丸ｺﾞｼｯｸM-PRO"/>
      <family val="3"/>
    </font>
    <font>
      <sz val="11"/>
      <color indexed="9"/>
      <name val="HG丸ｺﾞｼｯｸM-PRO"/>
      <family val="3"/>
    </font>
    <font>
      <sz val="20"/>
      <color indexed="9"/>
      <name val="HG創英角ﾎﾟｯﾌﾟ体"/>
      <family val="3"/>
    </font>
    <font>
      <sz val="10"/>
      <color indexed="9"/>
      <name val="HG創英角ﾎﾟｯﾌﾟ体"/>
      <family val="3"/>
    </font>
    <font>
      <b/>
      <sz val="12"/>
      <color indexed="48"/>
      <name val="HG丸ｺﾞｼｯｸM-PRO"/>
      <family val="3"/>
    </font>
    <font>
      <sz val="12"/>
      <color indexed="10"/>
      <name val="HG丸ｺﾞｼｯｸM-PRO"/>
      <family val="3"/>
    </font>
    <font>
      <b/>
      <sz val="14"/>
      <color indexed="10"/>
      <name val="HG丸ｺﾞｼｯｸM-PRO"/>
      <family val="3"/>
    </font>
    <font>
      <sz val="10.5"/>
      <name val="HG丸ｺﾞｼｯｸM-PRO"/>
      <family val="3"/>
    </font>
    <font>
      <sz val="9"/>
      <name val="MS UI Gothic"/>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6">
    <border>
      <left/>
      <right/>
      <top/>
      <bottom/>
      <diagonal/>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cellStyleXfs>
  <cellXfs count="62">
    <xf numFmtId="0" fontId="0" fillId="0" borderId="0" xfId="0" applyAlignment="1">
      <alignment vertical="center"/>
    </xf>
    <xf numFmtId="176" fontId="0" fillId="0" borderId="0" xfId="15"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176" fontId="0" fillId="0" borderId="1" xfId="15" applyNumberFormat="1" applyBorder="1" applyAlignment="1">
      <alignment vertical="center"/>
    </xf>
    <xf numFmtId="0" fontId="0" fillId="0" borderId="0" xfId="0" applyFill="1" applyBorder="1" applyAlignment="1">
      <alignment vertical="center"/>
    </xf>
    <xf numFmtId="0" fontId="3" fillId="0" borderId="0" xfId="20" applyFont="1" applyFill="1" applyBorder="1">
      <alignment vertical="center"/>
      <protection/>
    </xf>
    <xf numFmtId="0" fontId="4" fillId="0" borderId="0" xfId="20" applyFont="1" applyFill="1" applyBorder="1">
      <alignment vertical="center"/>
      <protection/>
    </xf>
    <xf numFmtId="0" fontId="3" fillId="0" borderId="0" xfId="0" applyFont="1" applyAlignment="1">
      <alignment vertical="center"/>
    </xf>
    <xf numFmtId="0" fontId="5" fillId="0" borderId="0" xfId="20" applyFont="1" applyFill="1" applyBorder="1">
      <alignment vertical="center"/>
      <protection/>
    </xf>
    <xf numFmtId="0" fontId="6" fillId="0" borderId="0" xfId="20" applyFont="1" applyFill="1" applyBorder="1">
      <alignment vertical="center"/>
      <protection/>
    </xf>
    <xf numFmtId="0" fontId="6" fillId="0" borderId="0" xfId="0" applyFont="1" applyAlignment="1">
      <alignment vertical="center"/>
    </xf>
    <xf numFmtId="9" fontId="6" fillId="0" borderId="0" xfId="15" applyFont="1" applyAlignment="1">
      <alignment vertical="center"/>
    </xf>
    <xf numFmtId="0" fontId="5" fillId="0" borderId="0" xfId="20"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distributed" vertical="center"/>
    </xf>
    <xf numFmtId="0" fontId="5" fillId="0" borderId="0" xfId="0" applyFont="1" applyAlignment="1">
      <alignment horizontal="right" vertical="center"/>
    </xf>
    <xf numFmtId="0" fontId="9" fillId="0" borderId="0" xfId="0" applyFont="1" applyBorder="1" applyAlignment="1">
      <alignment horizontal="distributed" vertical="center"/>
    </xf>
    <xf numFmtId="0" fontId="5" fillId="0" borderId="0" xfId="0" applyFont="1" applyBorder="1" applyAlignment="1">
      <alignment vertical="center"/>
    </xf>
    <xf numFmtId="0" fontId="5" fillId="2" borderId="2" xfId="0" applyFont="1" applyFill="1" applyBorder="1" applyAlignment="1">
      <alignment vertical="center"/>
    </xf>
    <xf numFmtId="0" fontId="5" fillId="0" borderId="0" xfId="0" applyFont="1" applyFill="1" applyAlignment="1">
      <alignment vertical="center"/>
    </xf>
    <xf numFmtId="0" fontId="5" fillId="0" borderId="3" xfId="0" applyFont="1" applyBorder="1" applyAlignment="1">
      <alignment vertical="center"/>
    </xf>
    <xf numFmtId="38" fontId="5" fillId="0" borderId="2" xfId="0" applyNumberFormat="1" applyFont="1" applyBorder="1" applyAlignment="1">
      <alignment vertical="center"/>
    </xf>
    <xf numFmtId="9" fontId="5" fillId="0" borderId="2" xfId="15" applyFont="1" applyBorder="1" applyAlignment="1">
      <alignment vertical="center"/>
    </xf>
    <xf numFmtId="179" fontId="6" fillId="0" borderId="0" xfId="0" applyNumberFormat="1" applyFont="1" applyAlignment="1">
      <alignment vertical="center"/>
    </xf>
    <xf numFmtId="180" fontId="6" fillId="0" borderId="0" xfId="0" applyNumberFormat="1" applyFont="1" applyAlignment="1">
      <alignment vertical="center"/>
    </xf>
    <xf numFmtId="181" fontId="6" fillId="0" borderId="0" xfId="15" applyNumberFormat="1" applyFont="1" applyAlignment="1">
      <alignment vertical="center"/>
    </xf>
    <xf numFmtId="182" fontId="6" fillId="0" borderId="0" xfId="16" applyNumberFormat="1" applyFont="1" applyAlignment="1">
      <alignment vertical="center"/>
    </xf>
    <xf numFmtId="182" fontId="6" fillId="0" borderId="0" xfId="0" applyNumberFormat="1" applyFont="1" applyAlignment="1">
      <alignment vertical="center"/>
    </xf>
    <xf numFmtId="0" fontId="0" fillId="0" borderId="1" xfId="0" applyFill="1" applyBorder="1" applyAlignment="1">
      <alignment vertical="center"/>
    </xf>
    <xf numFmtId="0" fontId="0" fillId="0" borderId="0" xfId="0" applyAlignment="1">
      <alignment horizontal="left" vertical="center"/>
    </xf>
    <xf numFmtId="0" fontId="0" fillId="0" borderId="1" xfId="0" applyFill="1" applyBorder="1" applyAlignment="1">
      <alignment vertical="center" wrapText="1"/>
    </xf>
    <xf numFmtId="0" fontId="5" fillId="0" borderId="0" xfId="0" applyFont="1" applyFill="1" applyBorder="1" applyAlignment="1">
      <alignment vertical="center"/>
    </xf>
    <xf numFmtId="0" fontId="11" fillId="0" borderId="0" xfId="20" applyFont="1" applyFill="1" applyBorder="1" applyAlignment="1">
      <alignment horizontal="center" vertical="center"/>
      <protection/>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12" fillId="0" borderId="7" xfId="0" applyFont="1" applyBorder="1" applyAlignment="1">
      <alignment vertical="center"/>
    </xf>
    <xf numFmtId="0" fontId="6"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2" fillId="0" borderId="12" xfId="0" applyFont="1" applyBorder="1" applyAlignment="1">
      <alignment vertical="center"/>
    </xf>
    <xf numFmtId="0" fontId="6"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12" fillId="0" borderId="17" xfId="0" applyFont="1" applyBorder="1" applyAlignment="1">
      <alignment vertical="center"/>
    </xf>
    <xf numFmtId="0" fontId="6" fillId="0" borderId="18" xfId="0" applyFont="1" applyBorder="1" applyAlignment="1">
      <alignment vertical="center"/>
    </xf>
    <xf numFmtId="0" fontId="9" fillId="0" borderId="0" xfId="0" applyFont="1" applyBorder="1" applyAlignment="1">
      <alignment horizontal="distributed" vertical="center"/>
    </xf>
    <xf numFmtId="0" fontId="5" fillId="3" borderId="19" xfId="0" applyFont="1" applyFill="1" applyBorder="1" applyAlignment="1">
      <alignment vertical="center" shrinkToFit="1"/>
    </xf>
    <xf numFmtId="0" fontId="5" fillId="3" borderId="20" xfId="0" applyFont="1" applyFill="1" applyBorder="1" applyAlignment="1">
      <alignment vertical="center" shrinkToFit="1"/>
    </xf>
    <xf numFmtId="0" fontId="5" fillId="3" borderId="21" xfId="0" applyFont="1" applyFill="1" applyBorder="1" applyAlignment="1">
      <alignment vertical="center" shrinkToFit="1"/>
    </xf>
    <xf numFmtId="0" fontId="5" fillId="0" borderId="22" xfId="0" applyFont="1" applyBorder="1" applyAlignment="1">
      <alignment vertical="center"/>
    </xf>
    <xf numFmtId="0" fontId="5" fillId="0" borderId="23" xfId="0" applyFont="1" applyBorder="1" applyAlignment="1">
      <alignment horizontal="right" vertical="center"/>
    </xf>
    <xf numFmtId="38" fontId="10" fillId="0" borderId="24" xfId="16" applyFont="1" applyBorder="1" applyAlignment="1">
      <alignment vertical="center"/>
    </xf>
    <xf numFmtId="38" fontId="10" fillId="0" borderId="25" xfId="16" applyFont="1" applyBorder="1" applyAlignment="1">
      <alignment vertical="center"/>
    </xf>
  </cellXfs>
  <cellStyles count="7">
    <cellStyle name="Normal" xfId="0"/>
    <cellStyle name="Percent" xfId="15"/>
    <cellStyle name="Comma [0]" xfId="16"/>
    <cellStyle name="Comma" xfId="17"/>
    <cellStyle name="Currency [0]" xfId="18"/>
    <cellStyle name="Currency"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13</xdr:row>
      <xdr:rowOff>9525</xdr:rowOff>
    </xdr:from>
    <xdr:to>
      <xdr:col>5</xdr:col>
      <xdr:colOff>323850</xdr:colOff>
      <xdr:row>21</xdr:row>
      <xdr:rowOff>0</xdr:rowOff>
    </xdr:to>
    <xdr:sp>
      <xdr:nvSpPr>
        <xdr:cNvPr id="1" name="AutoShape 1"/>
        <xdr:cNvSpPr>
          <a:spLocks/>
        </xdr:cNvSpPr>
      </xdr:nvSpPr>
      <xdr:spPr>
        <a:xfrm>
          <a:off x="4333875" y="2143125"/>
          <a:ext cx="1276350" cy="1276350"/>
        </a:xfrm>
        <a:prstGeom prst="rightArrow">
          <a:avLst>
            <a:gd name="adj1" fmla="val -3569"/>
            <a:gd name="adj2" fmla="val -2410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76200</xdr:rowOff>
    </xdr:from>
    <xdr:to>
      <xdr:col>8</xdr:col>
      <xdr:colOff>590550</xdr:colOff>
      <xdr:row>3</xdr:row>
      <xdr:rowOff>57150</xdr:rowOff>
    </xdr:to>
    <xdr:sp>
      <xdr:nvSpPr>
        <xdr:cNvPr id="2" name="TextBox 2"/>
        <xdr:cNvSpPr txBox="1">
          <a:spLocks noChangeArrowheads="1"/>
        </xdr:cNvSpPr>
      </xdr:nvSpPr>
      <xdr:spPr>
        <a:xfrm>
          <a:off x="0" y="76200"/>
          <a:ext cx="9048750" cy="514350"/>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2000" b="0" i="0" u="none" baseline="0">
              <a:solidFill>
                <a:srgbClr val="FFFFFF"/>
              </a:solidFill>
            </a:rPr>
            <a:t>エコ通勤 もっとかんたん算定ツール</a:t>
          </a:r>
        </a:p>
      </xdr:txBody>
    </xdr:sp>
    <xdr:clientData/>
  </xdr:twoCellAnchor>
  <xdr:twoCellAnchor>
    <xdr:from>
      <xdr:col>4</xdr:col>
      <xdr:colOff>9525</xdr:colOff>
      <xdr:row>27</xdr:row>
      <xdr:rowOff>0</xdr:rowOff>
    </xdr:from>
    <xdr:to>
      <xdr:col>5</xdr:col>
      <xdr:colOff>9525</xdr:colOff>
      <xdr:row>27</xdr:row>
      <xdr:rowOff>0</xdr:rowOff>
    </xdr:to>
    <xdr:sp>
      <xdr:nvSpPr>
        <xdr:cNvPr id="3" name="Line 4"/>
        <xdr:cNvSpPr>
          <a:spLocks/>
        </xdr:cNvSpPr>
      </xdr:nvSpPr>
      <xdr:spPr>
        <a:xfrm>
          <a:off x="4238625" y="429577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161925</xdr:rowOff>
    </xdr:from>
    <xdr:to>
      <xdr:col>5</xdr:col>
      <xdr:colOff>400050</xdr:colOff>
      <xdr:row>19</xdr:row>
      <xdr:rowOff>9525</xdr:rowOff>
    </xdr:to>
    <xdr:sp>
      <xdr:nvSpPr>
        <xdr:cNvPr id="4" name="AutoShape 5"/>
        <xdr:cNvSpPr>
          <a:spLocks/>
        </xdr:cNvSpPr>
      </xdr:nvSpPr>
      <xdr:spPr>
        <a:xfrm>
          <a:off x="3762375" y="2295525"/>
          <a:ext cx="1924050" cy="8096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Challenge!</a:t>
          </a:r>
        </a:p>
      </xdr:txBody>
    </xdr:sp>
    <xdr:clientData/>
  </xdr:twoCellAnchor>
  <xdr:twoCellAnchor>
    <xdr:from>
      <xdr:col>2</xdr:col>
      <xdr:colOff>361950</xdr:colOff>
      <xdr:row>2</xdr:row>
      <xdr:rowOff>9525</xdr:rowOff>
    </xdr:from>
    <xdr:to>
      <xdr:col>3</xdr:col>
      <xdr:colOff>752475</xdr:colOff>
      <xdr:row>4</xdr:row>
      <xdr:rowOff>0</xdr:rowOff>
    </xdr:to>
    <xdr:sp>
      <xdr:nvSpPr>
        <xdr:cNvPr id="5" name="TextBox 6"/>
        <xdr:cNvSpPr txBox="1">
          <a:spLocks noChangeArrowheads="1"/>
        </xdr:cNvSpPr>
      </xdr:nvSpPr>
      <xdr:spPr>
        <a:xfrm>
          <a:off x="2476500" y="361950"/>
          <a:ext cx="1447800" cy="257175"/>
        </a:xfrm>
        <a:prstGeom prst="rect">
          <a:avLst/>
        </a:prstGeom>
        <a:noFill/>
        <a:ln w="9525" cmpd="sng">
          <a:noFill/>
        </a:ln>
      </xdr:spPr>
      <xdr:txBody>
        <a:bodyPr vertOverflow="clip" wrap="square"/>
        <a:p>
          <a:pPr algn="l">
            <a:defRPr/>
          </a:pPr>
          <a:r>
            <a:rPr lang="en-US" cap="none" sz="1000" b="0" i="0" u="none" baseline="0">
              <a:solidFill>
                <a:srgbClr val="FFFFFF"/>
              </a:solidFill>
            </a:rPr>
            <a:t>（ＣＯ２）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43"/>
  <sheetViews>
    <sheetView showGridLines="0" tabSelected="1" workbookViewId="0" topLeftCell="A1">
      <selection activeCell="C8" sqref="C8"/>
    </sheetView>
  </sheetViews>
  <sheetFormatPr defaultColWidth="9.00390625" defaultRowHeight="13.5"/>
  <cols>
    <col min="1" max="8" width="13.875" style="10" customWidth="1"/>
    <col min="9" max="9" width="11.125" style="10" customWidth="1"/>
    <col min="10" max="10" width="12.75390625" style="13" customWidth="1"/>
    <col min="11" max="11" width="8.375" style="13" bestFit="1" customWidth="1"/>
    <col min="12" max="13" width="8.375" style="13" customWidth="1"/>
    <col min="14" max="14" width="21.625" style="13" bestFit="1" customWidth="1"/>
    <col min="15" max="15" width="19.50390625" style="13" bestFit="1" customWidth="1"/>
    <col min="16" max="16" width="21.625" style="13" customWidth="1"/>
    <col min="17" max="17" width="17.00390625" style="13" bestFit="1" customWidth="1"/>
    <col min="18" max="18" width="16.50390625" style="13" customWidth="1"/>
    <col min="19" max="16384" width="9.00390625" style="10" customWidth="1"/>
  </cols>
  <sheetData>
    <row r="1" spans="1:23" ht="13.5">
      <c r="A1" s="8"/>
      <c r="B1" s="9"/>
      <c r="C1" s="9"/>
      <c r="D1" s="9"/>
      <c r="E1" s="9"/>
      <c r="F1" s="9"/>
      <c r="G1" s="9"/>
      <c r="H1" s="9"/>
      <c r="I1" s="9"/>
      <c r="J1" s="12" t="s">
        <v>42</v>
      </c>
      <c r="K1" s="12"/>
      <c r="L1" s="12"/>
      <c r="M1" s="12"/>
      <c r="N1" s="12"/>
      <c r="O1" s="12"/>
      <c r="P1" s="12"/>
      <c r="Q1" s="12"/>
      <c r="R1" s="12"/>
      <c r="S1" s="8"/>
      <c r="T1" s="8"/>
      <c r="U1" s="8"/>
      <c r="V1" s="8"/>
      <c r="W1" s="8"/>
    </row>
    <row r="2" spans="1:23" ht="14.25">
      <c r="A2" s="8"/>
      <c r="B2" s="11"/>
      <c r="C2" s="9"/>
      <c r="D2" s="9"/>
      <c r="E2" s="9"/>
      <c r="F2" s="9"/>
      <c r="G2" s="9"/>
      <c r="H2" s="9"/>
      <c r="I2" s="9"/>
      <c r="J2" s="12" t="s">
        <v>41</v>
      </c>
      <c r="K2" s="12"/>
      <c r="L2" s="12"/>
      <c r="M2" s="12"/>
      <c r="N2" s="12"/>
      <c r="O2" s="12"/>
      <c r="P2" s="12"/>
      <c r="Q2" s="12"/>
      <c r="R2" s="12"/>
      <c r="S2" s="8"/>
      <c r="T2" s="8"/>
      <c r="U2" s="8"/>
      <c r="V2" s="8"/>
      <c r="W2" s="8"/>
    </row>
    <row r="3" spans="1:23" ht="14.25">
      <c r="A3" s="8"/>
      <c r="B3" s="11"/>
      <c r="C3" s="9"/>
      <c r="D3" s="9"/>
      <c r="E3" s="9"/>
      <c r="F3" s="9"/>
      <c r="G3" s="9"/>
      <c r="H3" s="9"/>
      <c r="I3" s="9"/>
      <c r="J3" s="12" t="s">
        <v>43</v>
      </c>
      <c r="K3" s="12"/>
      <c r="L3" s="12"/>
      <c r="M3" s="12"/>
      <c r="N3" s="12"/>
      <c r="O3" s="12" t="s">
        <v>48</v>
      </c>
      <c r="P3" s="12" t="s">
        <v>49</v>
      </c>
      <c r="Q3" s="12"/>
      <c r="R3" s="12"/>
      <c r="S3" s="8"/>
      <c r="T3" s="8"/>
      <c r="U3" s="8"/>
      <c r="V3" s="8"/>
      <c r="W3" s="8"/>
    </row>
    <row r="4" spans="1:23" ht="6.75" customHeight="1">
      <c r="A4" s="8"/>
      <c r="B4" s="11"/>
      <c r="C4" s="9"/>
      <c r="D4" s="9"/>
      <c r="E4" s="9"/>
      <c r="F4" s="9"/>
      <c r="G4" s="9"/>
      <c r="H4" s="9"/>
      <c r="I4" s="9"/>
      <c r="J4" s="12"/>
      <c r="K4" s="12"/>
      <c r="L4" s="12"/>
      <c r="M4" s="12"/>
      <c r="N4" s="12"/>
      <c r="O4" s="12"/>
      <c r="P4" s="12"/>
      <c r="Q4" s="12"/>
      <c r="R4" s="12"/>
      <c r="S4" s="8"/>
      <c r="T4" s="8"/>
      <c r="U4" s="8"/>
      <c r="V4" s="8"/>
      <c r="W4" s="8"/>
    </row>
    <row r="5" spans="1:19" ht="24.75" customHeight="1">
      <c r="A5" s="8"/>
      <c r="B5" s="11"/>
      <c r="C5" s="35" t="s">
        <v>62</v>
      </c>
      <c r="D5" s="9"/>
      <c r="E5" s="9"/>
      <c r="F5" s="9"/>
      <c r="G5" s="35" t="s">
        <v>63</v>
      </c>
      <c r="H5" s="9"/>
      <c r="I5" s="9"/>
      <c r="J5" s="12"/>
      <c r="K5" s="12"/>
      <c r="L5" s="12"/>
      <c r="M5" s="12"/>
      <c r="N5" s="12"/>
      <c r="O5" s="8"/>
      <c r="P5" s="8"/>
      <c r="Q5" s="8"/>
      <c r="R5" s="8"/>
      <c r="S5" s="8"/>
    </row>
    <row r="6" spans="1:23" ht="14.25">
      <c r="A6" s="15" t="s">
        <v>32</v>
      </c>
      <c r="B6" s="11"/>
      <c r="C6" s="15" t="s">
        <v>39</v>
      </c>
      <c r="D6" s="11"/>
      <c r="E6" s="11"/>
      <c r="F6" s="11"/>
      <c r="G6" s="15" t="s">
        <v>39</v>
      </c>
      <c r="H6" s="11"/>
      <c r="I6" s="11"/>
      <c r="J6" s="12" t="s">
        <v>44</v>
      </c>
      <c r="K6" s="12"/>
      <c r="L6" s="12" t="s">
        <v>28</v>
      </c>
      <c r="M6" s="12" t="s">
        <v>46</v>
      </c>
      <c r="N6" s="12" t="s">
        <v>47</v>
      </c>
      <c r="O6" s="12" t="s">
        <v>45</v>
      </c>
      <c r="P6" s="12" t="s">
        <v>45</v>
      </c>
      <c r="Q6" s="12" t="s">
        <v>48</v>
      </c>
      <c r="R6" s="12"/>
      <c r="S6" s="8"/>
      <c r="T6" s="8"/>
      <c r="U6" s="8"/>
      <c r="V6" s="8"/>
      <c r="W6" s="8"/>
    </row>
    <row r="7" spans="1:23" ht="5.25" customHeight="1" thickBot="1">
      <c r="A7" s="16"/>
      <c r="B7" s="11"/>
      <c r="C7" s="11"/>
      <c r="D7" s="11"/>
      <c r="E7" s="11"/>
      <c r="F7" s="11"/>
      <c r="G7" s="11"/>
      <c r="H7" s="11"/>
      <c r="I7" s="11"/>
      <c r="J7" s="12"/>
      <c r="K7" s="12"/>
      <c r="L7" s="12"/>
      <c r="M7" s="12"/>
      <c r="N7" s="12"/>
      <c r="O7" s="12"/>
      <c r="P7" s="12"/>
      <c r="Q7" s="12"/>
      <c r="R7" s="12"/>
      <c r="S7" s="8"/>
      <c r="T7" s="8"/>
      <c r="U7" s="8"/>
      <c r="V7" s="8"/>
      <c r="W7" s="8"/>
    </row>
    <row r="8" spans="1:18" ht="18" customHeight="1" thickBot="1">
      <c r="A8" s="17" t="s">
        <v>23</v>
      </c>
      <c r="B8" s="16"/>
      <c r="C8" s="21"/>
      <c r="D8" s="16" t="s">
        <v>40</v>
      </c>
      <c r="E8" s="16"/>
      <c r="F8" s="16"/>
      <c r="G8" s="21"/>
      <c r="H8" s="16" t="s">
        <v>40</v>
      </c>
      <c r="I8" s="16"/>
      <c r="J8" s="13">
        <v>168</v>
      </c>
      <c r="K8" s="13" t="s">
        <v>51</v>
      </c>
      <c r="L8" s="26">
        <v>242.4</v>
      </c>
      <c r="M8" s="27">
        <v>23.4</v>
      </c>
      <c r="N8" s="14">
        <v>0.888</v>
      </c>
      <c r="O8" s="28">
        <f>IF(C10=J1,0.9,IF(C10=J2,0.5,0))*C8</f>
        <v>0</v>
      </c>
      <c r="P8" s="28">
        <f>IF(G10=J1,0.9,IF(G10=J2,0.5,0))*G8</f>
        <v>0</v>
      </c>
      <c r="Q8" s="29">
        <f>J8*L8*M8*(O8*N8+(C8-O8))/1000</f>
        <v>0</v>
      </c>
      <c r="R8" s="29">
        <f>J8*L8*M8*(P8*N8+(G8-P8))/1000</f>
        <v>0</v>
      </c>
    </row>
    <row r="9" spans="1:18" ht="6.75" customHeight="1" thickBot="1">
      <c r="A9" s="17"/>
      <c r="B9" s="16"/>
      <c r="C9" s="34"/>
      <c r="D9" s="16"/>
      <c r="E9" s="16"/>
      <c r="F9" s="16"/>
      <c r="G9" s="34"/>
      <c r="H9" s="16"/>
      <c r="I9" s="16"/>
      <c r="L9" s="26"/>
      <c r="M9" s="27"/>
      <c r="N9" s="14"/>
      <c r="O9" s="28"/>
      <c r="P9" s="28"/>
      <c r="Q9" s="29"/>
      <c r="R9" s="29"/>
    </row>
    <row r="10" spans="1:9" ht="18" customHeight="1" thickBot="1">
      <c r="A10" s="17"/>
      <c r="B10" s="18" t="s">
        <v>26</v>
      </c>
      <c r="C10" s="55"/>
      <c r="D10" s="56"/>
      <c r="E10" s="57"/>
      <c r="F10" s="16"/>
      <c r="G10" s="55"/>
      <c r="H10" s="56"/>
      <c r="I10" s="57"/>
    </row>
    <row r="11" spans="1:9" ht="6.75" customHeight="1" thickBot="1">
      <c r="A11" s="17"/>
      <c r="B11" s="16"/>
      <c r="C11" s="16"/>
      <c r="D11" s="16"/>
      <c r="E11" s="16"/>
      <c r="F11" s="16"/>
      <c r="G11" s="16"/>
      <c r="H11" s="16"/>
      <c r="I11" s="16"/>
    </row>
    <row r="12" spans="1:18" ht="18" customHeight="1" thickBot="1">
      <c r="A12" s="17" t="s">
        <v>17</v>
      </c>
      <c r="B12" s="16"/>
      <c r="C12" s="21"/>
      <c r="D12" s="16" t="s">
        <v>40</v>
      </c>
      <c r="E12" s="16"/>
      <c r="F12" s="16"/>
      <c r="G12" s="21"/>
      <c r="H12" s="16" t="s">
        <v>40</v>
      </c>
      <c r="I12" s="16"/>
      <c r="J12" s="13">
        <v>19</v>
      </c>
      <c r="K12" s="13" t="s">
        <v>51</v>
      </c>
      <c r="L12" s="26">
        <v>242.4</v>
      </c>
      <c r="M12" s="27">
        <v>23.4</v>
      </c>
      <c r="Q12" s="30">
        <f>C12*J12*L12*M12/1000</f>
        <v>0</v>
      </c>
      <c r="R12" s="30">
        <f>G12*J12*L12*M12/1000</f>
        <v>0</v>
      </c>
    </row>
    <row r="13" spans="1:9" ht="7.5" customHeight="1" thickBot="1">
      <c r="A13" s="17"/>
      <c r="B13" s="16"/>
      <c r="C13" s="16"/>
      <c r="D13" s="16"/>
      <c r="E13" s="16"/>
      <c r="F13" s="16"/>
      <c r="G13" s="16"/>
      <c r="H13" s="16"/>
      <c r="I13" s="16"/>
    </row>
    <row r="14" spans="1:18" ht="18" customHeight="1" thickBot="1">
      <c r="A14" s="17" t="s">
        <v>27</v>
      </c>
      <c r="B14" s="16"/>
      <c r="C14" s="21"/>
      <c r="D14" s="16" t="s">
        <v>40</v>
      </c>
      <c r="E14" s="16"/>
      <c r="F14" s="16"/>
      <c r="G14" s="21"/>
      <c r="H14" s="16" t="s">
        <v>40</v>
      </c>
      <c r="I14" s="16"/>
      <c r="J14" s="13">
        <v>51</v>
      </c>
      <c r="K14" s="13" t="s">
        <v>51</v>
      </c>
      <c r="L14" s="26">
        <v>242.4</v>
      </c>
      <c r="M14" s="27">
        <v>23.4</v>
      </c>
      <c r="Q14" s="30">
        <f>C14*J14*L14*M14/1000</f>
        <v>0</v>
      </c>
      <c r="R14" s="30">
        <f>G14*J14*L14*M14/1000</f>
        <v>0</v>
      </c>
    </row>
    <row r="15" spans="1:9" ht="6.75" customHeight="1" thickBot="1">
      <c r="A15" s="17"/>
      <c r="B15" s="16"/>
      <c r="C15" s="16"/>
      <c r="D15" s="16"/>
      <c r="E15" s="16"/>
      <c r="F15" s="16"/>
      <c r="G15" s="16"/>
      <c r="H15" s="16"/>
      <c r="I15" s="16"/>
    </row>
    <row r="16" spans="1:18" ht="18" customHeight="1" thickBot="1">
      <c r="A16" s="17" t="s">
        <v>19</v>
      </c>
      <c r="B16" s="16"/>
      <c r="C16" s="21"/>
      <c r="D16" s="16" t="s">
        <v>40</v>
      </c>
      <c r="E16" s="16"/>
      <c r="F16" s="16"/>
      <c r="G16" s="21"/>
      <c r="H16" s="16" t="s">
        <v>40</v>
      </c>
      <c r="I16" s="16"/>
      <c r="J16" s="13">
        <v>36</v>
      </c>
      <c r="K16" s="13" t="s">
        <v>51</v>
      </c>
      <c r="L16" s="26">
        <v>242.4</v>
      </c>
      <c r="M16" s="27">
        <v>23.4</v>
      </c>
      <c r="Q16" s="30">
        <f>C16*J16*L16*M16/1000</f>
        <v>0</v>
      </c>
      <c r="R16" s="30">
        <f>G16*J16*L16*M16/1000</f>
        <v>0</v>
      </c>
    </row>
    <row r="17" spans="1:9" ht="7.5" customHeight="1" thickBot="1">
      <c r="A17" s="17"/>
      <c r="B17" s="16"/>
      <c r="C17" s="16"/>
      <c r="D17" s="16"/>
      <c r="E17" s="16"/>
      <c r="F17" s="16"/>
      <c r="G17" s="16"/>
      <c r="H17" s="16"/>
      <c r="I17" s="16"/>
    </row>
    <row r="18" spans="1:18" ht="18" customHeight="1" thickBot="1">
      <c r="A18" s="17" t="s">
        <v>21</v>
      </c>
      <c r="B18" s="16"/>
      <c r="C18" s="21"/>
      <c r="D18" s="16" t="s">
        <v>40</v>
      </c>
      <c r="E18" s="16"/>
      <c r="F18" s="16"/>
      <c r="G18" s="21"/>
      <c r="H18" s="16" t="s">
        <v>40</v>
      </c>
      <c r="I18" s="16"/>
      <c r="J18" s="13">
        <v>92</v>
      </c>
      <c r="K18" s="13" t="s">
        <v>51</v>
      </c>
      <c r="L18" s="26">
        <v>242.4</v>
      </c>
      <c r="M18" s="27">
        <v>23.4</v>
      </c>
      <c r="Q18" s="30">
        <f>C18*J18*L18*M18/1000</f>
        <v>0</v>
      </c>
      <c r="R18" s="30">
        <f>G18*J18*L18*M18/1000</f>
        <v>0</v>
      </c>
    </row>
    <row r="19" spans="1:9" ht="7.5" customHeight="1" thickBot="1">
      <c r="A19" s="17"/>
      <c r="B19" s="16"/>
      <c r="C19" s="16"/>
      <c r="D19" s="16"/>
      <c r="E19" s="16"/>
      <c r="F19" s="16"/>
      <c r="G19" s="16"/>
      <c r="H19" s="16"/>
      <c r="I19" s="16"/>
    </row>
    <row r="20" spans="1:18" ht="18" customHeight="1" thickBot="1">
      <c r="A20" s="17" t="s">
        <v>20</v>
      </c>
      <c r="B20" s="16"/>
      <c r="C20" s="21"/>
      <c r="D20" s="16" t="s">
        <v>40</v>
      </c>
      <c r="E20" s="16"/>
      <c r="F20" s="16"/>
      <c r="G20" s="21"/>
      <c r="H20" s="16" t="s">
        <v>40</v>
      </c>
      <c r="I20" s="16"/>
      <c r="J20" s="13">
        <v>31</v>
      </c>
      <c r="K20" s="13" t="s">
        <v>51</v>
      </c>
      <c r="L20" s="26">
        <v>242.4</v>
      </c>
      <c r="M20" s="27">
        <v>23.4</v>
      </c>
      <c r="Q20" s="30">
        <f>C20*J20*L20*M20/1000</f>
        <v>0</v>
      </c>
      <c r="R20" s="30">
        <f>G20*J20*L20*M20/1000</f>
        <v>0</v>
      </c>
    </row>
    <row r="21" spans="1:9" ht="7.5" customHeight="1" thickBot="1">
      <c r="A21" s="17"/>
      <c r="B21" s="16"/>
      <c r="C21" s="22"/>
      <c r="D21" s="16"/>
      <c r="E21" s="16"/>
      <c r="F21" s="16"/>
      <c r="G21" s="22"/>
      <c r="H21" s="16"/>
      <c r="I21" s="16"/>
    </row>
    <row r="22" spans="1:18" ht="18" customHeight="1" thickBot="1">
      <c r="A22" s="17" t="s">
        <v>22</v>
      </c>
      <c r="B22" s="16"/>
      <c r="C22" s="21"/>
      <c r="D22" s="16" t="s">
        <v>40</v>
      </c>
      <c r="E22" s="16"/>
      <c r="F22" s="16"/>
      <c r="G22" s="21"/>
      <c r="H22" s="16" t="s">
        <v>40</v>
      </c>
      <c r="I22" s="16"/>
      <c r="J22" s="13">
        <v>0</v>
      </c>
      <c r="K22" s="13" t="s">
        <v>51</v>
      </c>
      <c r="L22" s="26">
        <v>242.4</v>
      </c>
      <c r="M22" s="27">
        <v>23.4</v>
      </c>
      <c r="Q22" s="30">
        <f>C22*J22*L22*M22/1000</f>
        <v>0</v>
      </c>
      <c r="R22" s="30">
        <f>G22*J22*L22*M22/1000</f>
        <v>0</v>
      </c>
    </row>
    <row r="23" spans="1:9" ht="6.75" customHeight="1" thickBot="1">
      <c r="A23" s="17"/>
      <c r="B23" s="16"/>
      <c r="C23" s="16"/>
      <c r="D23" s="16"/>
      <c r="E23" s="16"/>
      <c r="F23" s="16"/>
      <c r="G23" s="22"/>
      <c r="H23" s="16"/>
      <c r="I23" s="16"/>
    </row>
    <row r="24" spans="1:18" ht="18" customHeight="1" thickBot="1">
      <c r="A24" s="19" t="s">
        <v>24</v>
      </c>
      <c r="B24" s="20"/>
      <c r="C24" s="21"/>
      <c r="D24" s="16" t="s">
        <v>40</v>
      </c>
      <c r="E24" s="20"/>
      <c r="F24" s="20"/>
      <c r="G24" s="21"/>
      <c r="H24" s="16" t="s">
        <v>40</v>
      </c>
      <c r="I24" s="20"/>
      <c r="J24" s="13">
        <v>0</v>
      </c>
      <c r="K24" s="13" t="s">
        <v>51</v>
      </c>
      <c r="L24" s="26">
        <v>242.4</v>
      </c>
      <c r="M24" s="27">
        <v>23.4</v>
      </c>
      <c r="Q24" s="30">
        <f>C24*J24*L24*M24/1000</f>
        <v>0</v>
      </c>
      <c r="R24" s="30">
        <f>G24*J24*L24*M24/1000</f>
        <v>0</v>
      </c>
    </row>
    <row r="25" spans="1:9" ht="6.75" customHeight="1">
      <c r="A25" s="23"/>
      <c r="B25" s="23"/>
      <c r="C25" s="23"/>
      <c r="D25" s="23"/>
      <c r="E25" s="23"/>
      <c r="F25" s="23"/>
      <c r="G25" s="23"/>
      <c r="H25" s="23"/>
      <c r="I25" s="23"/>
    </row>
    <row r="26" spans="1:9" ht="5.25" customHeight="1" thickBot="1">
      <c r="A26" s="16"/>
      <c r="B26" s="16"/>
      <c r="C26" s="16"/>
      <c r="D26" s="16"/>
      <c r="E26" s="16"/>
      <c r="F26" s="16"/>
      <c r="G26" s="16"/>
      <c r="H26" s="16"/>
      <c r="I26" s="16"/>
    </row>
    <row r="27" spans="1:18" ht="14.25">
      <c r="A27" s="54" t="s">
        <v>61</v>
      </c>
      <c r="B27" s="59" t="s">
        <v>25</v>
      </c>
      <c r="C27" s="60">
        <f>Q27/1000</f>
        <v>0</v>
      </c>
      <c r="D27" s="58" t="s">
        <v>50</v>
      </c>
      <c r="E27" s="20"/>
      <c r="F27" s="59" t="s">
        <v>25</v>
      </c>
      <c r="G27" s="60">
        <f>R27/1000</f>
        <v>0</v>
      </c>
      <c r="H27" s="58" t="s">
        <v>50</v>
      </c>
      <c r="I27" s="16"/>
      <c r="Q27" s="30">
        <f>SUM(Q8:Q26)</f>
        <v>0</v>
      </c>
      <c r="R27" s="30">
        <f>SUM(R8:R26)</f>
        <v>0</v>
      </c>
    </row>
    <row r="28" spans="1:9" ht="15" thickBot="1">
      <c r="A28" s="54"/>
      <c r="B28" s="59"/>
      <c r="C28" s="61"/>
      <c r="D28" s="58"/>
      <c r="E28" s="20"/>
      <c r="F28" s="59"/>
      <c r="G28" s="61"/>
      <c r="H28" s="58"/>
      <c r="I28" s="16"/>
    </row>
    <row r="29" spans="1:9" ht="18" customHeight="1" thickBot="1">
      <c r="A29" s="16"/>
      <c r="B29" s="16"/>
      <c r="C29" s="16"/>
      <c r="D29" s="18" t="s">
        <v>25</v>
      </c>
      <c r="E29" s="24">
        <f>C27-G27</f>
        <v>0</v>
      </c>
      <c r="F29" s="16" t="s">
        <v>60</v>
      </c>
      <c r="G29" s="16"/>
      <c r="H29" s="16"/>
      <c r="I29" s="16"/>
    </row>
    <row r="30" spans="1:9" ht="7.5" customHeight="1" thickBot="1">
      <c r="A30" s="16"/>
      <c r="B30" s="16"/>
      <c r="C30" s="16"/>
      <c r="D30" s="16"/>
      <c r="E30" s="16"/>
      <c r="F30" s="16"/>
      <c r="G30" s="16"/>
      <c r="H30" s="16"/>
      <c r="I30" s="16"/>
    </row>
    <row r="31" spans="1:9" ht="18" customHeight="1" thickBot="1">
      <c r="A31" s="16"/>
      <c r="B31" s="16"/>
      <c r="C31" s="16"/>
      <c r="D31" s="16"/>
      <c r="E31" s="25" t="e">
        <f>(C27-G27)/C27</f>
        <v>#DIV/0!</v>
      </c>
      <c r="F31" s="16" t="s">
        <v>30</v>
      </c>
      <c r="G31" s="16"/>
      <c r="H31" s="16"/>
      <c r="I31" s="16"/>
    </row>
    <row r="33" spans="1:9" ht="15" thickBot="1">
      <c r="A33" s="36" t="s">
        <v>84</v>
      </c>
      <c r="B33" s="37"/>
      <c r="C33" s="38"/>
      <c r="D33" s="38"/>
      <c r="E33" s="38"/>
      <c r="F33" s="38"/>
      <c r="G33" s="38"/>
      <c r="H33" s="38"/>
      <c r="I33" s="13"/>
    </row>
    <row r="34" spans="1:9" ht="13.5">
      <c r="A34" s="39" t="s">
        <v>64</v>
      </c>
      <c r="B34" s="40"/>
      <c r="C34" s="41"/>
      <c r="D34" s="42" t="s">
        <v>65</v>
      </c>
      <c r="E34" s="40"/>
      <c r="F34" s="40"/>
      <c r="G34" s="40"/>
      <c r="H34" s="40"/>
      <c r="I34" s="43"/>
    </row>
    <row r="35" spans="1:9" ht="13.5">
      <c r="A35" s="44" t="s">
        <v>66</v>
      </c>
      <c r="B35" s="45"/>
      <c r="C35" s="46"/>
      <c r="D35" s="47" t="s">
        <v>67</v>
      </c>
      <c r="E35" s="45"/>
      <c r="F35" s="45"/>
      <c r="G35" s="45"/>
      <c r="H35" s="45"/>
      <c r="I35" s="48"/>
    </row>
    <row r="36" spans="1:9" ht="13.5">
      <c r="A36" s="44" t="s">
        <v>68</v>
      </c>
      <c r="B36" s="45"/>
      <c r="C36" s="46"/>
      <c r="D36" s="47" t="s">
        <v>69</v>
      </c>
      <c r="E36" s="45"/>
      <c r="F36" s="45"/>
      <c r="G36" s="45"/>
      <c r="H36" s="45"/>
      <c r="I36" s="48"/>
    </row>
    <row r="37" spans="1:9" ht="13.5">
      <c r="A37" s="44" t="s">
        <v>70</v>
      </c>
      <c r="B37" s="45"/>
      <c r="C37" s="46"/>
      <c r="D37" s="47" t="s">
        <v>71</v>
      </c>
      <c r="E37" s="45"/>
      <c r="F37" s="45"/>
      <c r="G37" s="45"/>
      <c r="H37" s="45"/>
      <c r="I37" s="48"/>
    </row>
    <row r="38" spans="1:9" ht="13.5">
      <c r="A38" s="44" t="s">
        <v>72</v>
      </c>
      <c r="B38" s="45"/>
      <c r="C38" s="46"/>
      <c r="D38" s="47" t="s">
        <v>73</v>
      </c>
      <c r="E38" s="45"/>
      <c r="F38" s="45"/>
      <c r="G38" s="45"/>
      <c r="H38" s="45"/>
      <c r="I38" s="48"/>
    </row>
    <row r="39" spans="1:9" ht="13.5">
      <c r="A39" s="44" t="s">
        <v>74</v>
      </c>
      <c r="B39" s="45"/>
      <c r="C39" s="46"/>
      <c r="D39" s="47" t="s">
        <v>75</v>
      </c>
      <c r="E39" s="45"/>
      <c r="F39" s="45"/>
      <c r="G39" s="45"/>
      <c r="H39" s="45"/>
      <c r="I39" s="48"/>
    </row>
    <row r="40" spans="1:9" ht="13.5">
      <c r="A40" s="44" t="s">
        <v>76</v>
      </c>
      <c r="B40" s="45"/>
      <c r="C40" s="46"/>
      <c r="D40" s="47" t="s">
        <v>77</v>
      </c>
      <c r="E40" s="45"/>
      <c r="F40" s="45"/>
      <c r="G40" s="45"/>
      <c r="H40" s="45"/>
      <c r="I40" s="48"/>
    </row>
    <row r="41" spans="1:9" ht="13.5">
      <c r="A41" s="44" t="s">
        <v>78</v>
      </c>
      <c r="B41" s="45"/>
      <c r="C41" s="46"/>
      <c r="D41" s="47" t="s">
        <v>79</v>
      </c>
      <c r="E41" s="45"/>
      <c r="F41" s="45"/>
      <c r="G41" s="45"/>
      <c r="H41" s="45"/>
      <c r="I41" s="48"/>
    </row>
    <row r="42" spans="1:9" ht="13.5">
      <c r="A42" s="44" t="s">
        <v>80</v>
      </c>
      <c r="B42" s="45"/>
      <c r="C42" s="46"/>
      <c r="D42" s="47" t="s">
        <v>81</v>
      </c>
      <c r="E42" s="45"/>
      <c r="F42" s="45"/>
      <c r="G42" s="45"/>
      <c r="H42" s="45"/>
      <c r="I42" s="48"/>
    </row>
    <row r="43" spans="1:9" ht="14.25" thickBot="1">
      <c r="A43" s="49" t="s">
        <v>82</v>
      </c>
      <c r="B43" s="50"/>
      <c r="C43" s="51"/>
      <c r="D43" s="52" t="s">
        <v>83</v>
      </c>
      <c r="E43" s="50"/>
      <c r="F43" s="50"/>
      <c r="G43" s="50"/>
      <c r="H43" s="50"/>
      <c r="I43" s="53"/>
    </row>
  </sheetData>
  <mergeCells count="9">
    <mergeCell ref="A27:A28"/>
    <mergeCell ref="C10:E10"/>
    <mergeCell ref="G10:I10"/>
    <mergeCell ref="H27:H28"/>
    <mergeCell ref="D27:D28"/>
    <mergeCell ref="B27:B28"/>
    <mergeCell ref="F27:F28"/>
    <mergeCell ref="C27:C28"/>
    <mergeCell ref="G27:G28"/>
  </mergeCells>
  <dataValidations count="1">
    <dataValidation type="list" allowBlank="1" showInputMessage="1" showErrorMessage="1" sqref="C10 G10">
      <formula1>$J$1:$J$3</formula1>
    </dataValidation>
  </dataValidations>
  <printOptions horizontalCentered="1" verticalCentered="1"/>
  <pageMargins left="0.7874015748031497" right="0.7874015748031497" top="0.62" bottom="0.46" header="0.5118110236220472" footer="0.31"/>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F33"/>
  <sheetViews>
    <sheetView workbookViewId="0" topLeftCell="A1">
      <selection activeCell="D20" sqref="D20"/>
    </sheetView>
  </sheetViews>
  <sheetFormatPr defaultColWidth="9.00390625" defaultRowHeight="13.5"/>
  <cols>
    <col min="2" max="2" width="16.375" style="0" customWidth="1"/>
    <col min="6" max="6" width="19.00390625" style="0" bestFit="1" customWidth="1"/>
  </cols>
  <sheetData>
    <row r="2" spans="2:4" ht="13.5">
      <c r="B2" t="s">
        <v>35</v>
      </c>
      <c r="D2" t="s">
        <v>34</v>
      </c>
    </row>
    <row r="3" spans="2:6" ht="27" customHeight="1">
      <c r="B3" s="3" t="s">
        <v>0</v>
      </c>
      <c r="C3" s="4" t="s">
        <v>1</v>
      </c>
      <c r="D3" s="4" t="s">
        <v>2</v>
      </c>
      <c r="E3" s="3" t="s">
        <v>3</v>
      </c>
      <c r="F3" s="5"/>
    </row>
    <row r="4" spans="2:6" ht="13.5">
      <c r="B4" s="5" t="s">
        <v>8</v>
      </c>
      <c r="C4" s="6">
        <v>0.129</v>
      </c>
      <c r="D4" s="6">
        <v>0.052</v>
      </c>
      <c r="E4" s="6">
        <f>(C4+D4)/2</f>
        <v>0.0905</v>
      </c>
      <c r="F4" s="5" t="s">
        <v>4</v>
      </c>
    </row>
    <row r="5" spans="2:6" ht="13.5">
      <c r="B5" s="5" t="s">
        <v>9</v>
      </c>
      <c r="C5" s="6">
        <v>0.018</v>
      </c>
      <c r="D5" s="6">
        <v>0.063</v>
      </c>
      <c r="E5" s="6">
        <f>(C5+D5)/2</f>
        <v>0.0405</v>
      </c>
      <c r="F5" s="5" t="s">
        <v>5</v>
      </c>
    </row>
    <row r="6" spans="2:6" ht="13.5">
      <c r="B6" s="5" t="s">
        <v>10</v>
      </c>
      <c r="C6" s="6">
        <v>0.024</v>
      </c>
      <c r="D6" s="6">
        <v>0.019</v>
      </c>
      <c r="E6" s="6">
        <f>(C6+D6)/2</f>
        <v>0.0215</v>
      </c>
      <c r="F6" s="5" t="s">
        <v>6</v>
      </c>
    </row>
    <row r="7" spans="2:6" ht="13.5">
      <c r="B7" s="5" t="s">
        <v>11</v>
      </c>
      <c r="C7" s="6">
        <v>0.131</v>
      </c>
      <c r="D7" s="6">
        <v>0.061</v>
      </c>
      <c r="E7" s="6">
        <f>(C7+D7)/2</f>
        <v>0.096</v>
      </c>
      <c r="F7" s="5" t="s">
        <v>7</v>
      </c>
    </row>
    <row r="8" ht="13.5">
      <c r="C8" s="1"/>
    </row>
    <row r="9" spans="2:5" ht="13.5">
      <c r="B9" t="s">
        <v>13</v>
      </c>
      <c r="C9" s="1"/>
      <c r="E9" s="2">
        <f>E4+E6</f>
        <v>0.11199999999999999</v>
      </c>
    </row>
    <row r="10" spans="2:5" ht="13.5">
      <c r="B10" t="s">
        <v>12</v>
      </c>
      <c r="C10" s="1"/>
      <c r="E10" s="2">
        <f>E4+E6+E7</f>
        <v>0.208</v>
      </c>
    </row>
    <row r="11" spans="2:3" ht="13.5">
      <c r="B11" t="s">
        <v>52</v>
      </c>
      <c r="C11" s="1"/>
    </row>
    <row r="12" ht="13.5">
      <c r="C12" s="1"/>
    </row>
    <row r="14" ht="13.5">
      <c r="B14" t="s">
        <v>54</v>
      </c>
    </row>
    <row r="15" spans="2:3" ht="13.5">
      <c r="B15" s="5"/>
      <c r="C15" s="5" t="s">
        <v>18</v>
      </c>
    </row>
    <row r="16" spans="2:4" ht="13.5">
      <c r="B16" s="5" t="s">
        <v>14</v>
      </c>
      <c r="C16" s="5">
        <v>168</v>
      </c>
      <c r="D16" t="s">
        <v>36</v>
      </c>
    </row>
    <row r="17" spans="2:4" ht="13.5">
      <c r="B17" s="5" t="s">
        <v>15</v>
      </c>
      <c r="C17" s="5">
        <v>109</v>
      </c>
      <c r="D17" t="s">
        <v>36</v>
      </c>
    </row>
    <row r="18" spans="2:4" ht="13.5">
      <c r="B18" s="5" t="s">
        <v>16</v>
      </c>
      <c r="C18" s="5">
        <v>51</v>
      </c>
      <c r="D18" t="s">
        <v>36</v>
      </c>
    </row>
    <row r="19" spans="2:4" ht="13.5">
      <c r="B19" s="5" t="s">
        <v>17</v>
      </c>
      <c r="C19" s="5">
        <v>19</v>
      </c>
      <c r="D19" t="s">
        <v>36</v>
      </c>
    </row>
    <row r="20" spans="2:4" ht="13.5">
      <c r="B20" s="5" t="s">
        <v>19</v>
      </c>
      <c r="C20" s="5">
        <v>36</v>
      </c>
      <c r="D20" t="s">
        <v>85</v>
      </c>
    </row>
    <row r="21" spans="2:4" ht="13.5">
      <c r="B21" s="5" t="s">
        <v>20</v>
      </c>
      <c r="C21" s="5">
        <v>31</v>
      </c>
      <c r="D21" s="7" t="s">
        <v>53</v>
      </c>
    </row>
    <row r="22" spans="2:4" ht="13.5">
      <c r="B22" s="5" t="s">
        <v>21</v>
      </c>
      <c r="C22" s="5">
        <v>92</v>
      </c>
      <c r="D22" s="7" t="s">
        <v>53</v>
      </c>
    </row>
    <row r="25" ht="13.5">
      <c r="B25" t="s">
        <v>55</v>
      </c>
    </row>
    <row r="26" spans="2:3" ht="13.5">
      <c r="B26" s="31"/>
      <c r="C26" s="31" t="s">
        <v>29</v>
      </c>
    </row>
    <row r="27" spans="2:4" ht="27">
      <c r="B27" s="33" t="s">
        <v>58</v>
      </c>
      <c r="C27" s="31">
        <v>20.2</v>
      </c>
      <c r="D27" t="s">
        <v>37</v>
      </c>
    </row>
    <row r="28" ht="13.5">
      <c r="C28" s="32" t="s">
        <v>56</v>
      </c>
    </row>
    <row r="29" ht="13.5">
      <c r="C29">
        <f>C27*12</f>
        <v>242.39999999999998</v>
      </c>
    </row>
    <row r="30" ht="13.5">
      <c r="B30" t="s">
        <v>57</v>
      </c>
    </row>
    <row r="31" spans="2:3" ht="13.5">
      <c r="B31" s="5"/>
      <c r="C31" s="5" t="s">
        <v>31</v>
      </c>
    </row>
    <row r="32" spans="2:4" ht="13.5">
      <c r="B32" s="5" t="s">
        <v>33</v>
      </c>
      <c r="C32" s="5">
        <v>23.4</v>
      </c>
      <c r="D32" t="s">
        <v>38</v>
      </c>
    </row>
    <row r="33" ht="13.5">
      <c r="D33" t="s">
        <v>59</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情報企画課</cp:lastModifiedBy>
  <cp:lastPrinted>2010-03-28T04:40:27Z</cp:lastPrinted>
  <dcterms:created xsi:type="dcterms:W3CDTF">2010-03-04T01:25:31Z</dcterms:created>
  <dcterms:modified xsi:type="dcterms:W3CDTF">2010-04-01T00:05:26Z</dcterms:modified>
  <cp:category/>
  <cp:version/>
  <cp:contentType/>
  <cp:contentStatus/>
</cp:coreProperties>
</file>