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1560" windowWidth="10725" windowHeight="8325" tabRatio="761" activeTab="0"/>
  </bookViews>
  <sheets>
    <sheet name="9-2" sheetId="1" r:id="rId1"/>
  </sheets>
  <externalReferences>
    <externalReference r:id="rId4"/>
  </externalReferences>
  <definedNames>
    <definedName name="DATA" localSheetId="0">'9-2'!$B$11:$Q$23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'9-2'!$B$11</definedName>
    <definedName name="Last1" localSheetId="0">'9-2'!$Q$11</definedName>
    <definedName name="_xlnm.Print_Area" localSheetId="0">'9-2'!$A$1:$Q$50</definedName>
    <definedName name="SIKI1" localSheetId="0">'9-2'!#REF!</definedName>
    <definedName name="Tag1" localSheetId="0">'9-2'!#REF!</definedName>
    <definedName name="Tag2" localSheetId="0">'9-2'!$I$7</definedName>
    <definedName name="Top1" localSheetId="0">'9-2'!$A$7</definedName>
  </definedNames>
  <calcPr fullCalcOnLoad="1"/>
</workbook>
</file>

<file path=xl/sharedStrings.xml><?xml version="1.0" encoding="utf-8"?>
<sst xmlns="http://schemas.openxmlformats.org/spreadsheetml/2006/main" count="81" uniqueCount="40">
  <si>
    <t>-</t>
  </si>
  <si>
    <t>総　数</t>
  </si>
  <si>
    <t>年　月</t>
  </si>
  <si>
    <t>床 面 積</t>
  </si>
  <si>
    <t>（単位　戸・㎡）</t>
  </si>
  <si>
    <t>利　用　関　係　別</t>
  </si>
  <si>
    <t>種　類　別</t>
  </si>
  <si>
    <t>持　家</t>
  </si>
  <si>
    <t>貸　家</t>
  </si>
  <si>
    <t>給　与　住　宅</t>
  </si>
  <si>
    <t>分譲住宅</t>
  </si>
  <si>
    <t>専　用　住　宅</t>
  </si>
  <si>
    <t>併　用　住　宅</t>
  </si>
  <si>
    <t>そ　　の　　他</t>
  </si>
  <si>
    <t>戸　数</t>
  </si>
  <si>
    <t>１）「建設統計月報」による。</t>
  </si>
  <si>
    <t>２）建築動態統計調査による住宅とは、生計を共にする者が独立して居住することができるように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</si>
  <si>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</si>
  <si>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</si>
  <si>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</si>
  <si>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</si>
  <si>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</si>
  <si>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</si>
  <si>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</si>
  <si>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</si>
  <si>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</si>
  <si>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</si>
  <si>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設備された１棟もしくは、数棟の建築物又は区画されたその１部をいう。</t>
  </si>
  <si>
    <t>国土交通省総合政策局</t>
  </si>
  <si>
    <t>　　　　　２　</t>
  </si>
  <si>
    <t>　　新設とは新築、また改築によって住宅の戸が新たに造られるものである。</t>
  </si>
  <si>
    <t>　　２０　</t>
  </si>
  <si>
    <t>　　２１　</t>
  </si>
  <si>
    <t>平成２１年１月</t>
  </si>
  <si>
    <t>９－２　利用関係及び種類別新設住宅着工数（平成１８～平成２２年）</t>
  </si>
  <si>
    <t>　　２２　</t>
  </si>
  <si>
    <t>平成１８年</t>
  </si>
  <si>
    <t>　　１９　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</si>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</sst>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Alignment="1">
      <alignment horizontal="centerContinuous" vertical="center"/>
    </xf>
    <xf numFmtId="3" fontId="9" fillId="0" borderId="0" xfId="0" applyFont="1" applyFill="1" applyAlignment="1">
      <alignment horizontal="right" vertical="center"/>
    </xf>
    <xf numFmtId="3" fontId="9" fillId="0" borderId="0" xfId="0" applyFont="1" applyFill="1" applyBorder="1" applyAlignment="1" applyProtection="1" quotePrefix="1">
      <alignment horizontal="left" vertical="center"/>
      <protection/>
    </xf>
    <xf numFmtId="3" fontId="9" fillId="0" borderId="0" xfId="0" applyFont="1" applyFill="1" applyBorder="1" applyAlignment="1">
      <alignment vertical="center"/>
    </xf>
    <xf numFmtId="3" fontId="9" fillId="0" borderId="0" xfId="0" applyFont="1" applyFill="1" applyBorder="1" applyAlignment="1">
      <alignment horizontal="right" vertical="center"/>
    </xf>
    <xf numFmtId="3" fontId="9" fillId="0" borderId="1" xfId="0" applyFont="1" applyFill="1" applyBorder="1" applyAlignment="1">
      <alignment vertical="center"/>
    </xf>
    <xf numFmtId="3" fontId="9" fillId="0" borderId="2" xfId="0" applyFont="1" applyFill="1" applyBorder="1" applyAlignment="1" applyProtection="1">
      <alignment horizontal="centerContinuous" vertical="center"/>
      <protection/>
    </xf>
    <xf numFmtId="3" fontId="9" fillId="0" borderId="3" xfId="0" applyFont="1" applyFill="1" applyBorder="1" applyAlignment="1">
      <alignment horizontal="centerContinuous" vertical="center"/>
    </xf>
    <xf numFmtId="3" fontId="9" fillId="0" borderId="4" xfId="0" applyFont="1" applyFill="1" applyBorder="1" applyAlignment="1">
      <alignment horizontal="centerContinuous" vertical="center"/>
    </xf>
    <xf numFmtId="3" fontId="9" fillId="0" borderId="5" xfId="0" applyFont="1" applyFill="1" applyBorder="1" applyAlignment="1">
      <alignment horizontal="centerContinuous" vertical="center"/>
    </xf>
    <xf numFmtId="3" fontId="9" fillId="0" borderId="6" xfId="0" applyFont="1" applyFill="1" applyBorder="1" applyAlignment="1">
      <alignment horizontal="centerContinuous" vertical="center"/>
    </xf>
    <xf numFmtId="3" fontId="9" fillId="0" borderId="7" xfId="0" applyFont="1" applyFill="1" applyBorder="1" applyAlignment="1" applyProtection="1">
      <alignment horizontal="center" vertical="center"/>
      <protection/>
    </xf>
    <xf numFmtId="3" fontId="9" fillId="0" borderId="8" xfId="0" applyFont="1" applyFill="1" applyBorder="1" applyAlignment="1" applyProtection="1">
      <alignment horizontal="centerContinuous" vertical="center"/>
      <protection/>
    </xf>
    <xf numFmtId="3" fontId="9" fillId="0" borderId="1" xfId="0" applyFont="1" applyFill="1" applyBorder="1" applyAlignment="1">
      <alignment horizontal="centerContinuous" vertical="center"/>
    </xf>
    <xf numFmtId="3" fontId="9" fillId="0" borderId="9" xfId="0" applyFont="1" applyFill="1" applyBorder="1" applyAlignment="1">
      <alignment horizontal="centerContinuous" vertical="center"/>
    </xf>
    <xf numFmtId="3" fontId="9" fillId="0" borderId="9" xfId="0" applyFont="1" applyFill="1" applyBorder="1" applyAlignment="1" applyProtection="1">
      <alignment horizontal="centerContinuous" vertical="center"/>
      <protection/>
    </xf>
    <xf numFmtId="3" fontId="9" fillId="0" borderId="10" xfId="0" applyFont="1" applyFill="1" applyBorder="1" applyAlignment="1">
      <alignment vertical="center"/>
    </xf>
    <xf numFmtId="3" fontId="9" fillId="0" borderId="11" xfId="0" applyFont="1" applyFill="1" applyBorder="1" applyAlignment="1">
      <alignment vertical="center"/>
    </xf>
    <xf numFmtId="3" fontId="9" fillId="0" borderId="12" xfId="0" applyFont="1" applyFill="1" applyBorder="1" applyAlignment="1" applyProtection="1">
      <alignment horizontal="center" vertical="center"/>
      <protection/>
    </xf>
    <xf numFmtId="3" fontId="9" fillId="0" borderId="2" xfId="0" applyFont="1" applyFill="1" applyBorder="1" applyAlignment="1" applyProtection="1">
      <alignment horizontal="center" vertical="center"/>
      <protection/>
    </xf>
    <xf numFmtId="3" fontId="9" fillId="0" borderId="3" xfId="0" applyFont="1" applyFill="1" applyBorder="1" applyAlignment="1" applyProtection="1">
      <alignment horizontal="center" vertical="center"/>
      <protection/>
    </xf>
    <xf numFmtId="3" fontId="9" fillId="0" borderId="1" xfId="0" applyFont="1" applyFill="1" applyBorder="1" applyAlignment="1" applyProtection="1" quotePrefix="1">
      <alignment horizontal="center" vertical="center"/>
      <protection/>
    </xf>
    <xf numFmtId="201" fontId="9" fillId="0" borderId="9" xfId="0" applyNumberFormat="1" applyFont="1" applyFill="1" applyBorder="1" applyAlignment="1" applyProtection="1">
      <alignment vertical="center"/>
      <protection/>
    </xf>
    <xf numFmtId="3" fontId="9" fillId="0" borderId="9" xfId="0" applyFont="1" applyFill="1" applyBorder="1" applyAlignment="1" applyProtection="1">
      <alignment horizontal="right" vertical="center"/>
      <protection/>
    </xf>
    <xf numFmtId="3" fontId="9" fillId="0" borderId="7" xfId="0" applyFont="1" applyFill="1" applyBorder="1" applyAlignment="1" applyProtection="1" quotePrefix="1">
      <alignment horizontal="center" vertical="center"/>
      <protection/>
    </xf>
    <xf numFmtId="201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Font="1" applyFill="1" applyBorder="1" applyAlignment="1" applyProtection="1">
      <alignment horizontal="right" vertical="center"/>
      <protection/>
    </xf>
    <xf numFmtId="201" fontId="9" fillId="0" borderId="0" xfId="0" applyNumberFormat="1" applyFont="1" applyFill="1" applyBorder="1" applyAlignment="1" applyProtection="1">
      <alignment horizontal="right" vertical="center"/>
      <protection/>
    </xf>
    <xf numFmtId="3" fontId="10" fillId="0" borderId="7" xfId="0" applyFont="1" applyFill="1" applyBorder="1" applyAlignment="1" applyProtection="1" quotePrefix="1">
      <alignment horizontal="center" vertical="center"/>
      <protection/>
    </xf>
    <xf numFmtId="201" fontId="10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7" xfId="0" applyFont="1" applyFill="1" applyBorder="1" applyAlignment="1" applyProtection="1" quotePrefix="1">
      <alignment horizontal="right" vertical="center"/>
      <protection/>
    </xf>
    <xf numFmtId="3" fontId="9" fillId="0" borderId="10" xfId="0" applyFont="1" applyFill="1" applyBorder="1" applyAlignment="1" applyProtection="1" quotePrefix="1">
      <alignment horizontal="right" vertical="center"/>
      <protection/>
    </xf>
    <xf numFmtId="201" fontId="9" fillId="0" borderId="13" xfId="0" applyNumberFormat="1" applyFont="1" applyFill="1" applyBorder="1" applyAlignment="1" applyProtection="1">
      <alignment horizontal="right" vertical="center"/>
      <protection/>
    </xf>
    <xf numFmtId="3" fontId="9" fillId="0" borderId="13" xfId="0" applyFont="1" applyFill="1" applyBorder="1" applyAlignment="1" applyProtection="1">
      <alignment horizontal="right" vertical="center"/>
      <protection/>
    </xf>
    <xf numFmtId="3" fontId="9" fillId="0" borderId="0" xfId="0" applyFont="1" applyFill="1" applyAlignment="1" applyProtection="1">
      <alignment horizontal="left" vertical="center"/>
      <protection/>
    </xf>
    <xf numFmtId="3" fontId="9" fillId="0" borderId="0" xfId="0" applyFont="1" applyFill="1" applyAlignment="1" applyProtection="1" quotePrefix="1">
      <alignment horizontal="left" vertical="center"/>
      <protection/>
    </xf>
    <xf numFmtId="3" fontId="9" fillId="0" borderId="14" xfId="0" applyFont="1" applyFill="1" applyBorder="1" applyAlignment="1" applyProtection="1">
      <alignment horizontal="center" vertical="center"/>
      <protection/>
    </xf>
    <xf numFmtId="3" fontId="11" fillId="0" borderId="0" xfId="0" applyFont="1" applyFill="1" applyAlignment="1" applyProtection="1">
      <alignment horizontal="left" vertical="center"/>
      <protection/>
    </xf>
    <xf numFmtId="3" fontId="9" fillId="0" borderId="15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S28"/>
  <sheetViews>
    <sheetView showGridLines="0" tabSelected="1" view="pageBreakPreview" zoomScaleNormal="120" zoomScaleSheetLayoutView="100" workbookViewId="0" topLeftCell="A1">
      <selection activeCell="G14" sqref="A14:G14"/>
    </sheetView>
  </sheetViews>
  <sheetFormatPr defaultColWidth="10.59765625" defaultRowHeight="19.5" customHeight="1"/>
  <cols>
    <col min="1" max="1" width="13.59765625" style="1" customWidth="1"/>
    <col min="2" max="2" width="9.69921875" style="1" customWidth="1"/>
    <col min="3" max="3" width="11.69921875" style="1" customWidth="1"/>
    <col min="4" max="9" width="8.59765625" style="1" customWidth="1"/>
    <col min="10" max="10" width="10.59765625" style="1" customWidth="1"/>
    <col min="11" max="12" width="9.69921875" style="1" customWidth="1"/>
    <col min="13" max="13" width="14.09765625" style="1" bestFit="1" customWidth="1"/>
    <col min="14" max="14" width="11.69921875" style="1" customWidth="1"/>
    <col min="15" max="16" width="9.69921875" style="1" customWidth="1"/>
    <col min="17" max="18" width="9.69921875" style="3" customWidth="1"/>
    <col min="19" max="16384" width="10.59765625" style="1" customWidth="1"/>
  </cols>
  <sheetData>
    <row r="1" spans="1:12" ht="14.25">
      <c r="A1" s="39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2.75" customHeight="1"/>
    <row r="3" spans="1:19" ht="12.75" customHeight="1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6" t="s">
        <v>28</v>
      </c>
      <c r="S3" s="5"/>
    </row>
    <row r="4" spans="1:19" ht="12.75" customHeight="1">
      <c r="A4" s="7"/>
      <c r="B4" s="8" t="s">
        <v>1</v>
      </c>
      <c r="C4" s="9"/>
      <c r="D4" s="8" t="s">
        <v>5</v>
      </c>
      <c r="E4" s="10"/>
      <c r="F4" s="10"/>
      <c r="G4" s="10"/>
      <c r="H4" s="10"/>
      <c r="I4" s="11"/>
      <c r="J4" s="12"/>
      <c r="K4" s="9"/>
      <c r="L4" s="8" t="s">
        <v>6</v>
      </c>
      <c r="M4" s="10"/>
      <c r="N4" s="10"/>
      <c r="O4" s="10"/>
      <c r="P4" s="10"/>
      <c r="Q4" s="10"/>
      <c r="R4" s="5"/>
      <c r="S4" s="5"/>
    </row>
    <row r="5" spans="1:19" ht="12.75" customHeight="1">
      <c r="A5" s="13" t="s">
        <v>2</v>
      </c>
      <c r="B5" s="38" t="s">
        <v>14</v>
      </c>
      <c r="C5" s="38" t="s">
        <v>3</v>
      </c>
      <c r="D5" s="14" t="s">
        <v>7</v>
      </c>
      <c r="E5" s="15"/>
      <c r="F5" s="14" t="s">
        <v>8</v>
      </c>
      <c r="G5" s="15"/>
      <c r="H5" s="14" t="s">
        <v>9</v>
      </c>
      <c r="I5" s="15"/>
      <c r="J5" s="17" t="s">
        <v>10</v>
      </c>
      <c r="K5" s="15"/>
      <c r="L5" s="14" t="s">
        <v>11</v>
      </c>
      <c r="M5" s="15"/>
      <c r="N5" s="14" t="s">
        <v>12</v>
      </c>
      <c r="O5" s="15"/>
      <c r="P5" s="14" t="s">
        <v>13</v>
      </c>
      <c r="Q5" s="16"/>
      <c r="R5" s="5"/>
      <c r="S5" s="5"/>
    </row>
    <row r="6" spans="1:19" ht="12.75" customHeight="1">
      <c r="A6" s="18"/>
      <c r="B6" s="19"/>
      <c r="C6" s="19"/>
      <c r="D6" s="20" t="s">
        <v>14</v>
      </c>
      <c r="E6" s="20" t="s">
        <v>3</v>
      </c>
      <c r="F6" s="20" t="s">
        <v>14</v>
      </c>
      <c r="G6" s="20" t="s">
        <v>3</v>
      </c>
      <c r="H6" s="20" t="s">
        <v>14</v>
      </c>
      <c r="I6" s="20" t="s">
        <v>3</v>
      </c>
      <c r="J6" s="22" t="s">
        <v>14</v>
      </c>
      <c r="K6" s="20" t="s">
        <v>3</v>
      </c>
      <c r="L6" s="20" t="s">
        <v>14</v>
      </c>
      <c r="M6" s="20" t="s">
        <v>3</v>
      </c>
      <c r="N6" s="20" t="s">
        <v>14</v>
      </c>
      <c r="O6" s="20" t="s">
        <v>3</v>
      </c>
      <c r="P6" s="20" t="s">
        <v>14</v>
      </c>
      <c r="Q6" s="21" t="s">
        <v>3</v>
      </c>
      <c r="R6" s="5"/>
      <c r="S6" s="5"/>
    </row>
    <row r="7" spans="1:18" ht="12.75" customHeight="1">
      <c r="A7" s="23" t="s">
        <v>36</v>
      </c>
      <c r="B7" s="24">
        <v>14805</v>
      </c>
      <c r="C7" s="24">
        <v>1295191</v>
      </c>
      <c r="D7" s="24">
        <v>4693</v>
      </c>
      <c r="E7" s="24">
        <v>615072</v>
      </c>
      <c r="F7" s="24">
        <v>7818</v>
      </c>
      <c r="G7" s="24">
        <v>399554</v>
      </c>
      <c r="H7" s="24">
        <v>78</v>
      </c>
      <c r="I7" s="24">
        <v>7755</v>
      </c>
      <c r="J7" s="24">
        <v>2216</v>
      </c>
      <c r="K7" s="24">
        <v>236810</v>
      </c>
      <c r="L7" s="24">
        <v>14100</v>
      </c>
      <c r="M7" s="24">
        <v>1215064</v>
      </c>
      <c r="N7" s="24">
        <v>705</v>
      </c>
      <c r="O7" s="24">
        <v>44127</v>
      </c>
      <c r="P7" s="25" t="s">
        <v>0</v>
      </c>
      <c r="Q7" s="25" t="s">
        <v>0</v>
      </c>
      <c r="R7" s="5"/>
    </row>
    <row r="8" spans="1:18" ht="12.75" customHeight="1">
      <c r="A8" s="26" t="s">
        <v>37</v>
      </c>
      <c r="B8" s="27">
        <v>13286</v>
      </c>
      <c r="C8" s="27">
        <v>1099529</v>
      </c>
      <c r="D8" s="27">
        <v>4315</v>
      </c>
      <c r="E8" s="27">
        <v>567428</v>
      </c>
      <c r="F8" s="27">
        <v>7255</v>
      </c>
      <c r="G8" s="27">
        <v>354933</v>
      </c>
      <c r="H8" s="27">
        <v>104</v>
      </c>
      <c r="I8" s="27">
        <v>5434</v>
      </c>
      <c r="J8" s="27">
        <v>1612</v>
      </c>
      <c r="K8" s="27">
        <v>171734</v>
      </c>
      <c r="L8" s="27">
        <v>12682</v>
      </c>
      <c r="M8" s="27">
        <v>1062513</v>
      </c>
      <c r="N8" s="27">
        <v>604</v>
      </c>
      <c r="O8" s="27">
        <v>37016</v>
      </c>
      <c r="P8" s="28" t="s">
        <v>0</v>
      </c>
      <c r="Q8" s="28" t="s">
        <v>0</v>
      </c>
      <c r="R8" s="5"/>
    </row>
    <row r="9" spans="1:18" ht="12.75" customHeight="1">
      <c r="A9" s="26" t="s">
        <v>31</v>
      </c>
      <c r="B9" s="27">
        <v>12542</v>
      </c>
      <c r="C9" s="27">
        <v>1045706</v>
      </c>
      <c r="D9" s="27">
        <v>4329</v>
      </c>
      <c r="E9" s="27">
        <v>564874</v>
      </c>
      <c r="F9" s="27">
        <v>6623</v>
      </c>
      <c r="G9" s="27">
        <v>313191</v>
      </c>
      <c r="H9" s="27">
        <v>147</v>
      </c>
      <c r="I9" s="27">
        <v>21041</v>
      </c>
      <c r="J9" s="27">
        <v>1443</v>
      </c>
      <c r="K9" s="27">
        <v>146600</v>
      </c>
      <c r="L9" s="27">
        <v>12208</v>
      </c>
      <c r="M9" s="27">
        <v>1021811</v>
      </c>
      <c r="N9" s="27">
        <v>333</v>
      </c>
      <c r="O9" s="27">
        <v>23809</v>
      </c>
      <c r="P9" s="29">
        <v>1</v>
      </c>
      <c r="Q9" s="29">
        <v>86</v>
      </c>
      <c r="R9" s="5"/>
    </row>
    <row r="10" spans="1:18" ht="12.75" customHeight="1">
      <c r="A10" s="26" t="s">
        <v>32</v>
      </c>
      <c r="B10" s="29">
        <v>9842</v>
      </c>
      <c r="C10" s="29">
        <v>910123</v>
      </c>
      <c r="D10" s="29">
        <v>4016</v>
      </c>
      <c r="E10" s="29">
        <v>512766</v>
      </c>
      <c r="F10" s="29">
        <v>4193</v>
      </c>
      <c r="G10" s="29">
        <v>215000</v>
      </c>
      <c r="H10" s="29">
        <v>208</v>
      </c>
      <c r="I10" s="29">
        <v>17473</v>
      </c>
      <c r="J10" s="29">
        <v>1425</v>
      </c>
      <c r="K10" s="29">
        <v>164884</v>
      </c>
      <c r="L10" s="29">
        <v>9663</v>
      </c>
      <c r="M10" s="29">
        <v>892188</v>
      </c>
      <c r="N10" s="29">
        <v>178</v>
      </c>
      <c r="O10" s="29">
        <v>17881</v>
      </c>
      <c r="P10" s="28">
        <v>1</v>
      </c>
      <c r="Q10" s="28">
        <v>54</v>
      </c>
      <c r="R10" s="5"/>
    </row>
    <row r="11" spans="1:19" ht="12.75" customHeight="1">
      <c r="A11" s="30" t="s">
        <v>35</v>
      </c>
      <c r="B11" s="31">
        <v>8842</v>
      </c>
      <c r="C11" s="31">
        <f>SUM(C12:C23)</f>
        <v>835721</v>
      </c>
      <c r="D11" s="31">
        <v>4431</v>
      </c>
      <c r="E11" s="31">
        <f>SUM(E12:E23)</f>
        <v>550791</v>
      </c>
      <c r="F11" s="31">
        <v>3647</v>
      </c>
      <c r="G11" s="31">
        <f>SUM(G12:G23)</f>
        <v>202437</v>
      </c>
      <c r="H11" s="31">
        <v>94</v>
      </c>
      <c r="I11" s="31">
        <f>SUM(I12:I23)</f>
        <v>8642</v>
      </c>
      <c r="J11" s="31">
        <v>670</v>
      </c>
      <c r="K11" s="31">
        <f>SUM(K12:K23)</f>
        <v>73851</v>
      </c>
      <c r="L11" s="31">
        <f>SUM(L12:L23)</f>
        <v>8726</v>
      </c>
      <c r="M11" s="31">
        <f>SUM(M12:M23)</f>
        <v>824754</v>
      </c>
      <c r="N11" s="31">
        <f>SUM(N12:N23)</f>
        <v>107</v>
      </c>
      <c r="O11" s="31">
        <f>SUM(O12:O23)</f>
        <v>10242</v>
      </c>
      <c r="P11" s="31" t="s">
        <v>38</v>
      </c>
      <c r="Q11" s="31" t="s">
        <v>39</v>
      </c>
      <c r="R11" s="5"/>
      <c r="S11" s="5"/>
    </row>
    <row r="12" spans="1:19" ht="12.75" customHeight="1">
      <c r="A12" s="32" t="s">
        <v>33</v>
      </c>
      <c r="B12" s="29">
        <v>727</v>
      </c>
      <c r="C12" s="29">
        <v>65211</v>
      </c>
      <c r="D12" s="29">
        <v>294</v>
      </c>
      <c r="E12" s="29">
        <v>37701</v>
      </c>
      <c r="F12" s="29">
        <v>386</v>
      </c>
      <c r="G12" s="29">
        <v>21904</v>
      </c>
      <c r="H12" s="29">
        <v>1</v>
      </c>
      <c r="I12" s="29">
        <v>142</v>
      </c>
      <c r="J12" s="29">
        <v>46</v>
      </c>
      <c r="K12" s="29">
        <v>5464</v>
      </c>
      <c r="L12" s="29">
        <f>358+194+172</f>
        <v>724</v>
      </c>
      <c r="M12" s="29">
        <f>44419+10714+9728</f>
        <v>64861</v>
      </c>
      <c r="N12" s="29">
        <v>3</v>
      </c>
      <c r="O12" s="29">
        <v>350</v>
      </c>
      <c r="P12" s="28" t="s">
        <v>38</v>
      </c>
      <c r="Q12" s="28" t="s">
        <v>38</v>
      </c>
      <c r="R12" s="5"/>
      <c r="S12" s="5"/>
    </row>
    <row r="13" spans="1:19" ht="12.75" customHeight="1">
      <c r="A13" s="32" t="s">
        <v>29</v>
      </c>
      <c r="B13" s="29">
        <v>544</v>
      </c>
      <c r="C13" s="29">
        <v>58963</v>
      </c>
      <c r="D13" s="29">
        <v>370</v>
      </c>
      <c r="E13" s="29">
        <v>46254</v>
      </c>
      <c r="F13" s="29">
        <v>117</v>
      </c>
      <c r="G13" s="29">
        <v>7094</v>
      </c>
      <c r="H13" s="29">
        <v>14</v>
      </c>
      <c r="I13" s="29">
        <v>841</v>
      </c>
      <c r="J13" s="29">
        <v>43</v>
      </c>
      <c r="K13" s="29">
        <v>4774</v>
      </c>
      <c r="L13" s="29">
        <f>413+31+92</f>
        <v>536</v>
      </c>
      <c r="M13" s="29">
        <f>50954+1798+5355</f>
        <v>58107</v>
      </c>
      <c r="N13" s="29">
        <v>8</v>
      </c>
      <c r="O13" s="29">
        <v>856</v>
      </c>
      <c r="P13" s="28" t="s">
        <v>38</v>
      </c>
      <c r="Q13" s="28" t="s">
        <v>38</v>
      </c>
      <c r="R13" s="5"/>
      <c r="S13" s="5"/>
    </row>
    <row r="14" spans="1:19" ht="12.75" customHeight="1">
      <c r="A14" s="32" t="s">
        <v>20</v>
      </c>
      <c r="B14" s="29">
        <v>728</v>
      </c>
      <c r="C14" s="29">
        <v>64722</v>
      </c>
      <c r="D14" s="29">
        <v>340</v>
      </c>
      <c r="E14" s="29">
        <v>41472</v>
      </c>
      <c r="F14" s="29">
        <v>341</v>
      </c>
      <c r="G14" s="29">
        <v>18089</v>
      </c>
      <c r="H14" s="29">
        <v>2</v>
      </c>
      <c r="I14" s="29">
        <v>232</v>
      </c>
      <c r="J14" s="29">
        <v>45</v>
      </c>
      <c r="K14" s="29">
        <v>4929</v>
      </c>
      <c r="L14" s="29">
        <f>397+98+205</f>
        <v>700</v>
      </c>
      <c r="M14" s="29">
        <f>47335+5171+10649</f>
        <v>63155</v>
      </c>
      <c r="N14" s="29">
        <f>3+25</f>
        <v>28</v>
      </c>
      <c r="O14" s="29">
        <f>308+1259</f>
        <v>1567</v>
      </c>
      <c r="P14" s="28" t="s">
        <v>38</v>
      </c>
      <c r="Q14" s="28" t="s">
        <v>38</v>
      </c>
      <c r="R14" s="5"/>
      <c r="S14" s="5"/>
    </row>
    <row r="15" spans="1:19" ht="12.75" customHeight="1">
      <c r="A15" s="32" t="s">
        <v>21</v>
      </c>
      <c r="B15" s="29">
        <v>682</v>
      </c>
      <c r="C15" s="29">
        <v>59303</v>
      </c>
      <c r="D15" s="29">
        <v>280</v>
      </c>
      <c r="E15" s="29">
        <v>34273</v>
      </c>
      <c r="F15" s="29">
        <v>363</v>
      </c>
      <c r="G15" s="29">
        <v>20544</v>
      </c>
      <c r="H15" s="29">
        <v>2</v>
      </c>
      <c r="I15" s="29">
        <v>348</v>
      </c>
      <c r="J15" s="29">
        <v>37</v>
      </c>
      <c r="K15" s="29">
        <v>4138</v>
      </c>
      <c r="L15" s="29">
        <f>326+100+250</f>
        <v>676</v>
      </c>
      <c r="M15" s="29">
        <f>39225+4541+14879</f>
        <v>58645</v>
      </c>
      <c r="N15" s="29">
        <v>6</v>
      </c>
      <c r="O15" s="29">
        <v>658</v>
      </c>
      <c r="P15" s="28" t="s">
        <v>38</v>
      </c>
      <c r="Q15" s="28" t="s">
        <v>38</v>
      </c>
      <c r="R15" s="5"/>
      <c r="S15" s="5"/>
    </row>
    <row r="16" spans="1:19" ht="12.75" customHeight="1">
      <c r="A16" s="32" t="s">
        <v>22</v>
      </c>
      <c r="B16" s="29">
        <v>479</v>
      </c>
      <c r="C16" s="29">
        <v>44648</v>
      </c>
      <c r="D16" s="29">
        <v>244</v>
      </c>
      <c r="E16" s="29">
        <v>29452</v>
      </c>
      <c r="F16" s="29">
        <v>160</v>
      </c>
      <c r="G16" s="29">
        <v>8100</v>
      </c>
      <c r="H16" s="29">
        <v>9</v>
      </c>
      <c r="I16" s="29">
        <v>1223</v>
      </c>
      <c r="J16" s="29">
        <v>66</v>
      </c>
      <c r="K16" s="29">
        <v>5873</v>
      </c>
      <c r="L16" s="29">
        <f>266+48+150</f>
        <v>464</v>
      </c>
      <c r="M16" s="29">
        <f>31736+2338+9001</f>
        <v>43075</v>
      </c>
      <c r="N16" s="29">
        <v>6</v>
      </c>
      <c r="O16" s="29">
        <v>848</v>
      </c>
      <c r="P16" s="28" t="s">
        <v>38</v>
      </c>
      <c r="Q16" s="28" t="s">
        <v>38</v>
      </c>
      <c r="R16" s="5"/>
      <c r="S16" s="5"/>
    </row>
    <row r="17" spans="1:19" ht="12.75" customHeight="1">
      <c r="A17" s="32" t="s">
        <v>23</v>
      </c>
      <c r="B17" s="29">
        <v>871</v>
      </c>
      <c r="C17" s="29">
        <v>83497</v>
      </c>
      <c r="D17" s="29">
        <v>467</v>
      </c>
      <c r="E17" s="29">
        <v>57591</v>
      </c>
      <c r="F17" s="29">
        <v>325</v>
      </c>
      <c r="G17" s="29">
        <v>16660</v>
      </c>
      <c r="H17" s="28">
        <v>2</v>
      </c>
      <c r="I17" s="28">
        <v>254</v>
      </c>
      <c r="J17" s="29">
        <v>77</v>
      </c>
      <c r="K17" s="29">
        <v>8992</v>
      </c>
      <c r="L17" s="29">
        <f>540+164+161</f>
        <v>865</v>
      </c>
      <c r="M17" s="29">
        <f>66087+7639+8965</f>
        <v>82691</v>
      </c>
      <c r="N17" s="29">
        <v>6</v>
      </c>
      <c r="O17" s="29">
        <v>806</v>
      </c>
      <c r="P17" s="28" t="s">
        <v>38</v>
      </c>
      <c r="Q17" s="28" t="s">
        <v>38</v>
      </c>
      <c r="R17" s="5"/>
      <c r="S17" s="5"/>
    </row>
    <row r="18" spans="1:19" ht="12.75" customHeight="1">
      <c r="A18" s="32" t="s">
        <v>24</v>
      </c>
      <c r="B18" s="29">
        <v>827</v>
      </c>
      <c r="C18" s="29">
        <v>73894</v>
      </c>
      <c r="D18" s="29">
        <v>354</v>
      </c>
      <c r="E18" s="29">
        <v>42974</v>
      </c>
      <c r="F18" s="29">
        <v>368</v>
      </c>
      <c r="G18" s="29">
        <v>20041</v>
      </c>
      <c r="H18" s="29">
        <v>2</v>
      </c>
      <c r="I18" s="29">
        <v>275</v>
      </c>
      <c r="J18" s="29">
        <v>103</v>
      </c>
      <c r="K18" s="29">
        <v>10604</v>
      </c>
      <c r="L18" s="29">
        <f>401+81+343</f>
        <v>825</v>
      </c>
      <c r="M18" s="29">
        <f>48295+3795+21590</f>
        <v>73680</v>
      </c>
      <c r="N18" s="28">
        <v>2</v>
      </c>
      <c r="O18" s="28">
        <v>214</v>
      </c>
      <c r="P18" s="28" t="s">
        <v>38</v>
      </c>
      <c r="Q18" s="28" t="s">
        <v>38</v>
      </c>
      <c r="R18" s="5"/>
      <c r="S18" s="5"/>
    </row>
    <row r="19" spans="1:19" ht="12.75" customHeight="1">
      <c r="A19" s="32" t="s">
        <v>25</v>
      </c>
      <c r="B19" s="29">
        <v>673</v>
      </c>
      <c r="C19" s="29">
        <v>68831</v>
      </c>
      <c r="D19" s="29">
        <v>409</v>
      </c>
      <c r="E19" s="29">
        <v>51975</v>
      </c>
      <c r="F19" s="29">
        <v>220</v>
      </c>
      <c r="G19" s="29">
        <v>11561</v>
      </c>
      <c r="H19" s="29">
        <v>2</v>
      </c>
      <c r="I19" s="29">
        <v>244</v>
      </c>
      <c r="J19" s="29">
        <v>42</v>
      </c>
      <c r="K19" s="29">
        <v>5051</v>
      </c>
      <c r="L19" s="29">
        <f>454+59+155</f>
        <v>668</v>
      </c>
      <c r="M19" s="29">
        <f>57212+3227+7796</f>
        <v>68235</v>
      </c>
      <c r="N19" s="29">
        <v>5</v>
      </c>
      <c r="O19" s="29">
        <v>596</v>
      </c>
      <c r="P19" s="28" t="s">
        <v>38</v>
      </c>
      <c r="Q19" s="28" t="s">
        <v>38</v>
      </c>
      <c r="R19" s="5"/>
      <c r="S19" s="5"/>
    </row>
    <row r="20" spans="1:19" ht="12.75" customHeight="1">
      <c r="A20" s="32" t="s">
        <v>26</v>
      </c>
      <c r="B20" s="29">
        <v>806</v>
      </c>
      <c r="C20" s="29">
        <v>80132</v>
      </c>
      <c r="D20" s="29">
        <v>437</v>
      </c>
      <c r="E20" s="29">
        <v>54891</v>
      </c>
      <c r="F20" s="29">
        <v>327</v>
      </c>
      <c r="G20" s="29">
        <v>20300</v>
      </c>
      <c r="H20" s="29">
        <v>2</v>
      </c>
      <c r="I20" s="29">
        <v>197</v>
      </c>
      <c r="J20" s="29">
        <v>40</v>
      </c>
      <c r="K20" s="29">
        <v>4744</v>
      </c>
      <c r="L20" s="29">
        <f>480+131+173</f>
        <v>784</v>
      </c>
      <c r="M20" s="29">
        <f>59575+6856+11899</f>
        <v>78330</v>
      </c>
      <c r="N20" s="29">
        <f>10+12</f>
        <v>22</v>
      </c>
      <c r="O20" s="29">
        <f>1071+731</f>
        <v>1802</v>
      </c>
      <c r="P20" s="28" t="s">
        <v>38</v>
      </c>
      <c r="Q20" s="28" t="s">
        <v>38</v>
      </c>
      <c r="R20" s="5"/>
      <c r="S20" s="5"/>
    </row>
    <row r="21" spans="1:19" ht="12.75" customHeight="1">
      <c r="A21" s="32" t="s">
        <v>17</v>
      </c>
      <c r="B21" s="29">
        <v>735</v>
      </c>
      <c r="C21" s="29">
        <v>71804</v>
      </c>
      <c r="D21" s="29">
        <v>423</v>
      </c>
      <c r="E21" s="29">
        <v>51915</v>
      </c>
      <c r="F21" s="29">
        <v>256</v>
      </c>
      <c r="G21" s="29">
        <v>13343</v>
      </c>
      <c r="H21" s="29">
        <v>1</v>
      </c>
      <c r="I21" s="29">
        <v>200</v>
      </c>
      <c r="J21" s="29">
        <v>55</v>
      </c>
      <c r="K21" s="29">
        <v>6346</v>
      </c>
      <c r="L21" s="29">
        <f>483+114+133</f>
        <v>730</v>
      </c>
      <c r="M21" s="29">
        <f>58338+5995+6716</f>
        <v>71049</v>
      </c>
      <c r="N21" s="29">
        <v>5</v>
      </c>
      <c r="O21" s="29">
        <v>755</v>
      </c>
      <c r="P21" s="28" t="s">
        <v>38</v>
      </c>
      <c r="Q21" s="28" t="s">
        <v>38</v>
      </c>
      <c r="R21" s="5"/>
      <c r="S21" s="5"/>
    </row>
    <row r="22" spans="1:19" ht="12.75" customHeight="1">
      <c r="A22" s="32" t="s">
        <v>18</v>
      </c>
      <c r="B22" s="29">
        <v>950</v>
      </c>
      <c r="C22" s="29">
        <v>88112</v>
      </c>
      <c r="D22" s="29">
        <v>401</v>
      </c>
      <c r="E22" s="29">
        <v>51222</v>
      </c>
      <c r="F22" s="29">
        <v>425</v>
      </c>
      <c r="G22" s="29">
        <v>24692</v>
      </c>
      <c r="H22" s="29">
        <v>52</v>
      </c>
      <c r="I22" s="29">
        <v>4294</v>
      </c>
      <c r="J22" s="29">
        <v>72</v>
      </c>
      <c r="K22" s="29">
        <v>7904</v>
      </c>
      <c r="L22" s="29">
        <f>459+160+323</f>
        <v>942</v>
      </c>
      <c r="M22" s="29">
        <f>57043+8504+21870</f>
        <v>87417</v>
      </c>
      <c r="N22" s="29">
        <f>4+4</f>
        <v>8</v>
      </c>
      <c r="O22" s="29">
        <f>517+178</f>
        <v>695</v>
      </c>
      <c r="P22" s="28" t="s">
        <v>38</v>
      </c>
      <c r="Q22" s="28" t="s">
        <v>38</v>
      </c>
      <c r="R22" s="5"/>
      <c r="S22" s="5"/>
    </row>
    <row r="23" spans="1:19" ht="12.75" customHeight="1">
      <c r="A23" s="33" t="s">
        <v>19</v>
      </c>
      <c r="B23" s="29">
        <v>820</v>
      </c>
      <c r="C23" s="29">
        <v>76604</v>
      </c>
      <c r="D23" s="29">
        <v>412</v>
      </c>
      <c r="E23" s="34">
        <v>51071</v>
      </c>
      <c r="F23" s="34">
        <v>359</v>
      </c>
      <c r="G23" s="34">
        <v>20109</v>
      </c>
      <c r="H23" s="34">
        <v>5</v>
      </c>
      <c r="I23" s="34">
        <v>392</v>
      </c>
      <c r="J23" s="34">
        <v>44</v>
      </c>
      <c r="K23" s="34">
        <v>5032</v>
      </c>
      <c r="L23" s="34">
        <f>468+152+192</f>
        <v>812</v>
      </c>
      <c r="M23" s="34">
        <f>56334+8153+11022</f>
        <v>75509</v>
      </c>
      <c r="N23" s="34">
        <v>8</v>
      </c>
      <c r="O23" s="34">
        <v>1095</v>
      </c>
      <c r="P23" s="35" t="s">
        <v>38</v>
      </c>
      <c r="Q23" s="35" t="s">
        <v>38</v>
      </c>
      <c r="R23" s="5"/>
      <c r="S23" s="5"/>
    </row>
    <row r="24" spans="1:19" ht="12.75" customHeight="1">
      <c r="A24" s="36" t="s">
        <v>15</v>
      </c>
      <c r="B24" s="40"/>
      <c r="C24" s="40"/>
      <c r="D24" s="40"/>
      <c r="S24" s="3"/>
    </row>
    <row r="25" ht="12.75" customHeight="1">
      <c r="A25" s="36" t="s">
        <v>16</v>
      </c>
    </row>
    <row r="26" ht="12.75" customHeight="1">
      <c r="A26" s="37" t="s">
        <v>27</v>
      </c>
    </row>
    <row r="27" ht="12.75" customHeight="1">
      <c r="A27" s="36" t="s">
        <v>30</v>
      </c>
    </row>
    <row r="28" ht="19.5" customHeight="1">
      <c r="A28" s="36"/>
    </row>
  </sheetData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scale="91" r:id="rId1"/>
  <colBreaks count="1" manualBreakCount="1">
    <brk id="9" max="49" man="1"/>
  </colBreaks>
  <ignoredErrors>
    <ignoredError sqref="A13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2011-03-02T05:22:18Z</cp:lastPrinted>
  <dcterms:created xsi:type="dcterms:W3CDTF">1996-08-01T02:31:05Z</dcterms:created>
  <dcterms:modified xsi:type="dcterms:W3CDTF">2012-03-08T13:45:13Z</dcterms:modified>
  <cp:category/>
  <cp:version/>
  <cp:contentType/>
  <cp:contentStatus/>
</cp:coreProperties>
</file>