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560" windowHeight="7755" activeTab="0"/>
  </bookViews>
  <sheets>
    <sheet name="10-3" sheetId="1" r:id="rId1"/>
  </sheets>
  <definedNames>
    <definedName name="DATA" localSheetId="0">'10-3'!$B$13:$M$39,'10-3'!$B$52:$M$81</definedName>
    <definedName name="DATA">#REF!</definedName>
    <definedName name="K_Top1" localSheetId="0">'10-3'!$B$13</definedName>
    <definedName name="K_Top1">#REF!</definedName>
    <definedName name="K_TOP2" localSheetId="0">'10-3'!$B$52</definedName>
    <definedName name="Last1" localSheetId="0">'10-3'!$M$13</definedName>
    <definedName name="_xlnm.Print_Area" localSheetId="0">'10-3'!$A$1:$M$81</definedName>
    <definedName name="SIKI1" localSheetId="0">'10-3'!#REF!</definedName>
    <definedName name="SIKI2" localSheetId="0">'10-3'!#REF!</definedName>
    <definedName name="Tag1" localSheetId="0">'10-3'!#REF!</definedName>
    <definedName name="Tag2" localSheetId="0">'10-3'!$A$14</definedName>
    <definedName name="Tag3" localSheetId="0">'10-3'!$A$52</definedName>
    <definedName name="Top1" localSheetId="0">'10-3'!#REF!</definedName>
  </definedNames>
  <calcPr fullCalcOnLoad="1"/>
</workbook>
</file>

<file path=xl/sharedStrings.xml><?xml version="1.0" encoding="utf-8"?>
<sst xmlns="http://schemas.openxmlformats.org/spreadsheetml/2006/main" count="208" uniqueCount="96">
  <si>
    <t>　　（単位　人・％）</t>
  </si>
  <si>
    <t>行政区域</t>
  </si>
  <si>
    <t>合　　計</t>
  </si>
  <si>
    <t>簡　易　水　道</t>
  </si>
  <si>
    <t>専　用　水　道</t>
  </si>
  <si>
    <t>普及率</t>
  </si>
  <si>
    <t xml:space="preserve"> 年　間</t>
  </si>
  <si>
    <t>一日平均</t>
  </si>
  <si>
    <t>年度・市町村</t>
  </si>
  <si>
    <t xml:space="preserve"> 内 人 口</t>
  </si>
  <si>
    <t>現在給水</t>
  </si>
  <si>
    <t>(Ｂ／Ａ</t>
  </si>
  <si>
    <t xml:space="preserve"> 給水量</t>
  </si>
  <si>
    <t>給 水 量</t>
  </si>
  <si>
    <t>（Ａ）</t>
  </si>
  <si>
    <t>箇所数</t>
  </si>
  <si>
    <t>人　　口</t>
  </si>
  <si>
    <t>×100)</t>
  </si>
  <si>
    <t>（Ｂ）</t>
  </si>
  <si>
    <t xml:space="preserve"> ％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</si>
  <si>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</si>
  <si>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</si>
  <si>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</si>
  <si>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</si>
  <si>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</si>
  <si>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</si>
  <si>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</si>
  <si>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</si>
  <si>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</si>
  <si>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</si>
  <si>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</si>
  <si>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</si>
  <si>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</si>
  <si>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</si>
  <si>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</si>
  <si>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</si>
  <si>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</si>
  <si>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</si>
  <si>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</si>
  <si>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市町村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</si>
  <si>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</si>
  <si>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</si>
  <si>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</si>
  <si>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</si>
  <si>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</si>
  <si>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</si>
  <si>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</si>
  <si>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</si>
  <si>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</si>
  <si>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</si>
  <si>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</si>
  <si>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</si>
  <si>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</si>
  <si>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</si>
  <si>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</si>
  <si>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</si>
  <si>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あさぎり町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</si>
  <si>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</si>
  <si>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</si>
  <si>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</si>
  <si>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</si>
  <si>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</si>
  <si>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</si>
  <si>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</si>
  <si>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</si>
  <si>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</si>
  <si>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上天草市</t>
  </si>
  <si>
    <t>宇城市</t>
  </si>
  <si>
    <t>阿蘇市</t>
  </si>
  <si>
    <t>美 里 町</t>
  </si>
  <si>
    <t>南阿蘇村</t>
  </si>
  <si>
    <t>山 都 町</t>
  </si>
  <si>
    <t>天 草 市</t>
  </si>
  <si>
    <t>合志市</t>
  </si>
  <si>
    <t>和 水 町</t>
  </si>
  <si>
    <t>氷川町</t>
  </si>
  <si>
    <t xml:space="preserve">   千㎥</t>
  </si>
  <si>
    <t xml:space="preserve">     ㎥</t>
  </si>
  <si>
    <t>上　水　道</t>
  </si>
  <si>
    <t>２）専用水道の現在給水人口は自己水源のみを対象としている。</t>
  </si>
  <si>
    <t>葦 北 郡</t>
  </si>
  <si>
    <t>県環境保全課</t>
  </si>
  <si>
    <t>-</t>
  </si>
  <si>
    <t>３）年間給水量は上水道及び簡易水道の合計である（専用水道は含まない）。</t>
  </si>
  <si>
    <t>　　２４　　</t>
  </si>
  <si>
    <t>平成２１年度</t>
  </si>
  <si>
    <t>　　２２　　</t>
  </si>
  <si>
    <t>　　２３　　</t>
  </si>
  <si>
    <t>　　２５　　</t>
  </si>
  <si>
    <t>１）一部事務組合（大津菊陽水道企業団、八代生活環境事務組合）の箇所数は、給水市町村のうち、1箇所に計上している。</t>
  </si>
  <si>
    <t>-</t>
  </si>
  <si>
    <t>-</t>
  </si>
  <si>
    <t xml:space="preserve">   千㎥</t>
  </si>
  <si>
    <t xml:space="preserve">     ㎥</t>
  </si>
  <si>
    <t>-</t>
  </si>
  <si>
    <t>１０－３　水道施設状況（平成２１～平成２５年度）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</si>
</sst>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.00;&quot;△ &quot;#,##0.00"/>
    <numFmt numFmtId="206" formatCode="0.00000000"/>
    <numFmt numFmtId="207" formatCode="0.0000000"/>
    <numFmt numFmtId="208" formatCode="0.000000"/>
    <numFmt numFmtId="209" formatCode="\(#,##0.0\);&quot;(△&quot;#,##0.0\)"/>
    <numFmt numFmtId="210" formatCode="#,##0.000;[Red]\-#,##0.000"/>
    <numFmt numFmtId="211" formatCode="0;&quot;△ &quot;0"/>
    <numFmt numFmtId="212" formatCode="0.0;&quot;△ &quot;0.0"/>
    <numFmt numFmtId="213" formatCode="0_);\(0\)"/>
    <numFmt numFmtId="214" formatCode="0.000;&quot;△ &quot;0.000"/>
    <numFmt numFmtId="215" formatCode="0.0_);[Red]\(0.0\)"/>
    <numFmt numFmtId="216" formatCode="#,##0.00000;&quot;△ &quot;#,##0.00000"/>
    <numFmt numFmtId="217" formatCode="[$-411]e"/>
    <numFmt numFmtId="218" formatCode="0_);[Red]\(0\)"/>
    <numFmt numFmtId="219" formatCode="&quot;×&quot;;&quot;×&quot;;&quot;○&quot;"/>
    <numFmt numFmtId="220" formatCode="0.00_);[Red]\(0.00\)"/>
    <numFmt numFmtId="221" formatCode="0.000_);[Red]\(0.000\)"/>
    <numFmt numFmtId="222" formatCode="#,##0.00_ ;[Red]\-#,##0.00\ "/>
    <numFmt numFmtId="223" formatCode="0.00;&quot;△ &quot;0.00"/>
    <numFmt numFmtId="224" formatCode="0.0_ "/>
    <numFmt numFmtId="225" formatCode="00"/>
    <numFmt numFmtId="226" formatCode="##0.000"/>
    <numFmt numFmtId="227" formatCode="000"/>
    <numFmt numFmtId="228" formatCode="0_ "/>
    <numFmt numFmtId="229" formatCode="#,##0_);\(#,##0\)"/>
    <numFmt numFmtId="230" formatCode="#,##0_);[Red]\(#,##0\)"/>
    <numFmt numFmtId="231" formatCode="&quot;¥&quot;#,##0_);\(&quot;¥&quot;#,##0\)"/>
    <numFmt numFmtId="232" formatCode="#,##0.00_);[Red]\(#,##0.00\)"/>
    <numFmt numFmtId="233" formatCode="&quot;*&quot;#,##0.00"/>
    <numFmt numFmtId="234" formatCode="#,##0.0_);\(#,##0.0\)"/>
    <numFmt numFmtId="235" formatCode="#,##0.000;&quot;△ &quot;#,##0.000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178" fontId="0" fillId="0" borderId="0" xfId="0" applyAlignment="1">
      <alignment/>
    </xf>
    <xf numFmtId="178" fontId="50" fillId="0" borderId="0" xfId="61" applyFont="1" applyFill="1" applyAlignment="1">
      <alignment horizontal="left" vertical="center"/>
      <protection/>
    </xf>
    <xf numFmtId="178" fontId="51" fillId="0" borderId="0" xfId="61" applyFont="1" applyFill="1" applyAlignment="1">
      <alignment vertical="center"/>
      <protection/>
    </xf>
    <xf numFmtId="180" fontId="51" fillId="0" borderId="0" xfId="61" applyNumberFormat="1" applyFont="1" applyFill="1" applyAlignment="1">
      <alignment vertical="center"/>
      <protection/>
    </xf>
    <xf numFmtId="178" fontId="51" fillId="0" borderId="0" xfId="61" applyFont="1" applyFill="1" applyBorder="1" applyAlignment="1" applyProtection="1">
      <alignment horizontal="left" vertical="center"/>
      <protection/>
    </xf>
    <xf numFmtId="178" fontId="51" fillId="0" borderId="0" xfId="61" applyFont="1" applyFill="1" applyBorder="1" applyAlignment="1">
      <alignment vertical="center"/>
      <protection/>
    </xf>
    <xf numFmtId="180" fontId="51" fillId="0" borderId="0" xfId="61" applyNumberFormat="1" applyFont="1" applyFill="1" applyBorder="1" applyAlignment="1">
      <alignment vertical="center"/>
      <protection/>
    </xf>
    <xf numFmtId="178" fontId="51" fillId="0" borderId="0" xfId="61" applyFont="1" applyFill="1" applyBorder="1" applyAlignment="1" quotePrefix="1">
      <alignment horizontal="right" vertical="center"/>
      <protection/>
    </xf>
    <xf numFmtId="178" fontId="51" fillId="0" borderId="10" xfId="61" applyFont="1" applyFill="1" applyBorder="1" applyAlignment="1">
      <alignment vertical="center"/>
      <protection/>
    </xf>
    <xf numFmtId="178" fontId="51" fillId="0" borderId="11" xfId="61" applyFont="1" applyFill="1" applyBorder="1" applyAlignment="1">
      <alignment vertical="center"/>
      <protection/>
    </xf>
    <xf numFmtId="178" fontId="51" fillId="0" borderId="12" xfId="61" applyFont="1" applyFill="1" applyBorder="1" applyAlignment="1">
      <alignment vertical="center"/>
      <protection/>
    </xf>
    <xf numFmtId="180" fontId="51" fillId="0" borderId="11" xfId="61" applyNumberFormat="1" applyFont="1" applyFill="1" applyBorder="1" applyAlignment="1">
      <alignment horizontal="center" vertical="center"/>
      <protection/>
    </xf>
    <xf numFmtId="178" fontId="51" fillId="0" borderId="13" xfId="61" applyFont="1" applyFill="1" applyBorder="1" applyAlignment="1">
      <alignment vertical="center"/>
      <protection/>
    </xf>
    <xf numFmtId="178" fontId="51" fillId="0" borderId="14" xfId="61" applyFont="1" applyFill="1" applyBorder="1" applyAlignment="1" applyProtection="1">
      <alignment horizontal="center" vertical="center"/>
      <protection/>
    </xf>
    <xf numFmtId="178" fontId="51" fillId="0" borderId="15" xfId="61" applyFont="1" applyFill="1" applyBorder="1" applyAlignment="1" applyProtection="1">
      <alignment horizontal="centerContinuous" vertical="center"/>
      <protection/>
    </xf>
    <xf numFmtId="178" fontId="51" fillId="0" borderId="16" xfId="61" applyFont="1" applyFill="1" applyBorder="1" applyAlignment="1">
      <alignment horizontal="centerContinuous" vertical="center"/>
      <protection/>
    </xf>
    <xf numFmtId="178" fontId="51" fillId="0" borderId="16" xfId="61" applyFont="1" applyFill="1" applyBorder="1" applyAlignment="1" applyProtection="1">
      <alignment horizontal="centerContinuous" vertical="center"/>
      <protection/>
    </xf>
    <xf numFmtId="180" fontId="51" fillId="0" borderId="14" xfId="61" applyNumberFormat="1" applyFont="1" applyFill="1" applyBorder="1" applyAlignment="1" applyProtection="1">
      <alignment horizontal="center" vertical="center"/>
      <protection/>
    </xf>
    <xf numFmtId="178" fontId="51" fillId="0" borderId="17" xfId="61" applyFont="1" applyFill="1" applyBorder="1" applyAlignment="1" applyProtection="1">
      <alignment horizontal="center" vertical="center"/>
      <protection/>
    </xf>
    <xf numFmtId="178" fontId="51" fillId="0" borderId="13" xfId="61" applyFont="1" applyFill="1" applyBorder="1" applyAlignment="1" applyProtection="1" quotePrefix="1">
      <alignment horizontal="center" vertical="center"/>
      <protection/>
    </xf>
    <xf numFmtId="178" fontId="51" fillId="0" borderId="11" xfId="61" applyFont="1" applyFill="1" applyBorder="1" applyAlignment="1" applyProtection="1">
      <alignment horizontal="center" vertical="center"/>
      <protection/>
    </xf>
    <xf numFmtId="178" fontId="51" fillId="0" borderId="14" xfId="61" applyFont="1" applyFill="1" applyBorder="1" applyAlignment="1" applyProtection="1">
      <alignment horizontal="left" vertical="center" shrinkToFit="1"/>
      <protection/>
    </xf>
    <xf numFmtId="178" fontId="51" fillId="0" borderId="16" xfId="61" applyFont="1" applyFill="1" applyBorder="1" applyAlignment="1">
      <alignment horizontal="center" vertical="center"/>
      <protection/>
    </xf>
    <xf numFmtId="178" fontId="51" fillId="0" borderId="18" xfId="61" applyFont="1" applyFill="1" applyBorder="1" applyAlignment="1">
      <alignment vertical="center"/>
      <protection/>
    </xf>
    <xf numFmtId="178" fontId="51" fillId="0" borderId="18" xfId="61" applyFont="1" applyFill="1" applyBorder="1" applyAlignment="1" applyProtection="1">
      <alignment horizontal="center" vertical="center"/>
      <protection/>
    </xf>
    <xf numFmtId="180" fontId="51" fillId="0" borderId="18" xfId="61" applyNumberFormat="1" applyFont="1" applyFill="1" applyBorder="1" applyAlignment="1" applyProtection="1">
      <alignment horizontal="center" vertical="center"/>
      <protection/>
    </xf>
    <xf numFmtId="178" fontId="51" fillId="0" borderId="15" xfId="61" applyFont="1" applyFill="1" applyBorder="1" applyAlignment="1">
      <alignment vertical="center"/>
      <protection/>
    </xf>
    <xf numFmtId="178" fontId="51" fillId="0" borderId="10" xfId="61" applyFont="1" applyFill="1" applyBorder="1" applyAlignment="1">
      <alignment horizontal="center" vertical="center"/>
      <protection/>
    </xf>
    <xf numFmtId="202" fontId="52" fillId="0" borderId="0" xfId="61" applyNumberFormat="1" applyFont="1" applyFill="1" applyBorder="1" applyAlignment="1" applyProtection="1">
      <alignment horizontal="right" vertical="center" shrinkToFit="1"/>
      <protection/>
    </xf>
    <xf numFmtId="183" fontId="52" fillId="0" borderId="0" xfId="61" applyNumberFormat="1" applyFont="1" applyFill="1" applyBorder="1" applyAlignment="1" applyProtection="1">
      <alignment horizontal="right" vertical="center" shrinkToFit="1"/>
      <protection/>
    </xf>
    <xf numFmtId="202" fontId="52" fillId="0" borderId="0" xfId="61" applyNumberFormat="1" applyFont="1" applyFill="1" applyBorder="1" applyAlignment="1">
      <alignment horizontal="right" vertical="center" shrinkToFit="1"/>
      <protection/>
    </xf>
    <xf numFmtId="178" fontId="52" fillId="0" borderId="0" xfId="61" applyFont="1" applyFill="1" applyAlignment="1">
      <alignment vertical="center"/>
      <protection/>
    </xf>
    <xf numFmtId="38" fontId="52" fillId="0" borderId="0" xfId="49" applyNumberFormat="1" applyFont="1" applyBorder="1" applyAlignment="1">
      <alignment vertical="center" shrinkToFit="1"/>
    </xf>
    <xf numFmtId="178" fontId="53" fillId="0" borderId="13" xfId="61" applyFont="1" applyFill="1" applyBorder="1" applyAlignment="1" applyProtection="1" quotePrefix="1">
      <alignment horizontal="center" vertical="center"/>
      <protection/>
    </xf>
    <xf numFmtId="202" fontId="54" fillId="0" borderId="17" xfId="61" applyNumberFormat="1" applyFont="1" applyFill="1" applyBorder="1" applyAlignment="1">
      <alignment horizontal="right" vertical="center" shrinkToFit="1"/>
      <protection/>
    </xf>
    <xf numFmtId="202" fontId="54" fillId="0" borderId="0" xfId="61" applyNumberFormat="1" applyFont="1" applyFill="1" applyBorder="1" applyAlignment="1">
      <alignment horizontal="right" vertical="center" shrinkToFit="1"/>
      <protection/>
    </xf>
    <xf numFmtId="183" fontId="54" fillId="0" borderId="0" xfId="61" applyNumberFormat="1" applyFont="1" applyFill="1" applyBorder="1" applyAlignment="1" applyProtection="1">
      <alignment horizontal="right" vertical="center" shrinkToFit="1"/>
      <protection/>
    </xf>
    <xf numFmtId="38" fontId="54" fillId="0" borderId="0" xfId="49" applyNumberFormat="1" applyFont="1" applyBorder="1" applyAlignment="1">
      <alignment vertical="center" shrinkToFit="1"/>
    </xf>
    <xf numFmtId="178" fontId="53" fillId="0" borderId="13" xfId="61" applyFont="1" applyFill="1" applyBorder="1" applyAlignment="1" applyProtection="1">
      <alignment horizontal="center" vertical="center"/>
      <protection/>
    </xf>
    <xf numFmtId="202" fontId="54" fillId="0" borderId="17" xfId="61" applyNumberFormat="1" applyFont="1" applyFill="1" applyBorder="1" applyAlignment="1" applyProtection="1">
      <alignment horizontal="right" vertical="center" shrinkToFit="1"/>
      <protection/>
    </xf>
    <xf numFmtId="202" fontId="54" fillId="0" borderId="0" xfId="61" applyNumberFormat="1" applyFont="1" applyFill="1" applyBorder="1" applyAlignment="1" applyProtection="1">
      <alignment horizontal="right" vertical="center" shrinkToFit="1"/>
      <protection/>
    </xf>
    <xf numFmtId="178" fontId="51" fillId="0" borderId="13" xfId="61" applyFont="1" applyFill="1" applyBorder="1" applyAlignment="1" applyProtection="1">
      <alignment horizontal="distributed" vertical="center"/>
      <protection/>
    </xf>
    <xf numFmtId="38" fontId="52" fillId="33" borderId="17" xfId="49" applyFont="1" applyFill="1" applyBorder="1" applyAlignment="1">
      <alignment vertical="center" shrinkToFit="1"/>
    </xf>
    <xf numFmtId="38" fontId="52" fillId="33" borderId="0" xfId="49" applyFont="1" applyFill="1" applyBorder="1" applyAlignment="1">
      <alignment vertical="center" shrinkToFit="1"/>
    </xf>
    <xf numFmtId="38" fontId="52" fillId="33" borderId="0" xfId="49" applyFont="1" applyFill="1" applyBorder="1" applyAlignment="1">
      <alignment horizontal="right" vertical="center" shrinkToFit="1"/>
    </xf>
    <xf numFmtId="178" fontId="52" fillId="0" borderId="0" xfId="0" applyFont="1" applyBorder="1" applyAlignment="1">
      <alignment vertical="center" shrinkToFit="1"/>
    </xf>
    <xf numFmtId="178" fontId="53" fillId="0" borderId="13" xfId="61" applyFont="1" applyFill="1" applyBorder="1" applyAlignment="1" applyProtection="1">
      <alignment horizontal="distributed" vertical="center"/>
      <protection/>
    </xf>
    <xf numFmtId="178" fontId="54" fillId="0" borderId="0" xfId="0" applyFont="1" applyBorder="1" applyAlignment="1">
      <alignment vertical="center" shrinkToFit="1"/>
    </xf>
    <xf numFmtId="38" fontId="52" fillId="0" borderId="0" xfId="49" applyFont="1" applyFill="1" applyBorder="1" applyAlignment="1" applyProtection="1">
      <alignment horizontal="right" vertical="center" shrinkToFit="1"/>
      <protection/>
    </xf>
    <xf numFmtId="178" fontId="51" fillId="0" borderId="16" xfId="61" applyFont="1" applyFill="1" applyBorder="1" applyAlignment="1" applyProtection="1">
      <alignment horizontal="distributed" vertical="center"/>
      <protection/>
    </xf>
    <xf numFmtId="38" fontId="52" fillId="33" borderId="15" xfId="49" applyFont="1" applyFill="1" applyBorder="1" applyAlignment="1">
      <alignment vertical="center" shrinkToFit="1"/>
    </xf>
    <xf numFmtId="202" fontId="52" fillId="0" borderId="19" xfId="61" applyNumberFormat="1" applyFont="1" applyFill="1" applyBorder="1" applyAlignment="1" applyProtection="1">
      <alignment horizontal="right" vertical="center" shrinkToFit="1"/>
      <protection/>
    </xf>
    <xf numFmtId="38" fontId="52" fillId="33" borderId="19" xfId="49" applyFont="1" applyFill="1" applyBorder="1" applyAlignment="1">
      <alignment horizontal="right" vertical="center" shrinkToFit="1"/>
    </xf>
    <xf numFmtId="38" fontId="52" fillId="33" borderId="19" xfId="49" applyFont="1" applyFill="1" applyBorder="1" applyAlignment="1">
      <alignment vertical="center" shrinkToFit="1"/>
    </xf>
    <xf numFmtId="183" fontId="52" fillId="0" borderId="19" xfId="61" applyNumberFormat="1" applyFont="1" applyFill="1" applyBorder="1" applyAlignment="1" applyProtection="1">
      <alignment horizontal="right" vertical="center" shrinkToFit="1"/>
      <protection/>
    </xf>
    <xf numFmtId="178" fontId="52" fillId="0" borderId="19" xfId="0" applyFont="1" applyBorder="1" applyAlignment="1">
      <alignment vertical="center" shrinkToFit="1"/>
    </xf>
    <xf numFmtId="38" fontId="54" fillId="0" borderId="19" xfId="49" applyNumberFormat="1" applyFont="1" applyBorder="1" applyAlignment="1">
      <alignment vertical="center" shrinkToFit="1"/>
    </xf>
    <xf numFmtId="178" fontId="55" fillId="0" borderId="0" xfId="61" applyFont="1" applyFill="1" applyAlignment="1" applyProtection="1">
      <alignment horizontal="left" vertical="center"/>
      <protection/>
    </xf>
    <xf numFmtId="178" fontId="51" fillId="0" borderId="0" xfId="61" applyFont="1" applyFill="1" applyBorder="1" applyAlignment="1" applyProtection="1">
      <alignment vertical="center"/>
      <protection/>
    </xf>
    <xf numFmtId="180" fontId="51" fillId="0" borderId="0" xfId="61" applyNumberFormat="1" applyFont="1" applyFill="1" applyBorder="1" applyAlignment="1" applyProtection="1">
      <alignment vertical="center"/>
      <protection/>
    </xf>
    <xf numFmtId="37" fontId="51" fillId="0" borderId="0" xfId="61" applyNumberFormat="1" applyFont="1" applyFill="1" applyBorder="1" applyAlignment="1" applyProtection="1">
      <alignment vertical="center"/>
      <protection/>
    </xf>
    <xf numFmtId="178" fontId="55" fillId="0" borderId="0" xfId="61" applyFont="1" applyFill="1" applyAlignment="1">
      <alignment vertical="center"/>
      <protection/>
    </xf>
    <xf numFmtId="178" fontId="51" fillId="0" borderId="19" xfId="61" applyFont="1" applyFill="1" applyBorder="1" applyAlignment="1" quotePrefix="1">
      <alignment vertical="center"/>
      <protection/>
    </xf>
    <xf numFmtId="178" fontId="51" fillId="0" borderId="19" xfId="61" applyFont="1" applyFill="1" applyBorder="1" applyAlignment="1" quotePrefix="1">
      <alignment horizontal="right" vertical="center"/>
      <protection/>
    </xf>
    <xf numFmtId="37" fontId="53" fillId="0" borderId="10" xfId="61" applyNumberFormat="1" applyFont="1" applyFill="1" applyBorder="1" applyAlignment="1" applyProtection="1">
      <alignment horizontal="distributed" vertical="center"/>
      <protection/>
    </xf>
    <xf numFmtId="202" fontId="54" fillId="0" borderId="12" xfId="61" applyNumberFormat="1" applyFont="1" applyFill="1" applyBorder="1" applyAlignment="1" applyProtection="1">
      <alignment horizontal="right" vertical="center"/>
      <protection/>
    </xf>
    <xf numFmtId="202" fontId="54" fillId="0" borderId="20" xfId="61" applyNumberFormat="1" applyFont="1" applyFill="1" applyBorder="1" applyAlignment="1" applyProtection="1">
      <alignment horizontal="right" vertical="center"/>
      <protection/>
    </xf>
    <xf numFmtId="183" fontId="54" fillId="0" borderId="20" xfId="61" applyNumberFormat="1" applyFont="1" applyFill="1" applyBorder="1" applyAlignment="1" applyProtection="1">
      <alignment horizontal="right" vertical="center" shrinkToFit="1"/>
      <protection/>
    </xf>
    <xf numFmtId="38" fontId="54" fillId="0" borderId="20" xfId="49" applyNumberFormat="1" applyFont="1" applyBorder="1" applyAlignment="1">
      <alignment vertical="center" shrinkToFit="1"/>
    </xf>
    <xf numFmtId="37" fontId="51" fillId="0" borderId="13" xfId="61" applyNumberFormat="1" applyFont="1" applyFill="1" applyBorder="1" applyAlignment="1" applyProtection="1">
      <alignment horizontal="distributed" vertical="center"/>
      <protection/>
    </xf>
    <xf numFmtId="38" fontId="52" fillId="33" borderId="17" xfId="49" applyFont="1" applyFill="1" applyBorder="1" applyAlignment="1">
      <alignment vertical="center"/>
    </xf>
    <xf numFmtId="38" fontId="52" fillId="33" borderId="0" xfId="49" applyFont="1" applyFill="1" applyBorder="1" applyAlignment="1">
      <alignment vertical="center"/>
    </xf>
    <xf numFmtId="38" fontId="52" fillId="33" borderId="0" xfId="49" applyFont="1" applyFill="1" applyBorder="1" applyAlignment="1">
      <alignment horizontal="right" vertical="center"/>
    </xf>
    <xf numFmtId="37" fontId="53" fillId="0" borderId="13" xfId="61" applyNumberFormat="1" applyFont="1" applyFill="1" applyBorder="1" applyAlignment="1" applyProtection="1">
      <alignment horizontal="distributed" vertical="center"/>
      <protection/>
    </xf>
    <xf numFmtId="202" fontId="52" fillId="0" borderId="0" xfId="61" applyNumberFormat="1" applyFont="1" applyFill="1" applyBorder="1" applyAlignment="1" applyProtection="1">
      <alignment horizontal="right" vertical="center"/>
      <protection/>
    </xf>
    <xf numFmtId="202" fontId="54" fillId="0" borderId="0" xfId="61" applyNumberFormat="1" applyFont="1" applyFill="1" applyBorder="1" applyAlignment="1" applyProtection="1">
      <alignment horizontal="right" vertical="center"/>
      <protection/>
    </xf>
    <xf numFmtId="37" fontId="51" fillId="0" borderId="16" xfId="61" applyNumberFormat="1" applyFont="1" applyFill="1" applyBorder="1" applyAlignment="1" applyProtection="1">
      <alignment horizontal="distributed" vertical="center"/>
      <protection/>
    </xf>
    <xf numFmtId="38" fontId="52" fillId="33" borderId="15" xfId="49" applyFont="1" applyFill="1" applyBorder="1" applyAlignment="1">
      <alignment vertical="center"/>
    </xf>
    <xf numFmtId="202" fontId="52" fillId="0" borderId="19" xfId="61" applyNumberFormat="1" applyFont="1" applyFill="1" applyBorder="1" applyAlignment="1" applyProtection="1">
      <alignment horizontal="right" vertical="center"/>
      <protection/>
    </xf>
    <xf numFmtId="38" fontId="52" fillId="33" borderId="19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6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1"/>
  <sheetViews>
    <sheetView showGridLines="0" tabSelected="1" zoomScale="120" zoomScaleNormal="120" zoomScaleSheetLayoutView="75" zoomScalePageLayoutView="0" workbookViewId="0" topLeftCell="A67">
      <selection activeCell="G76" sqref="G76"/>
    </sheetView>
  </sheetViews>
  <sheetFormatPr defaultColWidth="12.3984375" defaultRowHeight="15"/>
  <cols>
    <col min="1" max="1" width="9.59765625" style="2" customWidth="1"/>
    <col min="2" max="2" width="9.3984375" style="2" customWidth="1"/>
    <col min="3" max="3" width="4.59765625" style="2" customWidth="1"/>
    <col min="4" max="4" width="10.09765625" style="2" customWidth="1"/>
    <col min="5" max="5" width="4.59765625" style="2" customWidth="1"/>
    <col min="6" max="6" width="10.09765625" style="2" customWidth="1"/>
    <col min="7" max="7" width="4.59765625" style="2" customWidth="1"/>
    <col min="8" max="8" width="8.09765625" style="2" customWidth="1"/>
    <col min="9" max="9" width="4.59765625" style="2" customWidth="1"/>
    <col min="10" max="10" width="6.59765625" style="2" customWidth="1"/>
    <col min="11" max="11" width="6.59765625" style="3" customWidth="1"/>
    <col min="12" max="12" width="9" style="2" customWidth="1"/>
    <col min="13" max="13" width="8.19921875" style="2" customWidth="1"/>
    <col min="14" max="14" width="12.19921875" style="2" customWidth="1"/>
    <col min="15" max="16384" width="12.3984375" style="2" customWidth="1"/>
  </cols>
  <sheetData>
    <row r="1" ht="19.5" customHeight="1">
      <c r="A1" s="1" t="s">
        <v>95</v>
      </c>
    </row>
    <row r="2" ht="12" customHeight="1"/>
    <row r="3" spans="1:13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7"/>
    </row>
    <row r="4" spans="1:14" ht="12.75" customHeight="1">
      <c r="A4" s="8"/>
      <c r="B4" s="9"/>
      <c r="C4" s="10"/>
      <c r="D4" s="8"/>
      <c r="E4" s="10"/>
      <c r="F4" s="8"/>
      <c r="G4" s="10"/>
      <c r="H4" s="8"/>
      <c r="I4" s="10"/>
      <c r="J4" s="8"/>
      <c r="K4" s="11"/>
      <c r="L4" s="9"/>
      <c r="M4" s="10"/>
      <c r="N4" s="5"/>
    </row>
    <row r="5" spans="1:14" ht="12.75" customHeight="1">
      <c r="A5" s="12"/>
      <c r="B5" s="13" t="s">
        <v>1</v>
      </c>
      <c r="C5" s="14" t="s">
        <v>2</v>
      </c>
      <c r="D5" s="15"/>
      <c r="E5" s="14" t="s">
        <v>78</v>
      </c>
      <c r="F5" s="16"/>
      <c r="G5" s="14" t="s">
        <v>3</v>
      </c>
      <c r="H5" s="15"/>
      <c r="I5" s="14" t="s">
        <v>4</v>
      </c>
      <c r="J5" s="15"/>
      <c r="K5" s="17" t="s">
        <v>5</v>
      </c>
      <c r="L5" s="13" t="s">
        <v>6</v>
      </c>
      <c r="M5" s="18" t="s">
        <v>7</v>
      </c>
      <c r="N5" s="5"/>
    </row>
    <row r="6" spans="1:14" ht="12.75" customHeight="1">
      <c r="A6" s="19" t="s">
        <v>8</v>
      </c>
      <c r="B6" s="13" t="s">
        <v>9</v>
      </c>
      <c r="C6" s="9"/>
      <c r="D6" s="20" t="s">
        <v>10</v>
      </c>
      <c r="E6" s="9"/>
      <c r="F6" s="20" t="s">
        <v>10</v>
      </c>
      <c r="G6" s="9"/>
      <c r="H6" s="20" t="s">
        <v>10</v>
      </c>
      <c r="I6" s="9"/>
      <c r="J6" s="20" t="s">
        <v>10</v>
      </c>
      <c r="K6" s="17" t="s">
        <v>11</v>
      </c>
      <c r="L6" s="13" t="s">
        <v>12</v>
      </c>
      <c r="M6" s="18" t="s">
        <v>13</v>
      </c>
      <c r="N6" s="5"/>
    </row>
    <row r="7" spans="1:14" ht="12.75" customHeight="1">
      <c r="A7" s="19"/>
      <c r="B7" s="13" t="s">
        <v>14</v>
      </c>
      <c r="C7" s="21" t="s">
        <v>15</v>
      </c>
      <c r="D7" s="13" t="s">
        <v>16</v>
      </c>
      <c r="E7" s="21" t="s">
        <v>15</v>
      </c>
      <c r="F7" s="13" t="s">
        <v>16</v>
      </c>
      <c r="G7" s="21" t="s">
        <v>15</v>
      </c>
      <c r="H7" s="13" t="s">
        <v>16</v>
      </c>
      <c r="I7" s="21" t="s">
        <v>15</v>
      </c>
      <c r="J7" s="13" t="s">
        <v>16</v>
      </c>
      <c r="K7" s="17" t="s">
        <v>17</v>
      </c>
      <c r="L7" s="13" t="s">
        <v>76</v>
      </c>
      <c r="M7" s="18" t="s">
        <v>77</v>
      </c>
      <c r="N7" s="5"/>
    </row>
    <row r="8" spans="1:14" ht="12.75" customHeight="1">
      <c r="A8" s="22"/>
      <c r="B8" s="23"/>
      <c r="C8" s="23"/>
      <c r="D8" s="24" t="s">
        <v>18</v>
      </c>
      <c r="E8" s="23"/>
      <c r="F8" s="23"/>
      <c r="G8" s="23"/>
      <c r="H8" s="23"/>
      <c r="I8" s="23"/>
      <c r="J8" s="23"/>
      <c r="K8" s="25" t="s">
        <v>19</v>
      </c>
      <c r="L8" s="23"/>
      <c r="M8" s="26"/>
      <c r="N8" s="5"/>
    </row>
    <row r="9" spans="1:14" ht="21.75" customHeight="1">
      <c r="A9" s="27" t="s">
        <v>85</v>
      </c>
      <c r="B9" s="28">
        <v>1810127</v>
      </c>
      <c r="C9" s="28">
        <v>558</v>
      </c>
      <c r="D9" s="28">
        <v>1556014</v>
      </c>
      <c r="E9" s="28">
        <v>30</v>
      </c>
      <c r="F9" s="28">
        <v>1334769</v>
      </c>
      <c r="G9" s="28">
        <v>283</v>
      </c>
      <c r="H9" s="28">
        <v>201759</v>
      </c>
      <c r="I9" s="28">
        <v>245</v>
      </c>
      <c r="J9" s="28">
        <v>19486</v>
      </c>
      <c r="K9" s="29">
        <v>0.8596159275012195</v>
      </c>
      <c r="L9" s="28">
        <v>184473</v>
      </c>
      <c r="M9" s="28">
        <v>505405</v>
      </c>
      <c r="N9" s="5"/>
    </row>
    <row r="10" spans="1:14" ht="21.75" customHeight="1">
      <c r="A10" s="19" t="s">
        <v>86</v>
      </c>
      <c r="B10" s="30">
        <v>1810826</v>
      </c>
      <c r="C10" s="30">
        <v>545</v>
      </c>
      <c r="D10" s="30">
        <v>1559776</v>
      </c>
      <c r="E10" s="30">
        <v>30</v>
      </c>
      <c r="F10" s="30">
        <v>1339787</v>
      </c>
      <c r="G10" s="30">
        <v>270</v>
      </c>
      <c r="H10" s="30">
        <v>199672</v>
      </c>
      <c r="I10" s="30">
        <v>245</v>
      </c>
      <c r="J10" s="30">
        <v>20317</v>
      </c>
      <c r="K10" s="29">
        <v>0.8613616106682807</v>
      </c>
      <c r="L10" s="30">
        <v>183917</v>
      </c>
      <c r="M10" s="30">
        <v>503882</v>
      </c>
      <c r="N10" s="5"/>
    </row>
    <row r="11" spans="1:14" ht="21.75" customHeight="1">
      <c r="A11" s="19" t="s">
        <v>87</v>
      </c>
      <c r="B11" s="31">
        <v>1806134</v>
      </c>
      <c r="C11" s="31">
        <v>487</v>
      </c>
      <c r="D11" s="31">
        <v>1559581</v>
      </c>
      <c r="E11" s="31">
        <v>29</v>
      </c>
      <c r="F11" s="31">
        <v>1358121</v>
      </c>
      <c r="G11" s="31">
        <v>243</v>
      </c>
      <c r="H11" s="31">
        <v>184035</v>
      </c>
      <c r="I11" s="31">
        <v>215</v>
      </c>
      <c r="J11" s="31">
        <v>17425</v>
      </c>
      <c r="K11" s="29">
        <v>0.8634913024172072</v>
      </c>
      <c r="L11" s="31">
        <v>183147</v>
      </c>
      <c r="M11" s="31">
        <v>501773</v>
      </c>
      <c r="N11" s="5"/>
    </row>
    <row r="12" spans="1:14" ht="21.75" customHeight="1">
      <c r="A12" s="19" t="s">
        <v>84</v>
      </c>
      <c r="B12" s="30">
        <v>1801169</v>
      </c>
      <c r="C12" s="30">
        <v>490</v>
      </c>
      <c r="D12" s="30">
        <v>1560120</v>
      </c>
      <c r="E12" s="30">
        <v>30</v>
      </c>
      <c r="F12" s="30">
        <v>1361587</v>
      </c>
      <c r="G12" s="30">
        <v>242</v>
      </c>
      <c r="H12" s="30">
        <v>181139</v>
      </c>
      <c r="I12" s="30">
        <v>218</v>
      </c>
      <c r="J12" s="30">
        <v>17394</v>
      </c>
      <c r="K12" s="29">
        <f>D12/B12</f>
        <v>0.8661708035170492</v>
      </c>
      <c r="L12" s="30">
        <v>182477</v>
      </c>
      <c r="M12" s="32">
        <f>ROUND(L12*1000/365,0)</f>
        <v>499937</v>
      </c>
      <c r="N12" s="5"/>
    </row>
    <row r="13" spans="1:14" ht="21.75" customHeight="1">
      <c r="A13" s="33" t="s">
        <v>88</v>
      </c>
      <c r="B13" s="34">
        <f>B14+B15</f>
        <v>1794527</v>
      </c>
      <c r="C13" s="35">
        <f>C14+C15</f>
        <v>503</v>
      </c>
      <c r="D13" s="35">
        <f>D14+D15</f>
        <v>1558578</v>
      </c>
      <c r="E13" s="35">
        <f aca="true" t="shared" si="0" ref="E13:J13">E14+E15</f>
        <v>28</v>
      </c>
      <c r="F13" s="35">
        <f t="shared" si="0"/>
        <v>1364421</v>
      </c>
      <c r="G13" s="35">
        <f t="shared" si="0"/>
        <v>233</v>
      </c>
      <c r="H13" s="35">
        <f t="shared" si="0"/>
        <v>177814</v>
      </c>
      <c r="I13" s="35">
        <f t="shared" si="0"/>
        <v>242</v>
      </c>
      <c r="J13" s="35">
        <f t="shared" si="0"/>
        <v>16343</v>
      </c>
      <c r="K13" s="36">
        <f aca="true" t="shared" si="1" ref="K13:K39">D13/B13</f>
        <v>0.8685174422006467</v>
      </c>
      <c r="L13" s="35">
        <f>L14+L15</f>
        <v>182195.60599999997</v>
      </c>
      <c r="M13" s="37">
        <f aca="true" t="shared" si="2" ref="M13:M39">ROUND(L13*1000/365,0)</f>
        <v>499166</v>
      </c>
      <c r="N13" s="5"/>
    </row>
    <row r="14" spans="1:14" ht="21.75" customHeight="1">
      <c r="A14" s="38" t="s">
        <v>20</v>
      </c>
      <c r="B14" s="39">
        <f>SUM(B16:B29)</f>
        <v>1445417</v>
      </c>
      <c r="C14" s="40">
        <f aca="true" t="shared" si="3" ref="C14:J14">SUM(C16:C29)</f>
        <v>282</v>
      </c>
      <c r="D14" s="40">
        <f t="shared" si="3"/>
        <v>1262878</v>
      </c>
      <c r="E14" s="40">
        <f t="shared" si="3"/>
        <v>14</v>
      </c>
      <c r="F14" s="40">
        <f t="shared" si="3"/>
        <v>1179603</v>
      </c>
      <c r="G14" s="40">
        <f>SUM(G16:G29)</f>
        <v>101</v>
      </c>
      <c r="H14" s="40">
        <f t="shared" si="3"/>
        <v>70562</v>
      </c>
      <c r="I14" s="40">
        <f t="shared" si="3"/>
        <v>167</v>
      </c>
      <c r="J14" s="40">
        <f t="shared" si="3"/>
        <v>12713</v>
      </c>
      <c r="K14" s="36">
        <f t="shared" si="1"/>
        <v>0.873711876918564</v>
      </c>
      <c r="L14" s="40">
        <f>SUM(L16:L29)</f>
        <v>143668.92899999997</v>
      </c>
      <c r="M14" s="37">
        <f t="shared" si="2"/>
        <v>393614</v>
      </c>
      <c r="N14" s="5"/>
    </row>
    <row r="15" spans="1:14" ht="21.75" customHeight="1">
      <c r="A15" s="38" t="s">
        <v>21</v>
      </c>
      <c r="B15" s="39">
        <f>B30+B32+B37+B52+B59+B65+B67+B70+B80</f>
        <v>349110</v>
      </c>
      <c r="C15" s="40">
        <f aca="true" t="shared" si="4" ref="C15:J15">C30+C32+C37+C52+C59+C65+C67+C70+C80</f>
        <v>221</v>
      </c>
      <c r="D15" s="40">
        <f>D30+D32+D37+D52+D59+D65+D67+D70+D80</f>
        <v>295700</v>
      </c>
      <c r="E15" s="40">
        <f t="shared" si="4"/>
        <v>14</v>
      </c>
      <c r="F15" s="40">
        <f t="shared" si="4"/>
        <v>184818</v>
      </c>
      <c r="G15" s="40">
        <f t="shared" si="4"/>
        <v>132</v>
      </c>
      <c r="H15" s="40">
        <f t="shared" si="4"/>
        <v>107252</v>
      </c>
      <c r="I15" s="40">
        <f t="shared" si="4"/>
        <v>75</v>
      </c>
      <c r="J15" s="40">
        <f t="shared" si="4"/>
        <v>3630</v>
      </c>
      <c r="K15" s="36">
        <f t="shared" si="1"/>
        <v>0.8470109707542035</v>
      </c>
      <c r="L15" s="40">
        <f>L30+L32+L37+L52+L59+L65+L67+L70+L80</f>
        <v>38526.676999999996</v>
      </c>
      <c r="M15" s="37">
        <f t="shared" si="2"/>
        <v>105553</v>
      </c>
      <c r="N15" s="5"/>
    </row>
    <row r="16" spans="1:14" ht="21.75" customHeight="1">
      <c r="A16" s="41" t="s">
        <v>22</v>
      </c>
      <c r="B16" s="42">
        <v>738371</v>
      </c>
      <c r="C16" s="28">
        <f aca="true" t="shared" si="5" ref="C16:D29">E16+G16+I16</f>
        <v>84</v>
      </c>
      <c r="D16" s="28">
        <f t="shared" si="5"/>
        <v>696846</v>
      </c>
      <c r="E16" s="43">
        <v>1</v>
      </c>
      <c r="F16" s="43">
        <v>695171</v>
      </c>
      <c r="G16" s="44">
        <v>2</v>
      </c>
      <c r="H16" s="44" t="s">
        <v>90</v>
      </c>
      <c r="I16" s="43">
        <v>81</v>
      </c>
      <c r="J16" s="44">
        <v>1675</v>
      </c>
      <c r="K16" s="29">
        <f t="shared" si="1"/>
        <v>0.9437613340718961</v>
      </c>
      <c r="L16" s="45">
        <v>80542</v>
      </c>
      <c r="M16" s="37">
        <f t="shared" si="2"/>
        <v>220663</v>
      </c>
      <c r="N16" s="5"/>
    </row>
    <row r="17" spans="1:14" ht="21.75" customHeight="1">
      <c r="A17" s="41" t="s">
        <v>23</v>
      </c>
      <c r="B17" s="42">
        <v>128906</v>
      </c>
      <c r="C17" s="28">
        <f t="shared" si="5"/>
        <v>60</v>
      </c>
      <c r="D17" s="28">
        <f t="shared" si="5"/>
        <v>64970</v>
      </c>
      <c r="E17" s="43">
        <v>1</v>
      </c>
      <c r="F17" s="43">
        <v>59567</v>
      </c>
      <c r="G17" s="43">
        <v>37</v>
      </c>
      <c r="H17" s="43">
        <v>4749</v>
      </c>
      <c r="I17" s="43">
        <v>22</v>
      </c>
      <c r="J17" s="43">
        <v>654</v>
      </c>
      <c r="K17" s="29">
        <f t="shared" si="1"/>
        <v>0.5040106744449444</v>
      </c>
      <c r="L17" s="45">
        <v>4763.574</v>
      </c>
      <c r="M17" s="37">
        <f t="shared" si="2"/>
        <v>13051</v>
      </c>
      <c r="N17" s="5"/>
    </row>
    <row r="18" spans="1:14" ht="21.75" customHeight="1">
      <c r="A18" s="41" t="s">
        <v>24</v>
      </c>
      <c r="B18" s="42">
        <v>34229</v>
      </c>
      <c r="C18" s="28">
        <f t="shared" si="5"/>
        <v>3</v>
      </c>
      <c r="D18" s="28">
        <f t="shared" si="5"/>
        <v>33572</v>
      </c>
      <c r="E18" s="43">
        <v>1</v>
      </c>
      <c r="F18" s="43">
        <v>33407</v>
      </c>
      <c r="G18" s="43">
        <v>1</v>
      </c>
      <c r="H18" s="43">
        <v>165</v>
      </c>
      <c r="I18" s="44">
        <v>1</v>
      </c>
      <c r="J18" s="44">
        <v>0</v>
      </c>
      <c r="K18" s="29">
        <f t="shared" si="1"/>
        <v>0.9808057495106489</v>
      </c>
      <c r="L18" s="45">
        <v>4560.277</v>
      </c>
      <c r="M18" s="37">
        <f t="shared" si="2"/>
        <v>12494</v>
      </c>
      <c r="N18" s="5"/>
    </row>
    <row r="19" spans="1:14" ht="21.75" customHeight="1">
      <c r="A19" s="41" t="s">
        <v>25</v>
      </c>
      <c r="B19" s="42">
        <v>53781</v>
      </c>
      <c r="C19" s="28">
        <f t="shared" si="5"/>
        <v>4</v>
      </c>
      <c r="D19" s="28">
        <f t="shared" si="5"/>
        <v>52507</v>
      </c>
      <c r="E19" s="43">
        <v>1</v>
      </c>
      <c r="F19" s="43">
        <v>48302</v>
      </c>
      <c r="G19" s="44" t="s">
        <v>90</v>
      </c>
      <c r="H19" s="44" t="s">
        <v>90</v>
      </c>
      <c r="I19" s="43">
        <v>3</v>
      </c>
      <c r="J19" s="43">
        <v>4205</v>
      </c>
      <c r="K19" s="29">
        <f t="shared" si="1"/>
        <v>0.9763113367174281</v>
      </c>
      <c r="L19" s="45">
        <v>5527</v>
      </c>
      <c r="M19" s="37">
        <f t="shared" si="2"/>
        <v>15142</v>
      </c>
      <c r="N19" s="5"/>
    </row>
    <row r="20" spans="1:14" ht="21.75" customHeight="1">
      <c r="A20" s="41" t="s">
        <v>26</v>
      </c>
      <c r="B20" s="42">
        <v>25803</v>
      </c>
      <c r="C20" s="28">
        <f t="shared" si="5"/>
        <v>4</v>
      </c>
      <c r="D20" s="28">
        <f t="shared" si="5"/>
        <v>23754</v>
      </c>
      <c r="E20" s="43">
        <v>1</v>
      </c>
      <c r="F20" s="43">
        <v>23370</v>
      </c>
      <c r="G20" s="43">
        <v>2</v>
      </c>
      <c r="H20" s="43">
        <v>300</v>
      </c>
      <c r="I20" s="43">
        <v>1</v>
      </c>
      <c r="J20" s="43">
        <v>84</v>
      </c>
      <c r="K20" s="29">
        <f t="shared" si="1"/>
        <v>0.9205906289966282</v>
      </c>
      <c r="L20" s="45">
        <v>3862.345</v>
      </c>
      <c r="M20" s="37">
        <f t="shared" si="2"/>
        <v>10582</v>
      </c>
      <c r="N20" s="5"/>
    </row>
    <row r="21" spans="1:14" ht="21.75" customHeight="1">
      <c r="A21" s="41" t="s">
        <v>27</v>
      </c>
      <c r="B21" s="42">
        <v>67856</v>
      </c>
      <c r="C21" s="28">
        <f t="shared" si="5"/>
        <v>9</v>
      </c>
      <c r="D21" s="28">
        <f t="shared" si="5"/>
        <v>52055</v>
      </c>
      <c r="E21" s="43">
        <v>1</v>
      </c>
      <c r="F21" s="43">
        <v>49742</v>
      </c>
      <c r="G21" s="43">
        <v>2</v>
      </c>
      <c r="H21" s="43">
        <v>1478</v>
      </c>
      <c r="I21" s="43">
        <v>6</v>
      </c>
      <c r="J21" s="43">
        <v>835</v>
      </c>
      <c r="K21" s="29">
        <f t="shared" si="1"/>
        <v>0.7671392360292384</v>
      </c>
      <c r="L21" s="45">
        <v>6186.024</v>
      </c>
      <c r="M21" s="37">
        <f t="shared" si="2"/>
        <v>16948</v>
      </c>
      <c r="N21" s="5"/>
    </row>
    <row r="22" spans="1:14" ht="21.75" customHeight="1">
      <c r="A22" s="41" t="s">
        <v>28</v>
      </c>
      <c r="B22" s="42">
        <v>53256</v>
      </c>
      <c r="C22" s="28">
        <f t="shared" si="5"/>
        <v>23</v>
      </c>
      <c r="D22" s="28">
        <f t="shared" si="5"/>
        <v>33620</v>
      </c>
      <c r="E22" s="43">
        <v>1</v>
      </c>
      <c r="F22" s="43">
        <v>28940</v>
      </c>
      <c r="G22" s="43">
        <v>6</v>
      </c>
      <c r="H22" s="43">
        <v>3452</v>
      </c>
      <c r="I22" s="44">
        <v>16</v>
      </c>
      <c r="J22" s="44">
        <v>1228</v>
      </c>
      <c r="K22" s="29">
        <f t="shared" si="1"/>
        <v>0.6312903710380051</v>
      </c>
      <c r="L22" s="45">
        <v>3648.52</v>
      </c>
      <c r="M22" s="37">
        <f t="shared" si="2"/>
        <v>9996</v>
      </c>
      <c r="N22" s="5"/>
    </row>
    <row r="23" spans="1:14" ht="21.75" customHeight="1">
      <c r="A23" s="41" t="s">
        <v>29</v>
      </c>
      <c r="B23" s="42">
        <v>48856</v>
      </c>
      <c r="C23" s="28">
        <f t="shared" si="5"/>
        <v>16</v>
      </c>
      <c r="D23" s="28">
        <f t="shared" si="5"/>
        <v>39755</v>
      </c>
      <c r="E23" s="43">
        <v>1</v>
      </c>
      <c r="F23" s="43">
        <v>32462</v>
      </c>
      <c r="G23" s="43">
        <v>10</v>
      </c>
      <c r="H23" s="43">
        <v>6971</v>
      </c>
      <c r="I23" s="44">
        <v>5</v>
      </c>
      <c r="J23" s="44">
        <v>322</v>
      </c>
      <c r="K23" s="29">
        <f t="shared" si="1"/>
        <v>0.8137178647453741</v>
      </c>
      <c r="L23" s="45">
        <v>4378.135</v>
      </c>
      <c r="M23" s="37">
        <f t="shared" si="2"/>
        <v>11995</v>
      </c>
      <c r="N23" s="5"/>
    </row>
    <row r="24" spans="1:14" ht="21.75" customHeight="1">
      <c r="A24" s="41" t="s">
        <v>30</v>
      </c>
      <c r="B24" s="42">
        <v>37245</v>
      </c>
      <c r="C24" s="28">
        <f t="shared" si="5"/>
        <v>13</v>
      </c>
      <c r="D24" s="28">
        <f t="shared" si="5"/>
        <v>31346</v>
      </c>
      <c r="E24" s="43">
        <v>1</v>
      </c>
      <c r="F24" s="43">
        <v>25102</v>
      </c>
      <c r="G24" s="43">
        <v>7</v>
      </c>
      <c r="H24" s="43">
        <v>5325</v>
      </c>
      <c r="I24" s="43">
        <v>5</v>
      </c>
      <c r="J24" s="43">
        <v>919</v>
      </c>
      <c r="K24" s="29">
        <f t="shared" si="1"/>
        <v>0.8416163243388374</v>
      </c>
      <c r="L24" s="45">
        <v>3272.925</v>
      </c>
      <c r="M24" s="37">
        <f t="shared" si="2"/>
        <v>8967</v>
      </c>
      <c r="N24" s="5"/>
    </row>
    <row r="25" spans="1:14" ht="21.75" customHeight="1">
      <c r="A25" s="41" t="s">
        <v>66</v>
      </c>
      <c r="B25" s="42">
        <v>27832</v>
      </c>
      <c r="C25" s="28">
        <f t="shared" si="5"/>
        <v>2</v>
      </c>
      <c r="D25" s="28">
        <f t="shared" si="5"/>
        <v>26435</v>
      </c>
      <c r="E25" s="43">
        <v>1</v>
      </c>
      <c r="F25" s="43">
        <v>26067</v>
      </c>
      <c r="G25" s="43">
        <v>1</v>
      </c>
      <c r="H25" s="43">
        <v>368</v>
      </c>
      <c r="I25" s="44">
        <v>0</v>
      </c>
      <c r="J25" s="44">
        <v>0</v>
      </c>
      <c r="K25" s="29">
        <f t="shared" si="1"/>
        <v>0.94980597872952</v>
      </c>
      <c r="L25" s="45">
        <v>3325.965</v>
      </c>
      <c r="M25" s="37">
        <f t="shared" si="2"/>
        <v>9112</v>
      </c>
      <c r="N25" s="5"/>
    </row>
    <row r="26" spans="1:14" ht="21.75" customHeight="1">
      <c r="A26" s="41" t="s">
        <v>67</v>
      </c>
      <c r="B26" s="42">
        <v>60323</v>
      </c>
      <c r="C26" s="28">
        <f t="shared" si="5"/>
        <v>11</v>
      </c>
      <c r="D26" s="28">
        <f t="shared" si="5"/>
        <v>45738</v>
      </c>
      <c r="E26" s="43">
        <v>1</v>
      </c>
      <c r="F26" s="43">
        <v>34944</v>
      </c>
      <c r="G26" s="43">
        <v>7</v>
      </c>
      <c r="H26" s="43">
        <v>10694</v>
      </c>
      <c r="I26" s="43">
        <v>3</v>
      </c>
      <c r="J26" s="43">
        <v>100</v>
      </c>
      <c r="K26" s="29">
        <f t="shared" si="1"/>
        <v>0.7582182583757439</v>
      </c>
      <c r="L26" s="45">
        <v>3930.726</v>
      </c>
      <c r="M26" s="37">
        <f t="shared" si="2"/>
        <v>10769</v>
      </c>
      <c r="N26" s="5"/>
    </row>
    <row r="27" spans="1:14" ht="21.75" customHeight="1">
      <c r="A27" s="41" t="s">
        <v>68</v>
      </c>
      <c r="B27" s="42">
        <v>27277</v>
      </c>
      <c r="C27" s="28">
        <f t="shared" si="5"/>
        <v>26</v>
      </c>
      <c r="D27" s="28">
        <f t="shared" si="5"/>
        <v>26766</v>
      </c>
      <c r="E27" s="43">
        <v>1</v>
      </c>
      <c r="F27" s="43">
        <v>17074</v>
      </c>
      <c r="G27" s="43">
        <v>12</v>
      </c>
      <c r="H27" s="43">
        <v>8242</v>
      </c>
      <c r="I27" s="43">
        <v>13</v>
      </c>
      <c r="J27" s="43">
        <v>1450</v>
      </c>
      <c r="K27" s="29">
        <f t="shared" si="1"/>
        <v>0.9812662682846354</v>
      </c>
      <c r="L27" s="45">
        <v>4004.435</v>
      </c>
      <c r="M27" s="37">
        <f t="shared" si="2"/>
        <v>10971</v>
      </c>
      <c r="N27" s="5"/>
    </row>
    <row r="28" spans="1:14" ht="21.75" customHeight="1">
      <c r="A28" s="41" t="s">
        <v>72</v>
      </c>
      <c r="B28" s="42">
        <v>84056</v>
      </c>
      <c r="C28" s="28">
        <f t="shared" si="5"/>
        <v>16</v>
      </c>
      <c r="D28" s="28">
        <f t="shared" si="5"/>
        <v>77139</v>
      </c>
      <c r="E28" s="43">
        <v>1</v>
      </c>
      <c r="F28" s="43">
        <v>53046</v>
      </c>
      <c r="G28" s="43">
        <v>12</v>
      </c>
      <c r="H28" s="43">
        <v>23951</v>
      </c>
      <c r="I28" s="43">
        <v>3</v>
      </c>
      <c r="J28" s="43">
        <v>142</v>
      </c>
      <c r="K28" s="29">
        <f t="shared" si="1"/>
        <v>0.9177096221566574</v>
      </c>
      <c r="L28" s="45">
        <v>9218.934000000001</v>
      </c>
      <c r="M28" s="37">
        <f t="shared" si="2"/>
        <v>25257</v>
      </c>
      <c r="N28" s="5"/>
    </row>
    <row r="29" spans="1:14" ht="21.75" customHeight="1">
      <c r="A29" s="41" t="s">
        <v>73</v>
      </c>
      <c r="B29" s="42">
        <v>57626</v>
      </c>
      <c r="C29" s="28">
        <f t="shared" si="5"/>
        <v>11</v>
      </c>
      <c r="D29" s="28">
        <f t="shared" si="5"/>
        <v>58375</v>
      </c>
      <c r="E29" s="43">
        <v>1</v>
      </c>
      <c r="F29" s="43">
        <v>52409</v>
      </c>
      <c r="G29" s="43">
        <v>2</v>
      </c>
      <c r="H29" s="43">
        <v>4867</v>
      </c>
      <c r="I29" s="43">
        <v>8</v>
      </c>
      <c r="J29" s="43">
        <v>1099</v>
      </c>
      <c r="K29" s="29">
        <f t="shared" si="1"/>
        <v>1.0129976052476313</v>
      </c>
      <c r="L29" s="45">
        <v>6448.0689999999995</v>
      </c>
      <c r="M29" s="37">
        <f t="shared" si="2"/>
        <v>17666</v>
      </c>
      <c r="N29" s="5"/>
    </row>
    <row r="30" spans="1:14" ht="21.75" customHeight="1">
      <c r="A30" s="46" t="s">
        <v>31</v>
      </c>
      <c r="B30" s="39">
        <f>B31</f>
        <v>10692</v>
      </c>
      <c r="C30" s="40">
        <f aca="true" t="shared" si="6" ref="C30:I30">C31</f>
        <v>11</v>
      </c>
      <c r="D30" s="40">
        <f t="shared" si="6"/>
        <v>6589</v>
      </c>
      <c r="E30" s="40" t="s">
        <v>91</v>
      </c>
      <c r="F30" s="40" t="str">
        <f t="shared" si="6"/>
        <v>-</v>
      </c>
      <c r="G30" s="40">
        <f t="shared" si="6"/>
        <v>10</v>
      </c>
      <c r="H30" s="40">
        <f t="shared" si="6"/>
        <v>6589</v>
      </c>
      <c r="I30" s="40">
        <f t="shared" si="6"/>
        <v>1</v>
      </c>
      <c r="J30" s="40">
        <f>J31</f>
        <v>0</v>
      </c>
      <c r="K30" s="36">
        <f>D30/B30</f>
        <v>0.6162551440329218</v>
      </c>
      <c r="L30" s="47">
        <f>SUM(L31)</f>
        <v>710.264</v>
      </c>
      <c r="M30" s="37">
        <f t="shared" si="2"/>
        <v>1946</v>
      </c>
      <c r="N30" s="5"/>
    </row>
    <row r="31" spans="1:14" ht="21.75" customHeight="1">
      <c r="A31" s="41" t="s">
        <v>69</v>
      </c>
      <c r="B31" s="42">
        <v>10692</v>
      </c>
      <c r="C31" s="28">
        <f>E31+G31+I31</f>
        <v>11</v>
      </c>
      <c r="D31" s="28">
        <f>F31+H31+J31</f>
        <v>6589</v>
      </c>
      <c r="E31" s="40" t="s">
        <v>91</v>
      </c>
      <c r="F31" s="40" t="s">
        <v>91</v>
      </c>
      <c r="G31" s="43">
        <v>10</v>
      </c>
      <c r="H31" s="43">
        <v>6589</v>
      </c>
      <c r="I31" s="43">
        <v>1</v>
      </c>
      <c r="J31" s="44">
        <v>0</v>
      </c>
      <c r="K31" s="29">
        <f t="shared" si="1"/>
        <v>0.6162551440329218</v>
      </c>
      <c r="L31" s="45">
        <v>710.264</v>
      </c>
      <c r="M31" s="37">
        <f t="shared" si="2"/>
        <v>1946</v>
      </c>
      <c r="N31" s="5"/>
    </row>
    <row r="32" spans="1:14" ht="21.75" customHeight="1">
      <c r="A32" s="46" t="s">
        <v>32</v>
      </c>
      <c r="B32" s="39">
        <f>SUM(B33:B36)</f>
        <v>42042</v>
      </c>
      <c r="C32" s="40">
        <f aca="true" t="shared" si="7" ref="C32:J32">SUM(C33:C36)</f>
        <v>22</v>
      </c>
      <c r="D32" s="40">
        <f>SUM(D33:D36)</f>
        <v>23081</v>
      </c>
      <c r="E32" s="40">
        <f t="shared" si="7"/>
        <v>1</v>
      </c>
      <c r="F32" s="40">
        <f t="shared" si="7"/>
        <v>15781</v>
      </c>
      <c r="G32" s="40">
        <f>SUM(G33:G36)</f>
        <v>7</v>
      </c>
      <c r="H32" s="40">
        <f>SUM(H33:H36)</f>
        <v>6268</v>
      </c>
      <c r="I32" s="40">
        <f t="shared" si="7"/>
        <v>14</v>
      </c>
      <c r="J32" s="40">
        <f t="shared" si="7"/>
        <v>1032</v>
      </c>
      <c r="K32" s="36">
        <f>D32/B32</f>
        <v>0.5489986204271918</v>
      </c>
      <c r="L32" s="47">
        <f>SUM(L33:L36)</f>
        <v>2636.819</v>
      </c>
      <c r="M32" s="37">
        <f t="shared" si="2"/>
        <v>7224</v>
      </c>
      <c r="N32" s="5"/>
    </row>
    <row r="33" spans="1:14" ht="21.75" customHeight="1">
      <c r="A33" s="41" t="s">
        <v>33</v>
      </c>
      <c r="B33" s="42">
        <v>5392</v>
      </c>
      <c r="C33" s="28">
        <f aca="true" t="shared" si="8" ref="C33:D36">E33+G33+I33</f>
        <v>4</v>
      </c>
      <c r="D33" s="28">
        <f t="shared" si="8"/>
        <v>4699</v>
      </c>
      <c r="E33" s="40" t="s">
        <v>91</v>
      </c>
      <c r="F33" s="40" t="s">
        <v>91</v>
      </c>
      <c r="G33" s="43">
        <v>4</v>
      </c>
      <c r="H33" s="43">
        <v>4699</v>
      </c>
      <c r="I33" s="44" t="s">
        <v>90</v>
      </c>
      <c r="J33" s="44" t="s">
        <v>90</v>
      </c>
      <c r="K33" s="29">
        <f t="shared" si="1"/>
        <v>0.8714762611275965</v>
      </c>
      <c r="L33" s="45">
        <v>477.991</v>
      </c>
      <c r="M33" s="37">
        <f t="shared" si="2"/>
        <v>1310</v>
      </c>
      <c r="N33" s="5"/>
    </row>
    <row r="34" spans="1:14" ht="21.75" customHeight="1">
      <c r="A34" s="41" t="s">
        <v>34</v>
      </c>
      <c r="B34" s="42">
        <v>10073</v>
      </c>
      <c r="C34" s="28">
        <f t="shared" si="8"/>
        <v>10</v>
      </c>
      <c r="D34" s="28">
        <f t="shared" si="8"/>
        <v>803</v>
      </c>
      <c r="E34" s="40" t="s">
        <v>91</v>
      </c>
      <c r="F34" s="40" t="s">
        <v>91</v>
      </c>
      <c r="G34" s="43">
        <v>1</v>
      </c>
      <c r="H34" s="43">
        <v>112</v>
      </c>
      <c r="I34" s="43">
        <v>9</v>
      </c>
      <c r="J34" s="43">
        <v>691</v>
      </c>
      <c r="K34" s="29">
        <f t="shared" si="1"/>
        <v>0.07971805817532017</v>
      </c>
      <c r="L34" s="45">
        <v>9.286</v>
      </c>
      <c r="M34" s="37">
        <f t="shared" si="2"/>
        <v>25</v>
      </c>
      <c r="N34" s="5"/>
    </row>
    <row r="35" spans="1:14" ht="21.75" customHeight="1">
      <c r="A35" s="41" t="s">
        <v>35</v>
      </c>
      <c r="B35" s="42">
        <v>16022</v>
      </c>
      <c r="C35" s="28">
        <f t="shared" si="8"/>
        <v>2</v>
      </c>
      <c r="D35" s="28">
        <f t="shared" si="8"/>
        <v>15781</v>
      </c>
      <c r="E35" s="43">
        <v>1</v>
      </c>
      <c r="F35" s="43">
        <v>15781</v>
      </c>
      <c r="G35" s="44" t="s">
        <v>90</v>
      </c>
      <c r="H35" s="44" t="s">
        <v>90</v>
      </c>
      <c r="I35" s="44">
        <v>1</v>
      </c>
      <c r="J35" s="44">
        <v>0</v>
      </c>
      <c r="K35" s="29">
        <f t="shared" si="1"/>
        <v>0.9849581824990638</v>
      </c>
      <c r="L35" s="45">
        <v>2048</v>
      </c>
      <c r="M35" s="37">
        <f t="shared" si="2"/>
        <v>5611</v>
      </c>
      <c r="N35" s="5"/>
    </row>
    <row r="36" spans="1:14" ht="21.75" customHeight="1">
      <c r="A36" s="41" t="s">
        <v>74</v>
      </c>
      <c r="B36" s="42">
        <v>10555</v>
      </c>
      <c r="C36" s="28">
        <f t="shared" si="8"/>
        <v>6</v>
      </c>
      <c r="D36" s="28">
        <f t="shared" si="8"/>
        <v>1798</v>
      </c>
      <c r="E36" s="40" t="s">
        <v>91</v>
      </c>
      <c r="F36" s="40" t="s">
        <v>91</v>
      </c>
      <c r="G36" s="44">
        <v>2</v>
      </c>
      <c r="H36" s="44">
        <v>1457</v>
      </c>
      <c r="I36" s="43">
        <v>4</v>
      </c>
      <c r="J36" s="43">
        <v>341</v>
      </c>
      <c r="K36" s="29">
        <f t="shared" si="1"/>
        <v>0.1703458076740881</v>
      </c>
      <c r="L36" s="45">
        <v>101.542</v>
      </c>
      <c r="M36" s="37">
        <f t="shared" si="2"/>
        <v>278</v>
      </c>
      <c r="N36" s="5"/>
    </row>
    <row r="37" spans="1:14" ht="21.75" customHeight="1">
      <c r="A37" s="46" t="s">
        <v>36</v>
      </c>
      <c r="B37" s="39">
        <f>SUM(B38:B39)</f>
        <v>73144</v>
      </c>
      <c r="C37" s="40">
        <f aca="true" t="shared" si="9" ref="C37:J37">SUM(C38:C39)</f>
        <v>11</v>
      </c>
      <c r="D37" s="40">
        <f t="shared" si="9"/>
        <v>72521</v>
      </c>
      <c r="E37" s="40">
        <f t="shared" si="9"/>
        <v>2</v>
      </c>
      <c r="F37" s="40">
        <f t="shared" si="9"/>
        <v>72257</v>
      </c>
      <c r="G37" s="40">
        <f t="shared" si="9"/>
        <v>1</v>
      </c>
      <c r="H37" s="40">
        <f t="shared" si="9"/>
        <v>144</v>
      </c>
      <c r="I37" s="40">
        <f t="shared" si="9"/>
        <v>8</v>
      </c>
      <c r="J37" s="40">
        <f t="shared" si="9"/>
        <v>120</v>
      </c>
      <c r="K37" s="36">
        <f>D37/B37</f>
        <v>0.9914825549600788</v>
      </c>
      <c r="L37" s="47">
        <f>SUM(L38:L39)</f>
        <v>8743.7</v>
      </c>
      <c r="M37" s="37">
        <f t="shared" si="2"/>
        <v>23955</v>
      </c>
      <c r="N37" s="5"/>
    </row>
    <row r="38" spans="1:14" ht="21.75" customHeight="1">
      <c r="A38" s="41" t="s">
        <v>37</v>
      </c>
      <c r="B38" s="42">
        <v>33112</v>
      </c>
      <c r="C38" s="28">
        <f>E38+G38+I38</f>
        <v>7</v>
      </c>
      <c r="D38" s="28">
        <f>F38+H38+J38</f>
        <v>33449</v>
      </c>
      <c r="E38" s="43">
        <v>1</v>
      </c>
      <c r="F38" s="28">
        <v>33185</v>
      </c>
      <c r="G38" s="43">
        <v>1</v>
      </c>
      <c r="H38" s="48">
        <v>144</v>
      </c>
      <c r="I38" s="43">
        <v>5</v>
      </c>
      <c r="J38" s="43">
        <v>120</v>
      </c>
      <c r="K38" s="29">
        <f t="shared" si="1"/>
        <v>1.0101775791253926</v>
      </c>
      <c r="L38" s="45">
        <v>8743.7</v>
      </c>
      <c r="M38" s="37">
        <f t="shared" si="2"/>
        <v>23955</v>
      </c>
      <c r="N38" s="5"/>
    </row>
    <row r="39" spans="1:14" ht="21.75" customHeight="1">
      <c r="A39" s="49" t="s">
        <v>38</v>
      </c>
      <c r="B39" s="50">
        <v>40032</v>
      </c>
      <c r="C39" s="51">
        <f>E39+G39+I39</f>
        <v>4</v>
      </c>
      <c r="D39" s="51">
        <f>F39+H39+J39</f>
        <v>39072</v>
      </c>
      <c r="E39" s="52">
        <v>1</v>
      </c>
      <c r="F39" s="51">
        <v>39072</v>
      </c>
      <c r="G39" s="52" t="s">
        <v>90</v>
      </c>
      <c r="H39" s="52" t="s">
        <v>90</v>
      </c>
      <c r="I39" s="53">
        <v>3</v>
      </c>
      <c r="J39" s="52">
        <v>0</v>
      </c>
      <c r="K39" s="54">
        <f t="shared" si="1"/>
        <v>0.9760191846522782</v>
      </c>
      <c r="L39" s="55">
        <v>0</v>
      </c>
      <c r="M39" s="56">
        <f t="shared" si="2"/>
        <v>0</v>
      </c>
      <c r="N39" s="5"/>
    </row>
    <row r="40" spans="1:14" ht="12.75" customHeight="1">
      <c r="A40" s="57" t="s">
        <v>89</v>
      </c>
      <c r="I40" s="58"/>
      <c r="J40" s="58"/>
      <c r="K40" s="59"/>
      <c r="L40" s="58"/>
      <c r="M40" s="60"/>
      <c r="N40" s="5"/>
    </row>
    <row r="41" spans="1:14" ht="12.75" customHeight="1">
      <c r="A41" s="57" t="s">
        <v>79</v>
      </c>
      <c r="I41" s="58"/>
      <c r="J41" s="58"/>
      <c r="K41" s="59"/>
      <c r="L41" s="58"/>
      <c r="M41" s="60"/>
      <c r="N41" s="5"/>
    </row>
    <row r="42" spans="1:14" ht="12.75" customHeight="1">
      <c r="A42" s="61" t="s">
        <v>83</v>
      </c>
      <c r="I42" s="58"/>
      <c r="J42" s="58"/>
      <c r="K42" s="59"/>
      <c r="L42" s="58"/>
      <c r="M42" s="60"/>
      <c r="N42" s="5"/>
    </row>
    <row r="43" spans="1:14" ht="12.75" customHeight="1">
      <c r="A43" s="61"/>
      <c r="I43" s="58"/>
      <c r="J43" s="58"/>
      <c r="K43" s="59"/>
      <c r="L43" s="58"/>
      <c r="M43" s="60"/>
      <c r="N43" s="5"/>
    </row>
    <row r="44" ht="19.5" customHeight="1"/>
    <row r="45" ht="12" customHeight="1"/>
    <row r="46" spans="1:14" ht="1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  <c r="L46" s="62"/>
      <c r="M46" s="63" t="s">
        <v>81</v>
      </c>
      <c r="N46" s="5"/>
    </row>
    <row r="47" spans="1:14" ht="12.75" customHeight="1">
      <c r="A47" s="8"/>
      <c r="B47" s="9"/>
      <c r="C47" s="10"/>
      <c r="D47" s="8"/>
      <c r="E47" s="10"/>
      <c r="F47" s="8"/>
      <c r="G47" s="10"/>
      <c r="H47" s="8"/>
      <c r="I47" s="10"/>
      <c r="J47" s="8"/>
      <c r="K47" s="11"/>
      <c r="L47" s="9"/>
      <c r="M47" s="10"/>
      <c r="N47" s="5"/>
    </row>
    <row r="48" spans="1:14" ht="12.75" customHeight="1">
      <c r="A48" s="12"/>
      <c r="B48" s="13" t="s">
        <v>1</v>
      </c>
      <c r="C48" s="14" t="s">
        <v>2</v>
      </c>
      <c r="D48" s="15"/>
      <c r="E48" s="14" t="s">
        <v>78</v>
      </c>
      <c r="F48" s="16"/>
      <c r="G48" s="14" t="s">
        <v>3</v>
      </c>
      <c r="H48" s="15"/>
      <c r="I48" s="14" t="s">
        <v>4</v>
      </c>
      <c r="J48" s="15"/>
      <c r="K48" s="17" t="s">
        <v>5</v>
      </c>
      <c r="L48" s="13" t="s">
        <v>6</v>
      </c>
      <c r="M48" s="18" t="s">
        <v>7</v>
      </c>
      <c r="N48" s="5"/>
    </row>
    <row r="49" spans="1:14" ht="12.75" customHeight="1">
      <c r="A49" s="19" t="s">
        <v>39</v>
      </c>
      <c r="B49" s="13" t="s">
        <v>9</v>
      </c>
      <c r="C49" s="9"/>
      <c r="D49" s="20" t="s">
        <v>10</v>
      </c>
      <c r="E49" s="9"/>
      <c r="F49" s="20" t="s">
        <v>10</v>
      </c>
      <c r="G49" s="9"/>
      <c r="H49" s="20" t="s">
        <v>10</v>
      </c>
      <c r="I49" s="9"/>
      <c r="J49" s="20" t="s">
        <v>10</v>
      </c>
      <c r="K49" s="17" t="s">
        <v>11</v>
      </c>
      <c r="L49" s="13" t="s">
        <v>12</v>
      </c>
      <c r="M49" s="18" t="s">
        <v>13</v>
      </c>
      <c r="N49" s="5"/>
    </row>
    <row r="50" spans="1:14" ht="12.75" customHeight="1">
      <c r="A50" s="19"/>
      <c r="B50" s="13" t="s">
        <v>14</v>
      </c>
      <c r="C50" s="21" t="s">
        <v>15</v>
      </c>
      <c r="D50" s="13" t="s">
        <v>16</v>
      </c>
      <c r="E50" s="21" t="s">
        <v>15</v>
      </c>
      <c r="F50" s="13" t="s">
        <v>16</v>
      </c>
      <c r="G50" s="21" t="s">
        <v>15</v>
      </c>
      <c r="H50" s="13" t="s">
        <v>16</v>
      </c>
      <c r="I50" s="21" t="s">
        <v>15</v>
      </c>
      <c r="J50" s="13" t="s">
        <v>16</v>
      </c>
      <c r="K50" s="17" t="s">
        <v>17</v>
      </c>
      <c r="L50" s="13" t="s">
        <v>92</v>
      </c>
      <c r="M50" s="18" t="s">
        <v>93</v>
      </c>
      <c r="N50" s="5"/>
    </row>
    <row r="51" spans="1:14" ht="12.75" customHeight="1">
      <c r="A51" s="22"/>
      <c r="B51" s="23"/>
      <c r="C51" s="23"/>
      <c r="D51" s="24" t="s">
        <v>18</v>
      </c>
      <c r="E51" s="23"/>
      <c r="F51" s="23"/>
      <c r="G51" s="23"/>
      <c r="H51" s="23"/>
      <c r="I51" s="23"/>
      <c r="J51" s="23"/>
      <c r="K51" s="25" t="s">
        <v>19</v>
      </c>
      <c r="L51" s="23"/>
      <c r="M51" s="26"/>
      <c r="N51" s="5"/>
    </row>
    <row r="52" spans="1:14" ht="24.75" customHeight="1">
      <c r="A52" s="64" t="s">
        <v>40</v>
      </c>
      <c r="B52" s="65">
        <f>SUM(B53:B58)</f>
        <v>38273</v>
      </c>
      <c r="C52" s="66">
        <f>SUM(C53:C58)</f>
        <v>51</v>
      </c>
      <c r="D52" s="66">
        <f aca="true" t="shared" si="10" ref="D52:J52">SUM(D53:D58)</f>
        <v>34777</v>
      </c>
      <c r="E52" s="66">
        <f t="shared" si="10"/>
        <v>2</v>
      </c>
      <c r="F52" s="66">
        <f t="shared" si="10"/>
        <v>6128</v>
      </c>
      <c r="G52" s="66">
        <f t="shared" si="10"/>
        <v>37</v>
      </c>
      <c r="H52" s="66">
        <f t="shared" si="10"/>
        <v>28364</v>
      </c>
      <c r="I52" s="66">
        <f t="shared" si="10"/>
        <v>12</v>
      </c>
      <c r="J52" s="66">
        <f t="shared" si="10"/>
        <v>285</v>
      </c>
      <c r="K52" s="67">
        <f>D52/B52</f>
        <v>0.9086562328534477</v>
      </c>
      <c r="L52" s="66">
        <f>SUM(L53:L58)</f>
        <v>5716.16</v>
      </c>
      <c r="M52" s="68">
        <f aca="true" t="shared" si="11" ref="M52:M81">ROUND(L52*1000/365,0)</f>
        <v>15661</v>
      </c>
      <c r="N52" s="5"/>
    </row>
    <row r="53" spans="1:14" ht="24.75" customHeight="1">
      <c r="A53" s="69" t="s">
        <v>41</v>
      </c>
      <c r="B53" s="70">
        <v>4198</v>
      </c>
      <c r="C53" s="28">
        <f aca="true" t="shared" si="12" ref="C53:D58">E53+G53+I53</f>
        <v>2</v>
      </c>
      <c r="D53" s="28">
        <f t="shared" si="12"/>
        <v>3717</v>
      </c>
      <c r="E53" s="40" t="s">
        <v>91</v>
      </c>
      <c r="F53" s="40" t="s">
        <v>91</v>
      </c>
      <c r="G53" s="71">
        <v>1</v>
      </c>
      <c r="H53" s="71">
        <v>3717</v>
      </c>
      <c r="I53" s="71">
        <v>1</v>
      </c>
      <c r="J53" s="44">
        <v>0</v>
      </c>
      <c r="K53" s="29">
        <f aca="true" t="shared" si="13" ref="K53:K81">D53/B53</f>
        <v>0.8854216293473083</v>
      </c>
      <c r="L53" s="45">
        <v>1138.66</v>
      </c>
      <c r="M53" s="37">
        <f t="shared" si="11"/>
        <v>3120</v>
      </c>
      <c r="N53" s="5"/>
    </row>
    <row r="54" spans="1:14" ht="24.75" customHeight="1">
      <c r="A54" s="69" t="s">
        <v>42</v>
      </c>
      <c r="B54" s="70">
        <v>7354</v>
      </c>
      <c r="C54" s="28">
        <f t="shared" si="12"/>
        <v>8</v>
      </c>
      <c r="D54" s="28">
        <f t="shared" si="12"/>
        <v>6952</v>
      </c>
      <c r="E54" s="71">
        <v>1</v>
      </c>
      <c r="F54" s="71">
        <v>5263</v>
      </c>
      <c r="G54" s="71">
        <v>7</v>
      </c>
      <c r="H54" s="71">
        <v>1689</v>
      </c>
      <c r="I54" s="44" t="s">
        <v>90</v>
      </c>
      <c r="J54" s="44" t="s">
        <v>90</v>
      </c>
      <c r="K54" s="29">
        <f t="shared" si="13"/>
        <v>0.9453358716344846</v>
      </c>
      <c r="L54" s="45">
        <v>1381.921</v>
      </c>
      <c r="M54" s="37">
        <f t="shared" si="11"/>
        <v>3786</v>
      </c>
      <c r="N54" s="5"/>
    </row>
    <row r="55" spans="1:14" ht="24.75" customHeight="1">
      <c r="A55" s="69" t="s">
        <v>43</v>
      </c>
      <c r="B55" s="70">
        <v>1536</v>
      </c>
      <c r="C55" s="28">
        <f t="shared" si="12"/>
        <v>3</v>
      </c>
      <c r="D55" s="28">
        <f t="shared" si="12"/>
        <v>1489</v>
      </c>
      <c r="E55" s="40" t="s">
        <v>91</v>
      </c>
      <c r="F55" s="40" t="s">
        <v>91</v>
      </c>
      <c r="G55" s="71">
        <v>1</v>
      </c>
      <c r="H55" s="71">
        <v>1489</v>
      </c>
      <c r="I55" s="44">
        <v>2</v>
      </c>
      <c r="J55" s="44">
        <v>0</v>
      </c>
      <c r="K55" s="29">
        <f t="shared" si="13"/>
        <v>0.9694010416666666</v>
      </c>
      <c r="L55" s="45">
        <v>162.048</v>
      </c>
      <c r="M55" s="37">
        <f t="shared" si="11"/>
        <v>444</v>
      </c>
      <c r="N55" s="5"/>
    </row>
    <row r="56" spans="1:14" ht="24.75" customHeight="1">
      <c r="A56" s="69" t="s">
        <v>44</v>
      </c>
      <c r="B56" s="70">
        <v>6513</v>
      </c>
      <c r="C56" s="28">
        <f t="shared" si="12"/>
        <v>10</v>
      </c>
      <c r="D56" s="28">
        <f t="shared" si="12"/>
        <v>6482</v>
      </c>
      <c r="E56" s="40" t="s">
        <v>91</v>
      </c>
      <c r="F56" s="40" t="s">
        <v>91</v>
      </c>
      <c r="G56" s="71">
        <v>8</v>
      </c>
      <c r="H56" s="71">
        <v>6402</v>
      </c>
      <c r="I56" s="71">
        <v>2</v>
      </c>
      <c r="J56" s="72">
        <v>80</v>
      </c>
      <c r="K56" s="29">
        <f t="shared" si="13"/>
        <v>0.9952402886534623</v>
      </c>
      <c r="L56" s="45">
        <v>915.34</v>
      </c>
      <c r="M56" s="37">
        <f t="shared" si="11"/>
        <v>2508</v>
      </c>
      <c r="N56" s="5"/>
    </row>
    <row r="57" spans="1:14" ht="24.75" customHeight="1">
      <c r="A57" s="69" t="s">
        <v>45</v>
      </c>
      <c r="B57" s="70">
        <v>6906</v>
      </c>
      <c r="C57" s="28">
        <f t="shared" si="12"/>
        <v>11</v>
      </c>
      <c r="D57" s="28">
        <f t="shared" si="12"/>
        <v>6276</v>
      </c>
      <c r="E57" s="40" t="s">
        <v>91</v>
      </c>
      <c r="F57" s="40" t="s">
        <v>91</v>
      </c>
      <c r="G57" s="71">
        <v>8</v>
      </c>
      <c r="H57" s="71">
        <v>6276</v>
      </c>
      <c r="I57" s="72">
        <v>3</v>
      </c>
      <c r="J57" s="72">
        <v>0</v>
      </c>
      <c r="K57" s="29">
        <f t="shared" si="13"/>
        <v>0.9087749782797567</v>
      </c>
      <c r="L57" s="45">
        <v>935.281</v>
      </c>
      <c r="M57" s="37">
        <f t="shared" si="11"/>
        <v>2562</v>
      </c>
      <c r="N57" s="5"/>
    </row>
    <row r="58" spans="1:14" ht="24.75" customHeight="1">
      <c r="A58" s="69" t="s">
        <v>70</v>
      </c>
      <c r="B58" s="70">
        <v>11766</v>
      </c>
      <c r="C58" s="28">
        <f t="shared" si="12"/>
        <v>17</v>
      </c>
      <c r="D58" s="28">
        <f t="shared" si="12"/>
        <v>9861</v>
      </c>
      <c r="E58" s="71">
        <v>1</v>
      </c>
      <c r="F58" s="71">
        <v>865</v>
      </c>
      <c r="G58" s="71">
        <v>12</v>
      </c>
      <c r="H58" s="71">
        <v>8791</v>
      </c>
      <c r="I58" s="71">
        <v>4</v>
      </c>
      <c r="J58" s="71">
        <v>205</v>
      </c>
      <c r="K58" s="29">
        <f t="shared" si="13"/>
        <v>0.838092809790923</v>
      </c>
      <c r="L58" s="45">
        <v>1182.9099999999999</v>
      </c>
      <c r="M58" s="37">
        <f t="shared" si="11"/>
        <v>3241</v>
      </c>
      <c r="N58" s="5"/>
    </row>
    <row r="59" spans="1:14" ht="24.75" customHeight="1">
      <c r="A59" s="73" t="s">
        <v>46</v>
      </c>
      <c r="B59" s="39">
        <f>SUM(B60:B64)</f>
        <v>86020</v>
      </c>
      <c r="C59" s="40">
        <f aca="true" t="shared" si="14" ref="C59:J59">SUM(C60:C64)</f>
        <v>60</v>
      </c>
      <c r="D59" s="40">
        <f>SUM(D60:D64)</f>
        <v>71474</v>
      </c>
      <c r="E59" s="40">
        <f t="shared" si="14"/>
        <v>4</v>
      </c>
      <c r="F59" s="40">
        <f t="shared" si="14"/>
        <v>53327</v>
      </c>
      <c r="G59" s="40">
        <f t="shared" si="14"/>
        <v>30</v>
      </c>
      <c r="H59" s="40">
        <f t="shared" si="14"/>
        <v>17565</v>
      </c>
      <c r="I59" s="40">
        <f t="shared" si="14"/>
        <v>26</v>
      </c>
      <c r="J59" s="40">
        <f t="shared" si="14"/>
        <v>582</v>
      </c>
      <c r="K59" s="36">
        <f>D59/B59</f>
        <v>0.830899790746338</v>
      </c>
      <c r="L59" s="40">
        <f>SUM(L60:L64)</f>
        <v>7835.2919999999995</v>
      </c>
      <c r="M59" s="37">
        <f t="shared" si="11"/>
        <v>21467</v>
      </c>
      <c r="N59" s="5"/>
    </row>
    <row r="60" spans="1:14" ht="24.75" customHeight="1">
      <c r="A60" s="69" t="s">
        <v>47</v>
      </c>
      <c r="B60" s="70">
        <v>17445</v>
      </c>
      <c r="C60" s="28">
        <f aca="true" t="shared" si="15" ref="C60:D64">E60+G60+I60</f>
        <v>4</v>
      </c>
      <c r="D60" s="28">
        <f t="shared" si="15"/>
        <v>16969</v>
      </c>
      <c r="E60" s="71">
        <v>1</v>
      </c>
      <c r="F60" s="71">
        <v>13345</v>
      </c>
      <c r="G60" s="71">
        <v>3</v>
      </c>
      <c r="H60" s="71">
        <v>3624</v>
      </c>
      <c r="I60" s="44" t="s">
        <v>90</v>
      </c>
      <c r="J60" s="44" t="s">
        <v>90</v>
      </c>
      <c r="K60" s="29">
        <f t="shared" si="13"/>
        <v>0.9727142447692748</v>
      </c>
      <c r="L60" s="45">
        <v>1953.452</v>
      </c>
      <c r="M60" s="37">
        <f t="shared" si="11"/>
        <v>5352</v>
      </c>
      <c r="N60" s="5"/>
    </row>
    <row r="61" spans="1:14" ht="24.75" customHeight="1">
      <c r="A61" s="69" t="s">
        <v>48</v>
      </c>
      <c r="B61" s="70">
        <v>8973</v>
      </c>
      <c r="C61" s="28">
        <f t="shared" si="15"/>
        <v>12</v>
      </c>
      <c r="D61" s="28">
        <f t="shared" si="15"/>
        <v>0</v>
      </c>
      <c r="E61" s="40" t="s">
        <v>91</v>
      </c>
      <c r="F61" s="40" t="s">
        <v>91</v>
      </c>
      <c r="G61" s="44" t="s">
        <v>90</v>
      </c>
      <c r="H61" s="44" t="s">
        <v>90</v>
      </c>
      <c r="I61" s="71">
        <v>12</v>
      </c>
      <c r="J61" s="72">
        <v>0</v>
      </c>
      <c r="K61" s="29">
        <f t="shared" si="13"/>
        <v>0</v>
      </c>
      <c r="L61" s="45">
        <v>0</v>
      </c>
      <c r="M61" s="37">
        <f t="shared" si="11"/>
        <v>0</v>
      </c>
      <c r="N61" s="5"/>
    </row>
    <row r="62" spans="1:14" ht="24.75" customHeight="1">
      <c r="A62" s="69" t="s">
        <v>49</v>
      </c>
      <c r="B62" s="70">
        <v>33126</v>
      </c>
      <c r="C62" s="28">
        <f t="shared" si="15"/>
        <v>14</v>
      </c>
      <c r="D62" s="28">
        <f t="shared" si="15"/>
        <v>33226</v>
      </c>
      <c r="E62" s="71">
        <v>1</v>
      </c>
      <c r="F62" s="71">
        <v>26167</v>
      </c>
      <c r="G62" s="71">
        <v>5</v>
      </c>
      <c r="H62" s="71">
        <v>6862</v>
      </c>
      <c r="I62" s="71">
        <v>8</v>
      </c>
      <c r="J62" s="72">
        <v>197</v>
      </c>
      <c r="K62" s="29">
        <f t="shared" si="13"/>
        <v>1.003018776791644</v>
      </c>
      <c r="L62" s="45">
        <v>3043.8959999999997</v>
      </c>
      <c r="M62" s="37">
        <f t="shared" si="11"/>
        <v>8339</v>
      </c>
      <c r="N62" s="5"/>
    </row>
    <row r="63" spans="1:14" ht="24.75" customHeight="1">
      <c r="A63" s="69" t="s">
        <v>50</v>
      </c>
      <c r="B63" s="70">
        <v>10948</v>
      </c>
      <c r="C63" s="28">
        <f t="shared" si="15"/>
        <v>3</v>
      </c>
      <c r="D63" s="28">
        <f t="shared" si="15"/>
        <v>9334</v>
      </c>
      <c r="E63" s="71">
        <v>1</v>
      </c>
      <c r="F63" s="71">
        <v>9090</v>
      </c>
      <c r="G63" s="71">
        <v>2</v>
      </c>
      <c r="H63" s="71">
        <v>244</v>
      </c>
      <c r="I63" s="72" t="s">
        <v>90</v>
      </c>
      <c r="J63" s="72" t="s">
        <v>90</v>
      </c>
      <c r="K63" s="29">
        <f t="shared" si="13"/>
        <v>0.8525758129338692</v>
      </c>
      <c r="L63" s="45">
        <v>1232.593</v>
      </c>
      <c r="M63" s="37">
        <f t="shared" si="11"/>
        <v>3377</v>
      </c>
      <c r="N63" s="5"/>
    </row>
    <row r="64" spans="1:14" ht="24.75" customHeight="1">
      <c r="A64" s="69" t="s">
        <v>71</v>
      </c>
      <c r="B64" s="70">
        <v>15528</v>
      </c>
      <c r="C64" s="28">
        <f t="shared" si="15"/>
        <v>27</v>
      </c>
      <c r="D64" s="28">
        <f t="shared" si="15"/>
        <v>11945</v>
      </c>
      <c r="E64" s="71">
        <v>1</v>
      </c>
      <c r="F64" s="71">
        <v>4725</v>
      </c>
      <c r="G64" s="71">
        <v>20</v>
      </c>
      <c r="H64" s="71">
        <v>6835</v>
      </c>
      <c r="I64" s="71">
        <v>6</v>
      </c>
      <c r="J64" s="71">
        <v>385</v>
      </c>
      <c r="K64" s="29">
        <f t="shared" si="13"/>
        <v>0.7692555383822772</v>
      </c>
      <c r="L64" s="45">
        <v>1605.351</v>
      </c>
      <c r="M64" s="37">
        <f t="shared" si="11"/>
        <v>4398</v>
      </c>
      <c r="N64" s="5"/>
    </row>
    <row r="65" spans="1:14" ht="24.75" customHeight="1">
      <c r="A65" s="73" t="s">
        <v>51</v>
      </c>
      <c r="B65" s="39">
        <f>B66</f>
        <v>12195</v>
      </c>
      <c r="C65" s="40">
        <f aca="true" t="shared" si="16" ref="C65:J65">C66</f>
        <v>10</v>
      </c>
      <c r="D65" s="40">
        <f t="shared" si="16"/>
        <v>10427</v>
      </c>
      <c r="E65" s="40">
        <f t="shared" si="16"/>
        <v>1</v>
      </c>
      <c r="F65" s="40">
        <f t="shared" si="16"/>
        <v>9008</v>
      </c>
      <c r="G65" s="40" t="s">
        <v>91</v>
      </c>
      <c r="H65" s="40" t="s">
        <v>91</v>
      </c>
      <c r="I65" s="40">
        <f t="shared" si="16"/>
        <v>9</v>
      </c>
      <c r="J65" s="40">
        <f t="shared" si="16"/>
        <v>1419</v>
      </c>
      <c r="K65" s="36">
        <f>D65/B65</f>
        <v>0.8550225502255022</v>
      </c>
      <c r="L65" s="40">
        <f>SUM(L66)</f>
        <v>2817</v>
      </c>
      <c r="M65" s="32">
        <f t="shared" si="11"/>
        <v>7718</v>
      </c>
      <c r="N65" s="5"/>
    </row>
    <row r="66" spans="1:14" ht="24.75" customHeight="1">
      <c r="A66" s="69" t="s">
        <v>75</v>
      </c>
      <c r="B66" s="70">
        <v>12195</v>
      </c>
      <c r="C66" s="28">
        <f>E66+G66+I66</f>
        <v>10</v>
      </c>
      <c r="D66" s="28">
        <f>F66+H66+J66</f>
        <v>10427</v>
      </c>
      <c r="E66" s="74">
        <v>1</v>
      </c>
      <c r="F66" s="71">
        <v>9008</v>
      </c>
      <c r="G66" s="44" t="s">
        <v>90</v>
      </c>
      <c r="H66" s="44" t="s">
        <v>90</v>
      </c>
      <c r="I66" s="74">
        <v>9</v>
      </c>
      <c r="J66" s="71">
        <v>1419</v>
      </c>
      <c r="K66" s="29">
        <f t="shared" si="13"/>
        <v>0.8550225502255022</v>
      </c>
      <c r="L66" s="45">
        <v>2817</v>
      </c>
      <c r="M66" s="37">
        <f t="shared" si="11"/>
        <v>7718</v>
      </c>
      <c r="N66" s="5"/>
    </row>
    <row r="67" spans="1:14" ht="24.75" customHeight="1">
      <c r="A67" s="73" t="s">
        <v>80</v>
      </c>
      <c r="B67" s="39">
        <f>SUM(B68:B69)</f>
        <v>22840</v>
      </c>
      <c r="C67" s="40">
        <f aca="true" t="shared" si="17" ref="C67:J67">SUM(C68:C69)</f>
        <v>16</v>
      </c>
      <c r="D67" s="40">
        <f t="shared" si="17"/>
        <v>17913</v>
      </c>
      <c r="E67" s="40">
        <f t="shared" si="17"/>
        <v>1</v>
      </c>
      <c r="F67" s="40">
        <f t="shared" si="17"/>
        <v>9195</v>
      </c>
      <c r="G67" s="40">
        <f t="shared" si="17"/>
        <v>12</v>
      </c>
      <c r="H67" s="40">
        <f t="shared" si="17"/>
        <v>8526</v>
      </c>
      <c r="I67" s="40">
        <f t="shared" si="17"/>
        <v>3</v>
      </c>
      <c r="J67" s="40">
        <f t="shared" si="17"/>
        <v>192</v>
      </c>
      <c r="K67" s="36">
        <f>D67/B67</f>
        <v>0.7842819614711033</v>
      </c>
      <c r="L67" s="40">
        <f>SUM(L68:L69)</f>
        <v>2397.406</v>
      </c>
      <c r="M67" s="37">
        <f t="shared" si="11"/>
        <v>6568</v>
      </c>
      <c r="N67" s="5"/>
    </row>
    <row r="68" spans="1:14" ht="24.75" customHeight="1">
      <c r="A68" s="69" t="s">
        <v>52</v>
      </c>
      <c r="B68" s="70">
        <v>18052</v>
      </c>
      <c r="C68" s="28">
        <f>E68+G68+I68</f>
        <v>7</v>
      </c>
      <c r="D68" s="28">
        <f>F68+H68+J68</f>
        <v>13119</v>
      </c>
      <c r="E68" s="71">
        <v>1</v>
      </c>
      <c r="F68" s="71">
        <v>9195</v>
      </c>
      <c r="G68" s="71">
        <v>4</v>
      </c>
      <c r="H68" s="71">
        <v>3810</v>
      </c>
      <c r="I68" s="71">
        <v>2</v>
      </c>
      <c r="J68" s="71">
        <v>114</v>
      </c>
      <c r="K68" s="29">
        <f t="shared" si="13"/>
        <v>0.7267338799025039</v>
      </c>
      <c r="L68" s="45">
        <v>1873.701</v>
      </c>
      <c r="M68" s="37">
        <f t="shared" si="11"/>
        <v>5133</v>
      </c>
      <c r="N68" s="5"/>
    </row>
    <row r="69" spans="1:14" ht="24.75" customHeight="1">
      <c r="A69" s="69" t="s">
        <v>53</v>
      </c>
      <c r="B69" s="70">
        <v>4788</v>
      </c>
      <c r="C69" s="28">
        <f>E69+G69+I69</f>
        <v>9</v>
      </c>
      <c r="D69" s="28">
        <f>F69+H69+J69</f>
        <v>4794</v>
      </c>
      <c r="E69" s="40" t="s">
        <v>91</v>
      </c>
      <c r="F69" s="40" t="s">
        <v>91</v>
      </c>
      <c r="G69" s="71">
        <v>8</v>
      </c>
      <c r="H69" s="71">
        <v>4716</v>
      </c>
      <c r="I69" s="71">
        <v>1</v>
      </c>
      <c r="J69" s="71">
        <v>78</v>
      </c>
      <c r="K69" s="29">
        <f t="shared" si="13"/>
        <v>1.0012531328320802</v>
      </c>
      <c r="L69" s="45">
        <v>523.705</v>
      </c>
      <c r="M69" s="37">
        <f t="shared" si="11"/>
        <v>1435</v>
      </c>
      <c r="N69" s="5"/>
    </row>
    <row r="70" spans="1:14" ht="24.75" customHeight="1">
      <c r="A70" s="73" t="s">
        <v>54</v>
      </c>
      <c r="B70" s="39">
        <f>SUM(B71:B79)</f>
        <v>56027</v>
      </c>
      <c r="C70" s="40">
        <f aca="true" t="shared" si="18" ref="C70:J70">SUM(C71:C79)</f>
        <v>36</v>
      </c>
      <c r="D70" s="40">
        <f t="shared" si="18"/>
        <v>51298</v>
      </c>
      <c r="E70" s="40">
        <f t="shared" si="18"/>
        <v>3</v>
      </c>
      <c r="F70" s="40">
        <f t="shared" si="18"/>
        <v>19122</v>
      </c>
      <c r="G70" s="40">
        <f t="shared" si="18"/>
        <v>31</v>
      </c>
      <c r="H70" s="40">
        <f t="shared" si="18"/>
        <v>32176</v>
      </c>
      <c r="I70" s="40">
        <f t="shared" si="18"/>
        <v>2</v>
      </c>
      <c r="J70" s="40">
        <f t="shared" si="18"/>
        <v>0</v>
      </c>
      <c r="K70" s="36">
        <f>D70/B70</f>
        <v>0.9155942670498153</v>
      </c>
      <c r="L70" s="40">
        <f>SUM(L71:L79)</f>
        <v>6542.582</v>
      </c>
      <c r="M70" s="37">
        <f t="shared" si="11"/>
        <v>17925</v>
      </c>
      <c r="N70" s="5"/>
    </row>
    <row r="71" spans="1:14" ht="24.75" customHeight="1">
      <c r="A71" s="69" t="s">
        <v>55</v>
      </c>
      <c r="B71" s="70">
        <v>10830</v>
      </c>
      <c r="C71" s="28">
        <f aca="true" t="shared" si="19" ref="C71:D79">E71+G71+I71</f>
        <v>4</v>
      </c>
      <c r="D71" s="28">
        <f t="shared" si="19"/>
        <v>9760</v>
      </c>
      <c r="E71" s="40" t="s">
        <v>91</v>
      </c>
      <c r="F71" s="40" t="s">
        <v>91</v>
      </c>
      <c r="G71" s="71">
        <v>3</v>
      </c>
      <c r="H71" s="71">
        <v>9760</v>
      </c>
      <c r="I71" s="71">
        <v>1</v>
      </c>
      <c r="J71" s="71">
        <v>0</v>
      </c>
      <c r="K71" s="29">
        <f t="shared" si="13"/>
        <v>0.9012003693444137</v>
      </c>
      <c r="L71" s="45">
        <v>1034.763</v>
      </c>
      <c r="M71" s="37">
        <f t="shared" si="11"/>
        <v>2835</v>
      </c>
      <c r="N71" s="5"/>
    </row>
    <row r="72" spans="1:14" ht="24.75" customHeight="1">
      <c r="A72" s="69" t="s">
        <v>57</v>
      </c>
      <c r="B72" s="70">
        <v>9999</v>
      </c>
      <c r="C72" s="28">
        <f t="shared" si="19"/>
        <v>2</v>
      </c>
      <c r="D72" s="28">
        <f t="shared" si="19"/>
        <v>9513</v>
      </c>
      <c r="E72" s="71">
        <v>1</v>
      </c>
      <c r="F72" s="71">
        <v>9513</v>
      </c>
      <c r="G72" s="44" t="s">
        <v>90</v>
      </c>
      <c r="H72" s="44" t="s">
        <v>90</v>
      </c>
      <c r="I72" s="71">
        <v>1</v>
      </c>
      <c r="J72" s="71">
        <v>0</v>
      </c>
      <c r="K72" s="29">
        <f t="shared" si="13"/>
        <v>0.9513951395139514</v>
      </c>
      <c r="L72" s="45">
        <v>1131</v>
      </c>
      <c r="M72" s="37">
        <f t="shared" si="11"/>
        <v>3099</v>
      </c>
      <c r="N72" s="5"/>
    </row>
    <row r="73" spans="1:14" ht="24.75" customHeight="1">
      <c r="A73" s="69" t="s">
        <v>58</v>
      </c>
      <c r="B73" s="70">
        <v>4107</v>
      </c>
      <c r="C73" s="28">
        <f t="shared" si="19"/>
        <v>1</v>
      </c>
      <c r="D73" s="28">
        <f t="shared" si="19"/>
        <v>3955</v>
      </c>
      <c r="E73" s="71">
        <v>1</v>
      </c>
      <c r="F73" s="71">
        <v>3955</v>
      </c>
      <c r="G73" s="44" t="s">
        <v>90</v>
      </c>
      <c r="H73" s="44" t="s">
        <v>90</v>
      </c>
      <c r="I73" s="44" t="s">
        <v>90</v>
      </c>
      <c r="J73" s="44" t="s">
        <v>90</v>
      </c>
      <c r="K73" s="29">
        <f t="shared" si="13"/>
        <v>0.9629900170440711</v>
      </c>
      <c r="L73" s="45">
        <v>613</v>
      </c>
      <c r="M73" s="37">
        <f t="shared" si="11"/>
        <v>1679</v>
      </c>
      <c r="N73" s="5"/>
    </row>
    <row r="74" spans="1:14" ht="24.75" customHeight="1">
      <c r="A74" s="69" t="s">
        <v>59</v>
      </c>
      <c r="B74" s="70">
        <v>2275</v>
      </c>
      <c r="C74" s="28">
        <f t="shared" si="19"/>
        <v>5</v>
      </c>
      <c r="D74" s="28">
        <f t="shared" si="19"/>
        <v>2015</v>
      </c>
      <c r="E74" s="40" t="s">
        <v>91</v>
      </c>
      <c r="F74" s="40" t="s">
        <v>91</v>
      </c>
      <c r="G74" s="71">
        <v>5</v>
      </c>
      <c r="H74" s="71">
        <v>2015</v>
      </c>
      <c r="I74" s="44" t="s">
        <v>90</v>
      </c>
      <c r="J74" s="44" t="s">
        <v>90</v>
      </c>
      <c r="K74" s="29">
        <f t="shared" si="13"/>
        <v>0.8857142857142857</v>
      </c>
      <c r="L74" s="45">
        <v>241.071</v>
      </c>
      <c r="M74" s="37">
        <f t="shared" si="11"/>
        <v>660</v>
      </c>
      <c r="N74" s="5"/>
    </row>
    <row r="75" spans="1:14" ht="24.75" customHeight="1">
      <c r="A75" s="69" t="s">
        <v>60</v>
      </c>
      <c r="B75" s="70">
        <v>4616</v>
      </c>
      <c r="C75" s="28">
        <f t="shared" si="19"/>
        <v>7</v>
      </c>
      <c r="D75" s="28">
        <f t="shared" si="19"/>
        <v>3743</v>
      </c>
      <c r="E75" s="40" t="s">
        <v>91</v>
      </c>
      <c r="F75" s="40" t="s">
        <v>91</v>
      </c>
      <c r="G75" s="71">
        <v>7</v>
      </c>
      <c r="H75" s="71">
        <v>3743</v>
      </c>
      <c r="I75" s="44" t="s">
        <v>90</v>
      </c>
      <c r="J75" s="44" t="s">
        <v>90</v>
      </c>
      <c r="K75" s="29">
        <f t="shared" si="13"/>
        <v>0.8108752166377816</v>
      </c>
      <c r="L75" s="45">
        <v>397.04</v>
      </c>
      <c r="M75" s="37">
        <f t="shared" si="11"/>
        <v>1088</v>
      </c>
      <c r="N75" s="5"/>
    </row>
    <row r="76" spans="1:14" ht="24.75" customHeight="1">
      <c r="A76" s="69" t="s">
        <v>61</v>
      </c>
      <c r="B76" s="70">
        <v>1096</v>
      </c>
      <c r="C76" s="28">
        <f t="shared" si="19"/>
        <v>3</v>
      </c>
      <c r="D76" s="28">
        <f t="shared" si="19"/>
        <v>517</v>
      </c>
      <c r="E76" s="40" t="s">
        <v>91</v>
      </c>
      <c r="F76" s="40" t="s">
        <v>91</v>
      </c>
      <c r="G76" s="71">
        <v>3</v>
      </c>
      <c r="H76" s="71">
        <v>517</v>
      </c>
      <c r="I76" s="44" t="s">
        <v>90</v>
      </c>
      <c r="J76" s="44" t="s">
        <v>90</v>
      </c>
      <c r="K76" s="29">
        <f t="shared" si="13"/>
        <v>0.4717153284671533</v>
      </c>
      <c r="L76" s="45">
        <v>58.656</v>
      </c>
      <c r="M76" s="37">
        <f t="shared" si="11"/>
        <v>161</v>
      </c>
      <c r="N76" s="5"/>
    </row>
    <row r="77" spans="1:14" ht="24.75" customHeight="1">
      <c r="A77" s="69" t="s">
        <v>62</v>
      </c>
      <c r="B77" s="70">
        <v>3541</v>
      </c>
      <c r="C77" s="28">
        <f t="shared" si="19"/>
        <v>1</v>
      </c>
      <c r="D77" s="28">
        <f t="shared" si="19"/>
        <v>3326</v>
      </c>
      <c r="E77" s="40" t="s">
        <v>91</v>
      </c>
      <c r="F77" s="40" t="s">
        <v>91</v>
      </c>
      <c r="G77" s="71">
        <v>1</v>
      </c>
      <c r="H77" s="71">
        <v>3326</v>
      </c>
      <c r="I77" s="44" t="s">
        <v>90</v>
      </c>
      <c r="J77" s="44" t="s">
        <v>90</v>
      </c>
      <c r="K77" s="29">
        <f t="shared" si="13"/>
        <v>0.9392826885060718</v>
      </c>
      <c r="L77" s="45">
        <v>494.652</v>
      </c>
      <c r="M77" s="37">
        <f t="shared" si="11"/>
        <v>1355</v>
      </c>
      <c r="N77" s="5"/>
    </row>
    <row r="78" spans="1:14" ht="24.75" customHeight="1">
      <c r="A78" s="69" t="s">
        <v>63</v>
      </c>
      <c r="B78" s="70">
        <v>3844</v>
      </c>
      <c r="C78" s="28">
        <f t="shared" si="19"/>
        <v>7</v>
      </c>
      <c r="D78" s="28">
        <f t="shared" si="19"/>
        <v>2936</v>
      </c>
      <c r="E78" s="40" t="s">
        <v>91</v>
      </c>
      <c r="F78" s="40" t="s">
        <v>91</v>
      </c>
      <c r="G78" s="71">
        <v>7</v>
      </c>
      <c r="H78" s="71">
        <v>2936</v>
      </c>
      <c r="I78" s="44" t="s">
        <v>90</v>
      </c>
      <c r="J78" s="44" t="s">
        <v>90</v>
      </c>
      <c r="K78" s="29">
        <f t="shared" si="13"/>
        <v>0.7637877211238293</v>
      </c>
      <c r="L78" s="45">
        <v>363.055</v>
      </c>
      <c r="M78" s="37">
        <f t="shared" si="11"/>
        <v>995</v>
      </c>
      <c r="N78" s="5"/>
    </row>
    <row r="79" spans="1:14" ht="24.75" customHeight="1">
      <c r="A79" s="69" t="s">
        <v>56</v>
      </c>
      <c r="B79" s="70">
        <v>15719</v>
      </c>
      <c r="C79" s="28">
        <f t="shared" si="19"/>
        <v>6</v>
      </c>
      <c r="D79" s="28">
        <f t="shared" si="19"/>
        <v>15533</v>
      </c>
      <c r="E79" s="71">
        <v>1</v>
      </c>
      <c r="F79" s="71">
        <v>5654</v>
      </c>
      <c r="G79" s="71">
        <v>5</v>
      </c>
      <c r="H79" s="71">
        <v>9879</v>
      </c>
      <c r="I79" s="44" t="s">
        <v>90</v>
      </c>
      <c r="J79" s="44" t="s">
        <v>90</v>
      </c>
      <c r="K79" s="29">
        <f t="shared" si="13"/>
        <v>0.988167186207774</v>
      </c>
      <c r="L79" s="45">
        <v>2209.3450000000003</v>
      </c>
      <c r="M79" s="37">
        <f t="shared" si="11"/>
        <v>6053</v>
      </c>
      <c r="N79" s="5"/>
    </row>
    <row r="80" spans="1:14" ht="24.75" customHeight="1">
      <c r="A80" s="73" t="s">
        <v>64</v>
      </c>
      <c r="B80" s="39">
        <f>B81</f>
        <v>7877</v>
      </c>
      <c r="C80" s="40">
        <f aca="true" t="shared" si="20" ref="C80:H80">C81</f>
        <v>4</v>
      </c>
      <c r="D80" s="40">
        <f t="shared" si="20"/>
        <v>7620</v>
      </c>
      <c r="E80" s="40" t="s">
        <v>82</v>
      </c>
      <c r="F80" s="40" t="s">
        <v>82</v>
      </c>
      <c r="G80" s="40">
        <f t="shared" si="20"/>
        <v>4</v>
      </c>
      <c r="H80" s="40">
        <f t="shared" si="20"/>
        <v>7620</v>
      </c>
      <c r="I80" s="40" t="str">
        <f>I81</f>
        <v>-</v>
      </c>
      <c r="J80" s="40" t="s">
        <v>94</v>
      </c>
      <c r="K80" s="36">
        <f>D80/B80</f>
        <v>0.9673733654944776</v>
      </c>
      <c r="L80" s="75">
        <f>SUM(L81)</f>
        <v>1127.454</v>
      </c>
      <c r="M80" s="37">
        <f t="shared" si="11"/>
        <v>3089</v>
      </c>
      <c r="N80" s="5"/>
    </row>
    <row r="81" spans="1:14" ht="24.75" customHeight="1">
      <c r="A81" s="76" t="s">
        <v>65</v>
      </c>
      <c r="B81" s="77">
        <v>7877</v>
      </c>
      <c r="C81" s="51">
        <f>E81+G81+I81</f>
        <v>4</v>
      </c>
      <c r="D81" s="51">
        <f>F81+H81+J81</f>
        <v>7620</v>
      </c>
      <c r="E81" s="52" t="s">
        <v>90</v>
      </c>
      <c r="F81" s="52" t="s">
        <v>90</v>
      </c>
      <c r="G81" s="78">
        <v>4</v>
      </c>
      <c r="H81" s="79">
        <v>7620</v>
      </c>
      <c r="I81" s="52" t="s">
        <v>90</v>
      </c>
      <c r="J81" s="52" t="s">
        <v>90</v>
      </c>
      <c r="K81" s="54">
        <f t="shared" si="13"/>
        <v>0.9673733654944776</v>
      </c>
      <c r="L81" s="55">
        <v>1127.454</v>
      </c>
      <c r="M81" s="56">
        <f t="shared" si="11"/>
        <v>3089</v>
      </c>
      <c r="N81" s="5"/>
    </row>
  </sheetData>
  <sheetProtection/>
  <printOptions horizontalCentered="1"/>
  <pageMargins left="0.3937007874015748" right="0.3937007874015748" top="0.5905511811023623" bottom="0.1968503937007874" header="0.31496062992125984" footer="0.35433070866141736"/>
  <pageSetup fitToHeight="2" horizontalDpi="600" verticalDpi="600" orientation="portrait" paperSize="9" scale="87" r:id="rId1"/>
  <rowBreaks count="1" manualBreakCount="1">
    <brk id="43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2015-12-24T05:22:50Z</cp:lastPrinted>
  <dcterms:created xsi:type="dcterms:W3CDTF">2004-05-07T02:25:52Z</dcterms:created>
  <dcterms:modified xsi:type="dcterms:W3CDTF">2015-12-24T05:24:01Z</dcterms:modified>
  <cp:category/>
  <cp:version/>
  <cp:contentType/>
  <cp:contentStatus/>
</cp:coreProperties>
</file>