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3560" windowHeight="7755" activeTab="0"/>
  </bookViews>
  <sheets>
    <sheet name="10-3" sheetId="1" r:id="rId1"/>
  </sheets>
  <definedNames>
    <definedName name="DATA" localSheetId="0">'10-3'!$B$13:$M$39,'10-3'!$B$52:$M$81</definedName>
    <definedName name="DATA">#REF!</definedName>
    <definedName name="K_Top1" localSheetId="0">'10-3'!$B$13</definedName>
    <definedName name="K_Top1">#REF!</definedName>
    <definedName name="K_TOP2" localSheetId="0">'10-3'!$B$52</definedName>
    <definedName name="Last1" localSheetId="0">'10-3'!$M$13</definedName>
    <definedName name="_xlnm.Print_Area" localSheetId="0">'10-3'!$A$1:$M$81</definedName>
    <definedName name="SIKI1" localSheetId="0">'10-3'!#REF!</definedName>
    <definedName name="SIKI2" localSheetId="0">'10-3'!#REF!</definedName>
    <definedName name="Tag1" localSheetId="0">'10-3'!#REF!</definedName>
    <definedName name="Tag2" localSheetId="0">'10-3'!$A$14</definedName>
    <definedName name="Tag3" localSheetId="0">'10-3'!$A$52</definedName>
    <definedName name="Top1" localSheetId="0">'10-3'!#REF!</definedName>
  </definedNames>
  <calcPr fullCalcOnLoad="1"/>
</workbook>
</file>

<file path=xl/sharedStrings.xml><?xml version="1.0" encoding="utf-8"?>
<sst xmlns="http://schemas.openxmlformats.org/spreadsheetml/2006/main" count="225" uniqueCount="95">
  <si>
    <t>　　（単位　人・％）</t>
  </si>
  <si>
    <t>行政区域</t>
  </si>
  <si>
    <t>合　　計</t>
  </si>
  <si>
    <t>簡　易　水　道</t>
  </si>
  <si>
    <t>専　用　水　道</t>
  </si>
  <si>
    <t>普及率</t>
  </si>
  <si>
    <t xml:space="preserve"> 年　間</t>
  </si>
  <si>
    <t>一日平均</t>
  </si>
  <si>
    <t>年度・市町村</t>
  </si>
  <si>
    <t xml:space="preserve"> 内 人 口</t>
  </si>
  <si>
    <t>現在給水</t>
  </si>
  <si>
    <t>(Ｂ／Ａ</t>
  </si>
  <si>
    <t xml:space="preserve"> 給水量</t>
  </si>
  <si>
    <t>給 水 量</t>
  </si>
  <si>
    <t>（Ａ）</t>
  </si>
  <si>
    <t>箇所数</t>
  </si>
  <si>
    <t>人　　口</t>
  </si>
  <si>
    <t>×100)</t>
  </si>
  <si>
    <t>（Ｂ）</t>
  </si>
  <si>
    <t xml:space="preserve"> ％</t>
  </si>
  <si>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</si>
  <si>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</si>
  <si>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</si>
  <si>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</si>
  <si>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</si>
  <si>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</si>
  <si>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</si>
  <si>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</si>
  <si>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</si>
  <si>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</si>
  <si>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</si>
  <si>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</si>
  <si>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玉 名 郡</t>
  </si>
  <si>
    <t>玉 東 町</t>
  </si>
  <si>
    <t>南 関 町</t>
  </si>
  <si>
    <t>長 洲 町</t>
  </si>
  <si>
    <t>菊 池 郡</t>
  </si>
  <si>
    <t>大 津 町</t>
  </si>
  <si>
    <t>菊 陽 町</t>
  </si>
  <si>
    <t>市町村</t>
  </si>
  <si>
    <t>阿 蘇 郡</t>
  </si>
  <si>
    <t>南小国町</t>
  </si>
  <si>
    <t>小 国 町</t>
  </si>
  <si>
    <t>産 山 村</t>
  </si>
  <si>
    <t>高 森 町</t>
  </si>
  <si>
    <t>西 原 村</t>
  </si>
  <si>
    <t>上益城郡</t>
  </si>
  <si>
    <t>御 船 町</t>
  </si>
  <si>
    <t>嘉 島 町</t>
  </si>
  <si>
    <t>益 城 町</t>
  </si>
  <si>
    <t>甲 佐 町</t>
  </si>
  <si>
    <t>八 代 郡</t>
  </si>
  <si>
    <t>芦 北 町</t>
  </si>
  <si>
    <t>津奈木町</t>
  </si>
  <si>
    <t>球 磨 郡</t>
  </si>
  <si>
    <t>錦    町</t>
  </si>
  <si>
    <t>あさぎり町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</si>
  <si>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</si>
  <si>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</si>
  <si>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</si>
  <si>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</si>
  <si>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</si>
  <si>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</si>
  <si>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</si>
  <si>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天 草 郡</t>
  </si>
  <si>
    <t>苓 北 町</t>
  </si>
  <si>
    <t>上天草市</t>
  </si>
  <si>
    <t>宇城市</t>
  </si>
  <si>
    <t>阿蘇市</t>
  </si>
  <si>
    <t>美 里 町</t>
  </si>
  <si>
    <t>南阿蘇村</t>
  </si>
  <si>
    <t>山 都 町</t>
  </si>
  <si>
    <t>天 草 市</t>
  </si>
  <si>
    <t>合志市</t>
  </si>
  <si>
    <t>和 水 町</t>
  </si>
  <si>
    <t>氷川町</t>
  </si>
  <si>
    <t xml:space="preserve">   千㎥</t>
  </si>
  <si>
    <t xml:space="preserve">     ㎥</t>
  </si>
  <si>
    <t>上　水　道</t>
  </si>
  <si>
    <t>２）専用水道の現在給水人口は自己水源のみを対象としている。</t>
  </si>
  <si>
    <t xml:space="preserve">   千㎥</t>
  </si>
  <si>
    <t xml:space="preserve">     ㎥</t>
  </si>
  <si>
    <t>葦 北 郡</t>
  </si>
  <si>
    <t>　　２０　　</t>
  </si>
  <si>
    <t>　　２１　　</t>
  </si>
  <si>
    <t>　　２２　　</t>
  </si>
  <si>
    <t>県環境保全課</t>
  </si>
  <si>
    <t>-</t>
  </si>
  <si>
    <t>３）年間給水量は上水道及び簡易水道の合計である（専用水道は含まない）。</t>
  </si>
  <si>
    <t>　　２３　　</t>
  </si>
  <si>
    <t>平成１９年度</t>
  </si>
  <si>
    <t>-</t>
  </si>
  <si>
    <t>１）一部事務組合（大津菊陽水道企業団、八代生活環境事務組合）の箇所数は、給水市町村のうち、１箇所に計上している。</t>
  </si>
  <si>
    <t>-</t>
  </si>
  <si>
    <t>１０－３　水道施設状況（平成１９～平成２３年度）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</si>
</sst>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#,##0.0;\-#,##0.0"/>
    <numFmt numFmtId="178" formatCode="#,##0;&quot;△&quot;#,##0"/>
    <numFmt numFmtId="179" formatCode="#\ ##0;&quot;△&quot;#\ ##0"/>
    <numFmt numFmtId="180" formatCode="#,##0.0;&quot;△&quot;#,##0.0"/>
    <numFmt numFmtId="181" formatCode="#,##0.0;[Red]\-#,##0.0"/>
    <numFmt numFmtId="182" formatCode="0.0"/>
    <numFmt numFmtId="183" formatCode="0.0%"/>
    <numFmt numFmtId="184" formatCode="0.000000000000000"/>
    <numFmt numFmtId="185" formatCode="0.0000000000"/>
    <numFmt numFmtId="186" formatCode="\(#,##0.0\);\(\-#,##0.0\)"/>
    <numFmt numFmtId="187" formatCode="#,##0.0"/>
    <numFmt numFmtId="188" formatCode="#,##0.000"/>
    <numFmt numFmtId="189" formatCode="#,##0.0000"/>
    <numFmt numFmtId="190" formatCode="#,##0.00;&quot;△&quot;#,##0.00"/>
    <numFmt numFmtId="191" formatCode="0.0;&quot;△&quot;0.0"/>
    <numFmt numFmtId="192" formatCode="\(#,##0\);\(\-#,##0\)"/>
    <numFmt numFmtId="193" formatCode="0.00000"/>
    <numFmt numFmtId="194" formatCode="0.0000"/>
    <numFmt numFmtId="195" formatCode="0.000"/>
    <numFmt numFmtId="196" formatCode="&quot;△&quot;#,##0.0"/>
    <numFmt numFmtId="197" formatCode="#,##0.0000;\-#,##0.0000"/>
    <numFmt numFmtId="198" formatCode="#,##0.000;&quot;△&quot;#,##0.000"/>
    <numFmt numFmtId="199" formatCode="0.000%"/>
    <numFmt numFmtId="200" formatCode="\(#,##0\);&quot;(△&quot;#,##0\)"/>
    <numFmt numFmtId="201" formatCode="#,##0;&quot;▲&quot;#,##0"/>
    <numFmt numFmtId="202" formatCode="#,##0;&quot;△ &quot;#,##0"/>
    <numFmt numFmtId="203" formatCode="#,##0.0;&quot;△ &quot;#,##0.0"/>
    <numFmt numFmtId="204" formatCode="#,##0_ "/>
    <numFmt numFmtId="205" formatCode="#,##0.00;&quot;△ &quot;#,##0.00"/>
    <numFmt numFmtId="206" formatCode="0.00000000"/>
    <numFmt numFmtId="207" formatCode="0.0000000"/>
    <numFmt numFmtId="208" formatCode="0.000000"/>
    <numFmt numFmtId="209" formatCode="\(#,##0.0\);&quot;(△&quot;#,##0.0\)"/>
    <numFmt numFmtId="210" formatCode="#,##0.000;[Red]\-#,##0.000"/>
    <numFmt numFmtId="211" formatCode="0;&quot;△ &quot;0"/>
    <numFmt numFmtId="212" formatCode="0.0;&quot;△ &quot;0.0"/>
    <numFmt numFmtId="213" formatCode="0_);\(0\)"/>
    <numFmt numFmtId="214" formatCode="0.000;&quot;△ &quot;0.000"/>
    <numFmt numFmtId="215" formatCode="0.0_);[Red]\(0.0\)"/>
    <numFmt numFmtId="216" formatCode="#,##0.00000;&quot;△ &quot;#,##0.00000"/>
    <numFmt numFmtId="217" formatCode="[$-411]e"/>
    <numFmt numFmtId="218" formatCode="0_);[Red]\(0\)"/>
    <numFmt numFmtId="219" formatCode="&quot;×&quot;;&quot;×&quot;;&quot;○&quot;"/>
    <numFmt numFmtId="220" formatCode="0.00_);[Red]\(0.00\)"/>
    <numFmt numFmtId="221" formatCode="0.000_);[Red]\(0.000\)"/>
    <numFmt numFmtId="222" formatCode="#,##0.00_ ;[Red]\-#,##0.00\ "/>
    <numFmt numFmtId="223" formatCode="0.00;&quot;△ &quot;0.00"/>
    <numFmt numFmtId="224" formatCode="0.0_ "/>
    <numFmt numFmtId="225" formatCode="00"/>
    <numFmt numFmtId="226" formatCode="##0.000"/>
    <numFmt numFmtId="227" formatCode="000"/>
    <numFmt numFmtId="228" formatCode="0_ "/>
    <numFmt numFmtId="229" formatCode="#,##0_);\(#,##0\)"/>
    <numFmt numFmtId="230" formatCode="#,##0_);[Red]\(#,##0\)"/>
    <numFmt numFmtId="231" formatCode="&quot;¥&quot;#,##0_);\(&quot;¥&quot;#,##0\)"/>
    <numFmt numFmtId="232" formatCode="#,##0.00_);[Red]\(#,##0.00\)"/>
    <numFmt numFmtId="233" formatCode="&quot;*&quot;#,##0.00"/>
    <numFmt numFmtId="234" formatCode="#,##0.0_);\(#,##0.0\)"/>
    <numFmt numFmtId="235" formatCode="#,##0.000;&quot;△ &quot;#,##0.000"/>
  </numFmts>
  <fonts count="51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0"/>
      <name val="M 中ゴシック BBB"/>
      <family val="3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</borders>
  <cellStyleXfs count="64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8" fillId="31" borderId="4" applyNumberFormat="0" applyAlignment="0" applyProtection="0"/>
    <xf numFmtId="178" fontId="0" fillId="0" borderId="0">
      <alignment/>
      <protection/>
    </xf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6">
    <xf numFmtId="178" fontId="0" fillId="0" borderId="0" xfId="0" applyAlignment="1">
      <alignment/>
    </xf>
    <xf numFmtId="178" fontId="10" fillId="0" borderId="0" xfId="61" applyFont="1" applyFill="1" applyAlignment="1">
      <alignment vertical="center"/>
      <protection/>
    </xf>
    <xf numFmtId="180" fontId="10" fillId="0" borderId="0" xfId="61" applyNumberFormat="1" applyFont="1" applyFill="1" applyAlignment="1">
      <alignment vertical="center"/>
      <protection/>
    </xf>
    <xf numFmtId="178" fontId="10" fillId="0" borderId="0" xfId="61" applyFont="1" applyFill="1" applyBorder="1" applyAlignment="1" applyProtection="1">
      <alignment horizontal="left" vertical="center"/>
      <protection/>
    </xf>
    <xf numFmtId="178" fontId="10" fillId="0" borderId="0" xfId="61" applyFont="1" applyFill="1" applyBorder="1" applyAlignment="1">
      <alignment vertical="center"/>
      <protection/>
    </xf>
    <xf numFmtId="180" fontId="10" fillId="0" borderId="0" xfId="61" applyNumberFormat="1" applyFont="1" applyFill="1" applyBorder="1" applyAlignment="1">
      <alignment vertical="center"/>
      <protection/>
    </xf>
    <xf numFmtId="178" fontId="10" fillId="0" borderId="0" xfId="61" applyFont="1" applyFill="1" applyBorder="1" applyAlignment="1" quotePrefix="1">
      <alignment horizontal="right" vertical="center"/>
      <protection/>
    </xf>
    <xf numFmtId="178" fontId="10" fillId="0" borderId="0" xfId="61" applyFont="1" applyFill="1" applyBorder="1" applyAlignment="1" applyProtection="1">
      <alignment vertical="center"/>
      <protection/>
    </xf>
    <xf numFmtId="180" fontId="10" fillId="0" borderId="0" xfId="61" applyNumberFormat="1" applyFont="1" applyFill="1" applyBorder="1" applyAlignment="1" applyProtection="1">
      <alignment vertical="center"/>
      <protection/>
    </xf>
    <xf numFmtId="37" fontId="10" fillId="0" borderId="0" xfId="61" applyNumberFormat="1" applyFont="1" applyFill="1" applyBorder="1" applyAlignment="1" applyProtection="1">
      <alignment vertical="center"/>
      <protection/>
    </xf>
    <xf numFmtId="178" fontId="11" fillId="0" borderId="0" xfId="61" applyFont="1" applyFill="1" applyAlignment="1" applyProtection="1">
      <alignment horizontal="left" vertical="center"/>
      <protection/>
    </xf>
    <xf numFmtId="178" fontId="11" fillId="0" borderId="0" xfId="61" applyFont="1" applyFill="1" applyAlignment="1">
      <alignment vertical="center"/>
      <protection/>
    </xf>
    <xf numFmtId="178" fontId="10" fillId="0" borderId="10" xfId="61" applyFont="1" applyFill="1" applyBorder="1" applyAlignment="1">
      <alignment vertical="center"/>
      <protection/>
    </xf>
    <xf numFmtId="178" fontId="10" fillId="0" borderId="11" xfId="61" applyFont="1" applyFill="1" applyBorder="1" applyAlignment="1">
      <alignment vertical="center"/>
      <protection/>
    </xf>
    <xf numFmtId="178" fontId="10" fillId="0" borderId="12" xfId="61" applyFont="1" applyFill="1" applyBorder="1" applyAlignment="1">
      <alignment vertical="center"/>
      <protection/>
    </xf>
    <xf numFmtId="180" fontId="10" fillId="0" borderId="11" xfId="61" applyNumberFormat="1" applyFont="1" applyFill="1" applyBorder="1" applyAlignment="1">
      <alignment horizontal="center" vertical="center"/>
      <protection/>
    </xf>
    <xf numFmtId="178" fontId="10" fillId="0" borderId="13" xfId="61" applyFont="1" applyFill="1" applyBorder="1" applyAlignment="1">
      <alignment vertical="center"/>
      <protection/>
    </xf>
    <xf numFmtId="178" fontId="10" fillId="0" borderId="14" xfId="61" applyFont="1" applyFill="1" applyBorder="1" applyAlignment="1" applyProtection="1">
      <alignment horizontal="center" vertical="center"/>
      <protection/>
    </xf>
    <xf numFmtId="178" fontId="10" fillId="0" borderId="15" xfId="61" applyFont="1" applyFill="1" applyBorder="1" applyAlignment="1" applyProtection="1">
      <alignment horizontal="centerContinuous" vertical="center"/>
      <protection/>
    </xf>
    <xf numFmtId="178" fontId="10" fillId="0" borderId="16" xfId="61" applyFont="1" applyFill="1" applyBorder="1" applyAlignment="1">
      <alignment horizontal="centerContinuous" vertical="center"/>
      <protection/>
    </xf>
    <xf numFmtId="178" fontId="10" fillId="0" borderId="16" xfId="61" applyFont="1" applyFill="1" applyBorder="1" applyAlignment="1" applyProtection="1">
      <alignment horizontal="centerContinuous" vertical="center"/>
      <protection/>
    </xf>
    <xf numFmtId="180" fontId="10" fillId="0" borderId="14" xfId="61" applyNumberFormat="1" applyFont="1" applyFill="1" applyBorder="1" applyAlignment="1" applyProtection="1">
      <alignment horizontal="center" vertical="center"/>
      <protection/>
    </xf>
    <xf numFmtId="178" fontId="10" fillId="0" borderId="17" xfId="61" applyFont="1" applyFill="1" applyBorder="1" applyAlignment="1" applyProtection="1">
      <alignment horizontal="center" vertical="center"/>
      <protection/>
    </xf>
    <xf numFmtId="178" fontId="10" fillId="0" borderId="13" xfId="61" applyFont="1" applyFill="1" applyBorder="1" applyAlignment="1" applyProtection="1" quotePrefix="1">
      <alignment horizontal="center" vertical="center"/>
      <protection/>
    </xf>
    <xf numFmtId="178" fontId="10" fillId="0" borderId="11" xfId="61" applyFont="1" applyFill="1" applyBorder="1" applyAlignment="1" applyProtection="1">
      <alignment horizontal="center" vertical="center"/>
      <protection/>
    </xf>
    <xf numFmtId="178" fontId="10" fillId="0" borderId="16" xfId="61" applyFont="1" applyFill="1" applyBorder="1" applyAlignment="1">
      <alignment horizontal="center" vertical="center"/>
      <protection/>
    </xf>
    <xf numFmtId="178" fontId="10" fillId="0" borderId="18" xfId="61" applyFont="1" applyFill="1" applyBorder="1" applyAlignment="1">
      <alignment vertical="center"/>
      <protection/>
    </xf>
    <xf numFmtId="178" fontId="10" fillId="0" borderId="18" xfId="61" applyFont="1" applyFill="1" applyBorder="1" applyAlignment="1" applyProtection="1">
      <alignment horizontal="center" vertical="center"/>
      <protection/>
    </xf>
    <xf numFmtId="180" fontId="10" fillId="0" borderId="18" xfId="61" applyNumberFormat="1" applyFont="1" applyFill="1" applyBorder="1" applyAlignment="1" applyProtection="1">
      <alignment horizontal="center" vertical="center"/>
      <protection/>
    </xf>
    <xf numFmtId="178" fontId="10" fillId="0" borderId="15" xfId="61" applyFont="1" applyFill="1" applyBorder="1" applyAlignment="1">
      <alignment vertical="center"/>
      <protection/>
    </xf>
    <xf numFmtId="178" fontId="12" fillId="0" borderId="13" xfId="61" applyFont="1" applyFill="1" applyBorder="1" applyAlignment="1" applyProtection="1" quotePrefix="1">
      <alignment horizontal="center" vertical="center"/>
      <protection/>
    </xf>
    <xf numFmtId="178" fontId="12" fillId="0" borderId="13" xfId="61" applyFont="1" applyFill="1" applyBorder="1" applyAlignment="1" applyProtection="1">
      <alignment horizontal="center" vertical="center"/>
      <protection/>
    </xf>
    <xf numFmtId="178" fontId="10" fillId="0" borderId="13" xfId="61" applyFont="1" applyFill="1" applyBorder="1" applyAlignment="1" applyProtection="1">
      <alignment horizontal="distributed" vertical="center"/>
      <protection/>
    </xf>
    <xf numFmtId="178" fontId="12" fillId="0" borderId="13" xfId="61" applyFont="1" applyFill="1" applyBorder="1" applyAlignment="1" applyProtection="1">
      <alignment horizontal="distributed" vertical="center"/>
      <protection/>
    </xf>
    <xf numFmtId="178" fontId="10" fillId="0" borderId="16" xfId="61" applyFont="1" applyFill="1" applyBorder="1" applyAlignment="1" applyProtection="1">
      <alignment horizontal="distributed" vertical="center"/>
      <protection/>
    </xf>
    <xf numFmtId="178" fontId="10" fillId="0" borderId="19" xfId="61" applyFont="1" applyFill="1" applyBorder="1" applyAlignment="1" quotePrefix="1">
      <alignment vertical="center"/>
      <protection/>
    </xf>
    <xf numFmtId="178" fontId="10" fillId="0" borderId="19" xfId="61" applyFont="1" applyFill="1" applyBorder="1" applyAlignment="1" quotePrefix="1">
      <alignment horizontal="right" vertical="center"/>
      <protection/>
    </xf>
    <xf numFmtId="37" fontId="12" fillId="0" borderId="10" xfId="61" applyNumberFormat="1" applyFont="1" applyFill="1" applyBorder="1" applyAlignment="1" applyProtection="1">
      <alignment horizontal="distributed" vertical="center"/>
      <protection/>
    </xf>
    <xf numFmtId="37" fontId="10" fillId="0" borderId="13" xfId="61" applyNumberFormat="1" applyFont="1" applyFill="1" applyBorder="1" applyAlignment="1" applyProtection="1">
      <alignment horizontal="distributed" vertical="center"/>
      <protection/>
    </xf>
    <xf numFmtId="37" fontId="12" fillId="0" borderId="13" xfId="61" applyNumberFormat="1" applyFont="1" applyFill="1" applyBorder="1" applyAlignment="1" applyProtection="1">
      <alignment horizontal="distributed" vertical="center"/>
      <protection/>
    </xf>
    <xf numFmtId="37" fontId="10" fillId="0" borderId="16" xfId="61" applyNumberFormat="1" applyFont="1" applyFill="1" applyBorder="1" applyAlignment="1" applyProtection="1">
      <alignment horizontal="distributed" vertical="center"/>
      <protection/>
    </xf>
    <xf numFmtId="202" fontId="13" fillId="0" borderId="0" xfId="61" applyNumberFormat="1" applyFont="1" applyFill="1" applyBorder="1" applyAlignment="1" applyProtection="1">
      <alignment horizontal="right" vertical="center" shrinkToFit="1"/>
      <protection/>
    </xf>
    <xf numFmtId="202" fontId="13" fillId="0" borderId="0" xfId="61" applyNumberFormat="1" applyFont="1" applyFill="1" applyBorder="1" applyAlignment="1">
      <alignment horizontal="right" vertical="center" shrinkToFit="1"/>
      <protection/>
    </xf>
    <xf numFmtId="183" fontId="13" fillId="0" borderId="0" xfId="61" applyNumberFormat="1" applyFont="1" applyFill="1" applyBorder="1" applyAlignment="1" applyProtection="1">
      <alignment horizontal="right" vertical="center" shrinkToFit="1"/>
      <protection/>
    </xf>
    <xf numFmtId="178" fontId="10" fillId="0" borderId="14" xfId="61" applyFont="1" applyFill="1" applyBorder="1" applyAlignment="1" applyProtection="1">
      <alignment horizontal="left" vertical="center" shrinkToFit="1"/>
      <protection/>
    </xf>
    <xf numFmtId="178" fontId="13" fillId="0" borderId="0" xfId="61" applyFont="1" applyFill="1" applyAlignment="1">
      <alignment vertical="center"/>
      <protection/>
    </xf>
    <xf numFmtId="178" fontId="10" fillId="0" borderId="10" xfId="61" applyFont="1" applyFill="1" applyBorder="1" applyAlignment="1">
      <alignment horizontal="center" vertical="center"/>
      <protection/>
    </xf>
    <xf numFmtId="202" fontId="14" fillId="0" borderId="0" xfId="61" applyNumberFormat="1" applyFont="1" applyFill="1" applyBorder="1" applyAlignment="1">
      <alignment horizontal="right" vertical="center" shrinkToFit="1"/>
      <protection/>
    </xf>
    <xf numFmtId="183" fontId="14" fillId="0" borderId="0" xfId="61" applyNumberFormat="1" applyFont="1" applyFill="1" applyBorder="1" applyAlignment="1" applyProtection="1">
      <alignment horizontal="right" vertical="center" shrinkToFit="1"/>
      <protection/>
    </xf>
    <xf numFmtId="38" fontId="14" fillId="0" borderId="0" xfId="49" applyNumberFormat="1" applyFont="1" applyBorder="1" applyAlignment="1">
      <alignment vertical="center" shrinkToFit="1"/>
    </xf>
    <xf numFmtId="202" fontId="14" fillId="0" borderId="0" xfId="61" applyNumberFormat="1" applyFont="1" applyFill="1" applyBorder="1" applyAlignment="1" applyProtection="1">
      <alignment horizontal="right" vertical="center" shrinkToFit="1"/>
      <protection/>
    </xf>
    <xf numFmtId="38" fontId="13" fillId="33" borderId="0" xfId="49" applyFont="1" applyFill="1" applyBorder="1" applyAlignment="1">
      <alignment vertical="center" shrinkToFit="1"/>
    </xf>
    <xf numFmtId="38" fontId="13" fillId="33" borderId="0" xfId="49" applyFont="1" applyFill="1" applyBorder="1" applyAlignment="1">
      <alignment horizontal="right" vertical="center" shrinkToFit="1"/>
    </xf>
    <xf numFmtId="178" fontId="13" fillId="0" borderId="0" xfId="0" applyFont="1" applyBorder="1" applyAlignment="1">
      <alignment vertical="center" shrinkToFit="1"/>
    </xf>
    <xf numFmtId="38" fontId="13" fillId="0" borderId="0" xfId="49" applyNumberFormat="1" applyFont="1" applyBorder="1" applyAlignment="1">
      <alignment vertical="center" shrinkToFit="1"/>
    </xf>
    <xf numFmtId="38" fontId="13" fillId="0" borderId="0" xfId="49" applyFont="1" applyFill="1" applyBorder="1" applyAlignment="1" applyProtection="1">
      <alignment horizontal="right" vertical="center" shrinkToFit="1"/>
      <protection/>
    </xf>
    <xf numFmtId="38" fontId="13" fillId="33" borderId="19" xfId="49" applyFont="1" applyFill="1" applyBorder="1" applyAlignment="1">
      <alignment vertical="center" shrinkToFit="1"/>
    </xf>
    <xf numFmtId="202" fontId="13" fillId="0" borderId="20" xfId="61" applyNumberFormat="1" applyFont="1" applyFill="1" applyBorder="1" applyAlignment="1" applyProtection="1">
      <alignment horizontal="right" vertical="center" shrinkToFit="1"/>
      <protection/>
    </xf>
    <xf numFmtId="38" fontId="13" fillId="33" borderId="20" xfId="49" applyFont="1" applyFill="1" applyBorder="1" applyAlignment="1">
      <alignment horizontal="right" vertical="center" shrinkToFit="1"/>
    </xf>
    <xf numFmtId="38" fontId="13" fillId="33" borderId="20" xfId="49" applyFont="1" applyFill="1" applyBorder="1" applyAlignment="1">
      <alignment vertical="center" shrinkToFit="1"/>
    </xf>
    <xf numFmtId="183" fontId="13" fillId="0" borderId="20" xfId="42" applyNumberFormat="1" applyFont="1" applyFill="1" applyBorder="1" applyAlignment="1" applyProtection="1">
      <alignment horizontal="right" vertical="center" shrinkToFit="1"/>
      <protection/>
    </xf>
    <xf numFmtId="178" fontId="13" fillId="0" borderId="20" xfId="0" applyFont="1" applyBorder="1" applyAlignment="1">
      <alignment horizontal="right" vertical="center" shrinkToFit="1"/>
    </xf>
    <xf numFmtId="38" fontId="13" fillId="0" borderId="20" xfId="49" applyNumberFormat="1" applyFont="1" applyBorder="1" applyAlignment="1">
      <alignment vertical="center" shrinkToFit="1"/>
    </xf>
    <xf numFmtId="202" fontId="14" fillId="0" borderId="21" xfId="61" applyNumberFormat="1" applyFont="1" applyFill="1" applyBorder="1" applyAlignment="1" applyProtection="1">
      <alignment horizontal="right" vertical="center"/>
      <protection/>
    </xf>
    <xf numFmtId="38" fontId="13" fillId="33" borderId="0" xfId="49" applyFont="1" applyFill="1" applyBorder="1" applyAlignment="1">
      <alignment vertical="center"/>
    </xf>
    <xf numFmtId="178" fontId="13" fillId="0" borderId="0" xfId="0" applyFont="1" applyBorder="1" applyAlignment="1">
      <alignment vertical="center"/>
    </xf>
    <xf numFmtId="38" fontId="13" fillId="33" borderId="0" xfId="49" applyFont="1" applyFill="1" applyBorder="1" applyAlignment="1">
      <alignment horizontal="right" vertical="center"/>
    </xf>
    <xf numFmtId="38" fontId="13" fillId="0" borderId="0" xfId="49" applyNumberFormat="1" applyFont="1" applyBorder="1" applyAlignment="1">
      <alignment horizontal="right" vertical="center" shrinkToFit="1"/>
    </xf>
    <xf numFmtId="202" fontId="13" fillId="0" borderId="0" xfId="61" applyNumberFormat="1" applyFont="1" applyFill="1" applyBorder="1" applyAlignment="1" applyProtection="1">
      <alignment horizontal="right" vertical="center"/>
      <protection/>
    </xf>
    <xf numFmtId="202" fontId="14" fillId="0" borderId="0" xfId="61" applyNumberFormat="1" applyFont="1" applyFill="1" applyBorder="1" applyAlignment="1" applyProtection="1">
      <alignment horizontal="right" vertical="center"/>
      <protection/>
    </xf>
    <xf numFmtId="38" fontId="13" fillId="33" borderId="15" xfId="49" applyFont="1" applyFill="1" applyBorder="1" applyAlignment="1">
      <alignment vertical="center"/>
    </xf>
    <xf numFmtId="38" fontId="13" fillId="33" borderId="19" xfId="49" applyFont="1" applyFill="1" applyBorder="1" applyAlignment="1">
      <alignment horizontal="right" vertical="center" shrinkToFit="1"/>
    </xf>
    <xf numFmtId="202" fontId="13" fillId="0" borderId="19" xfId="61" applyNumberFormat="1" applyFont="1" applyFill="1" applyBorder="1" applyAlignment="1" applyProtection="1">
      <alignment horizontal="right" vertical="center"/>
      <protection/>
    </xf>
    <xf numFmtId="38" fontId="13" fillId="33" borderId="19" xfId="49" applyFont="1" applyFill="1" applyBorder="1" applyAlignment="1">
      <alignment vertical="center"/>
    </xf>
    <xf numFmtId="183" fontId="13" fillId="33" borderId="19" xfId="49" applyNumberFormat="1" applyFont="1" applyFill="1" applyBorder="1" applyAlignment="1">
      <alignment horizontal="right" vertical="center" shrinkToFit="1"/>
    </xf>
    <xf numFmtId="178" fontId="50" fillId="0" borderId="0" xfId="61" applyFont="1" applyFill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6_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81"/>
  <sheetViews>
    <sheetView showGridLines="0" tabSelected="1" zoomScale="120" zoomScaleNormal="120" zoomScaleSheetLayoutView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12.3984375" defaultRowHeight="15"/>
  <cols>
    <col min="1" max="1" width="9.59765625" style="1" customWidth="1"/>
    <col min="2" max="2" width="9.3984375" style="1" customWidth="1"/>
    <col min="3" max="3" width="4.59765625" style="1" customWidth="1"/>
    <col min="4" max="4" width="10.09765625" style="1" customWidth="1"/>
    <col min="5" max="5" width="4.59765625" style="1" customWidth="1"/>
    <col min="6" max="6" width="10.09765625" style="1" customWidth="1"/>
    <col min="7" max="7" width="4.59765625" style="1" customWidth="1"/>
    <col min="8" max="8" width="8.09765625" style="1" customWidth="1"/>
    <col min="9" max="9" width="4.59765625" style="1" customWidth="1"/>
    <col min="10" max="10" width="6.59765625" style="1" customWidth="1"/>
    <col min="11" max="11" width="6.59765625" style="2" customWidth="1"/>
    <col min="12" max="12" width="9" style="1" customWidth="1"/>
    <col min="13" max="13" width="8.19921875" style="1" customWidth="1"/>
    <col min="14" max="14" width="12.19921875" style="1" customWidth="1"/>
    <col min="15" max="16384" width="12.3984375" style="1" customWidth="1"/>
  </cols>
  <sheetData>
    <row r="1" ht="19.5" customHeight="1">
      <c r="A1" s="75" t="s">
        <v>94</v>
      </c>
    </row>
    <row r="2" ht="12" customHeight="1"/>
    <row r="3" spans="1:13" ht="15" customHeight="1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5"/>
      <c r="L3" s="4"/>
      <c r="M3" s="6"/>
    </row>
    <row r="4" spans="1:14" ht="12.75" customHeight="1">
      <c r="A4" s="12"/>
      <c r="B4" s="13"/>
      <c r="C4" s="14"/>
      <c r="D4" s="12"/>
      <c r="E4" s="14"/>
      <c r="F4" s="12"/>
      <c r="G4" s="14"/>
      <c r="H4" s="12"/>
      <c r="I4" s="14"/>
      <c r="J4" s="12"/>
      <c r="K4" s="15"/>
      <c r="L4" s="13"/>
      <c r="M4" s="14"/>
      <c r="N4" s="4"/>
    </row>
    <row r="5" spans="1:14" ht="12.75" customHeight="1">
      <c r="A5" s="16"/>
      <c r="B5" s="17" t="s">
        <v>1</v>
      </c>
      <c r="C5" s="18" t="s">
        <v>2</v>
      </c>
      <c r="D5" s="19"/>
      <c r="E5" s="18" t="s">
        <v>78</v>
      </c>
      <c r="F5" s="20"/>
      <c r="G5" s="18" t="s">
        <v>3</v>
      </c>
      <c r="H5" s="19"/>
      <c r="I5" s="18" t="s">
        <v>4</v>
      </c>
      <c r="J5" s="19"/>
      <c r="K5" s="21" t="s">
        <v>5</v>
      </c>
      <c r="L5" s="17" t="s">
        <v>6</v>
      </c>
      <c r="M5" s="22" t="s">
        <v>7</v>
      </c>
      <c r="N5" s="4"/>
    </row>
    <row r="6" spans="1:14" ht="12.75" customHeight="1">
      <c r="A6" s="23" t="s">
        <v>8</v>
      </c>
      <c r="B6" s="17" t="s">
        <v>9</v>
      </c>
      <c r="C6" s="13"/>
      <c r="D6" s="24" t="s">
        <v>10</v>
      </c>
      <c r="E6" s="13"/>
      <c r="F6" s="24" t="s">
        <v>10</v>
      </c>
      <c r="G6" s="13"/>
      <c r="H6" s="24" t="s">
        <v>10</v>
      </c>
      <c r="I6" s="13"/>
      <c r="J6" s="24" t="s">
        <v>10</v>
      </c>
      <c r="K6" s="21" t="s">
        <v>11</v>
      </c>
      <c r="L6" s="17" t="s">
        <v>12</v>
      </c>
      <c r="M6" s="22" t="s">
        <v>13</v>
      </c>
      <c r="N6" s="4"/>
    </row>
    <row r="7" spans="1:14" ht="12.75" customHeight="1">
      <c r="A7" s="23"/>
      <c r="B7" s="17" t="s">
        <v>14</v>
      </c>
      <c r="C7" s="44" t="s">
        <v>15</v>
      </c>
      <c r="D7" s="17" t="s">
        <v>16</v>
      </c>
      <c r="E7" s="44" t="s">
        <v>15</v>
      </c>
      <c r="F7" s="17" t="s">
        <v>16</v>
      </c>
      <c r="G7" s="44" t="s">
        <v>15</v>
      </c>
      <c r="H7" s="17" t="s">
        <v>16</v>
      </c>
      <c r="I7" s="44" t="s">
        <v>15</v>
      </c>
      <c r="J7" s="17" t="s">
        <v>16</v>
      </c>
      <c r="K7" s="21" t="s">
        <v>17</v>
      </c>
      <c r="L7" s="17" t="s">
        <v>76</v>
      </c>
      <c r="M7" s="22" t="s">
        <v>77</v>
      </c>
      <c r="N7" s="4"/>
    </row>
    <row r="8" spans="1:14" ht="12.75" customHeight="1">
      <c r="A8" s="25"/>
      <c r="B8" s="26"/>
      <c r="C8" s="26"/>
      <c r="D8" s="27" t="s">
        <v>18</v>
      </c>
      <c r="E8" s="26"/>
      <c r="F8" s="26"/>
      <c r="G8" s="26"/>
      <c r="H8" s="26"/>
      <c r="I8" s="26"/>
      <c r="J8" s="26"/>
      <c r="K8" s="28" t="s">
        <v>19</v>
      </c>
      <c r="L8" s="26"/>
      <c r="M8" s="29"/>
      <c r="N8" s="4"/>
    </row>
    <row r="9" spans="1:14" ht="21.75" customHeight="1">
      <c r="A9" s="46" t="s">
        <v>90</v>
      </c>
      <c r="B9" s="41">
        <v>1821024</v>
      </c>
      <c r="C9" s="41">
        <v>582</v>
      </c>
      <c r="D9" s="41">
        <v>1561142</v>
      </c>
      <c r="E9" s="41">
        <v>29</v>
      </c>
      <c r="F9" s="41">
        <v>1322570</v>
      </c>
      <c r="G9" s="41">
        <v>315</v>
      </c>
      <c r="H9" s="41">
        <v>215730</v>
      </c>
      <c r="I9" s="41">
        <v>235</v>
      </c>
      <c r="J9" s="41">
        <v>24845</v>
      </c>
      <c r="K9" s="43">
        <f>D9/B9</f>
        <v>0.8572879874180681</v>
      </c>
      <c r="L9" s="41">
        <v>190281</v>
      </c>
      <c r="M9" s="41">
        <v>521318</v>
      </c>
      <c r="N9" s="4"/>
    </row>
    <row r="10" spans="1:14" ht="21.75" customHeight="1">
      <c r="A10" s="23" t="s">
        <v>83</v>
      </c>
      <c r="B10" s="41">
        <v>1815224</v>
      </c>
      <c r="C10" s="41">
        <v>567</v>
      </c>
      <c r="D10" s="41">
        <v>1559172</v>
      </c>
      <c r="E10" s="41">
        <v>29</v>
      </c>
      <c r="F10" s="41">
        <v>1322476</v>
      </c>
      <c r="G10" s="41">
        <v>298</v>
      </c>
      <c r="H10" s="41">
        <v>214714</v>
      </c>
      <c r="I10" s="41">
        <v>240</v>
      </c>
      <c r="J10" s="41">
        <v>21982</v>
      </c>
      <c r="K10" s="43">
        <f>D10/B10</f>
        <v>0.8589419267263985</v>
      </c>
      <c r="L10" s="41">
        <v>185630</v>
      </c>
      <c r="M10" s="41">
        <v>508575</v>
      </c>
      <c r="N10" s="4"/>
    </row>
    <row r="11" spans="1:14" ht="21.75" customHeight="1">
      <c r="A11" s="23" t="s">
        <v>84</v>
      </c>
      <c r="B11" s="42">
        <v>1810127</v>
      </c>
      <c r="C11" s="42">
        <v>558</v>
      </c>
      <c r="D11" s="42">
        <v>1556014</v>
      </c>
      <c r="E11" s="42">
        <v>30</v>
      </c>
      <c r="F11" s="42">
        <v>1334769</v>
      </c>
      <c r="G11" s="42">
        <v>283</v>
      </c>
      <c r="H11" s="42">
        <v>201759</v>
      </c>
      <c r="I11" s="42">
        <v>245</v>
      </c>
      <c r="J11" s="42">
        <v>19486</v>
      </c>
      <c r="K11" s="43">
        <f>D11/B11</f>
        <v>0.8596159275012195</v>
      </c>
      <c r="L11" s="42">
        <v>184473</v>
      </c>
      <c r="M11" s="42">
        <v>505405</v>
      </c>
      <c r="N11" s="4"/>
    </row>
    <row r="12" spans="1:14" ht="21.75" customHeight="1">
      <c r="A12" s="23" t="s">
        <v>85</v>
      </c>
      <c r="B12" s="45">
        <v>1810826</v>
      </c>
      <c r="C12" s="45">
        <v>545</v>
      </c>
      <c r="D12" s="45">
        <v>1559776</v>
      </c>
      <c r="E12" s="45">
        <v>30</v>
      </c>
      <c r="F12" s="45">
        <v>1339787</v>
      </c>
      <c r="G12" s="45">
        <v>270</v>
      </c>
      <c r="H12" s="45">
        <v>199672</v>
      </c>
      <c r="I12" s="45">
        <v>245</v>
      </c>
      <c r="J12" s="45">
        <v>20317</v>
      </c>
      <c r="K12" s="43">
        <f>D12/B12</f>
        <v>0.8613616106682807</v>
      </c>
      <c r="L12" s="45">
        <v>183917</v>
      </c>
      <c r="M12" s="45">
        <v>503882</v>
      </c>
      <c r="N12" s="4"/>
    </row>
    <row r="13" spans="1:14" ht="21.75" customHeight="1">
      <c r="A13" s="30" t="s">
        <v>89</v>
      </c>
      <c r="B13" s="47">
        <f>B14+B15</f>
        <v>1806134</v>
      </c>
      <c r="C13" s="47">
        <f>C14+C15</f>
        <v>487</v>
      </c>
      <c r="D13" s="47">
        <f>D14+D15</f>
        <v>1559581</v>
      </c>
      <c r="E13" s="47">
        <f aca="true" t="shared" si="0" ref="E13:J13">E14+E15</f>
        <v>29</v>
      </c>
      <c r="F13" s="47">
        <f t="shared" si="0"/>
        <v>1358121</v>
      </c>
      <c r="G13" s="47">
        <f t="shared" si="0"/>
        <v>243</v>
      </c>
      <c r="H13" s="47">
        <f t="shared" si="0"/>
        <v>184035</v>
      </c>
      <c r="I13" s="47">
        <f t="shared" si="0"/>
        <v>215</v>
      </c>
      <c r="J13" s="47">
        <f t="shared" si="0"/>
        <v>17425</v>
      </c>
      <c r="K13" s="48">
        <f aca="true" t="shared" si="1" ref="K13:K33">D13/B13</f>
        <v>0.8634913024172072</v>
      </c>
      <c r="L13" s="47">
        <f>L14+L15</f>
        <v>183147</v>
      </c>
      <c r="M13" s="49">
        <f>ROUND(L13*1000/365,0)</f>
        <v>501773</v>
      </c>
      <c r="N13" s="4"/>
    </row>
    <row r="14" spans="1:14" ht="21.75" customHeight="1">
      <c r="A14" s="31" t="s">
        <v>20</v>
      </c>
      <c r="B14" s="50">
        <f>SUM(B16:B29)</f>
        <v>1452831</v>
      </c>
      <c r="C14" s="50">
        <f aca="true" t="shared" si="2" ref="C14:J14">SUM(C16:C29)</f>
        <v>284</v>
      </c>
      <c r="D14" s="50">
        <f t="shared" si="2"/>
        <v>1264780</v>
      </c>
      <c r="E14" s="50">
        <f t="shared" si="2"/>
        <v>16</v>
      </c>
      <c r="F14" s="50">
        <f t="shared" si="2"/>
        <v>1174666</v>
      </c>
      <c r="G14" s="50">
        <f t="shared" si="2"/>
        <v>109</v>
      </c>
      <c r="H14" s="50">
        <f t="shared" si="2"/>
        <v>75418</v>
      </c>
      <c r="I14" s="50">
        <f t="shared" si="2"/>
        <v>159</v>
      </c>
      <c r="J14" s="50">
        <f t="shared" si="2"/>
        <v>14696</v>
      </c>
      <c r="K14" s="48">
        <f t="shared" si="1"/>
        <v>0.87056237098465</v>
      </c>
      <c r="L14" s="50">
        <f>SUM(L16:L29)</f>
        <v>144877</v>
      </c>
      <c r="M14" s="49">
        <f>ROUND(L14*1000/365,0)</f>
        <v>396923</v>
      </c>
      <c r="N14" s="4"/>
    </row>
    <row r="15" spans="1:14" ht="21.75" customHeight="1">
      <c r="A15" s="31" t="s">
        <v>21</v>
      </c>
      <c r="B15" s="50">
        <f>B30+B32+B37+B52+B59+B65+B67+B70+B80</f>
        <v>353303</v>
      </c>
      <c r="C15" s="50">
        <f aca="true" t="shared" si="3" ref="C15:J15">C30+C32+C37+C52+C59+C65+C67+C70+C80</f>
        <v>203</v>
      </c>
      <c r="D15" s="50">
        <f>D30+D32+D37+D52+D59+D65+D67+D70+D80</f>
        <v>294801</v>
      </c>
      <c r="E15" s="50">
        <f t="shared" si="3"/>
        <v>13</v>
      </c>
      <c r="F15" s="50">
        <f t="shared" si="3"/>
        <v>183455</v>
      </c>
      <c r="G15" s="50">
        <f t="shared" si="3"/>
        <v>134</v>
      </c>
      <c r="H15" s="50">
        <f t="shared" si="3"/>
        <v>108617</v>
      </c>
      <c r="I15" s="50">
        <f t="shared" si="3"/>
        <v>56</v>
      </c>
      <c r="J15" s="50">
        <f t="shared" si="3"/>
        <v>2729</v>
      </c>
      <c r="K15" s="48">
        <f>D15/B15</f>
        <v>0.834414086492331</v>
      </c>
      <c r="L15" s="50">
        <f>L30+L32+L37+L52+L59+L65+L67+L70+L80</f>
        <v>38270</v>
      </c>
      <c r="M15" s="49">
        <f>ROUND(L15*1000/365,0)</f>
        <v>104849</v>
      </c>
      <c r="N15" s="4"/>
    </row>
    <row r="16" spans="1:14" ht="21.75" customHeight="1">
      <c r="A16" s="32" t="s">
        <v>22</v>
      </c>
      <c r="B16" s="51">
        <v>734361</v>
      </c>
      <c r="C16" s="41">
        <f>E16+G16+I16</f>
        <v>85</v>
      </c>
      <c r="D16" s="41">
        <f>F16+H16+J16</f>
        <v>691685</v>
      </c>
      <c r="E16" s="51">
        <v>1</v>
      </c>
      <c r="F16" s="51">
        <v>688916</v>
      </c>
      <c r="G16" s="52">
        <v>3</v>
      </c>
      <c r="H16" s="52" t="s">
        <v>91</v>
      </c>
      <c r="I16" s="51">
        <v>81</v>
      </c>
      <c r="J16" s="52">
        <v>2769</v>
      </c>
      <c r="K16" s="43">
        <f t="shared" si="1"/>
        <v>0.9418868921416034</v>
      </c>
      <c r="L16" s="53">
        <v>80101</v>
      </c>
      <c r="M16" s="54">
        <f>ROUND(L16*1000/365,0)</f>
        <v>219455</v>
      </c>
      <c r="N16" s="4"/>
    </row>
    <row r="17" spans="1:14" ht="21.75" customHeight="1">
      <c r="A17" s="32" t="s">
        <v>23</v>
      </c>
      <c r="B17" s="51">
        <v>130860</v>
      </c>
      <c r="C17" s="41">
        <f>E17+G17+I17</f>
        <v>64</v>
      </c>
      <c r="D17" s="41">
        <f>F17+H17+J17</f>
        <v>65528</v>
      </c>
      <c r="E17" s="51">
        <v>1</v>
      </c>
      <c r="F17" s="51">
        <v>59684</v>
      </c>
      <c r="G17" s="51">
        <v>41</v>
      </c>
      <c r="H17" s="51">
        <v>5034</v>
      </c>
      <c r="I17" s="51">
        <v>22</v>
      </c>
      <c r="J17" s="51">
        <v>810</v>
      </c>
      <c r="K17" s="43">
        <f t="shared" si="1"/>
        <v>0.5007488919455907</v>
      </c>
      <c r="L17" s="53">
        <v>4662</v>
      </c>
      <c r="M17" s="54">
        <f aca="true" t="shared" si="4" ref="M17:M39">ROUND(L17*1000/365,0)</f>
        <v>12773</v>
      </c>
      <c r="N17" s="4"/>
    </row>
    <row r="18" spans="1:14" ht="21.75" customHeight="1">
      <c r="A18" s="32" t="s">
        <v>24</v>
      </c>
      <c r="B18" s="51">
        <v>35076</v>
      </c>
      <c r="C18" s="41">
        <f aca="true" t="shared" si="5" ref="C18:C29">E18+G18+I18</f>
        <v>2</v>
      </c>
      <c r="D18" s="41">
        <f aca="true" t="shared" si="6" ref="D18:D29">F18+H18+J18</f>
        <v>34408</v>
      </c>
      <c r="E18" s="51">
        <v>1</v>
      </c>
      <c r="F18" s="51">
        <v>34238</v>
      </c>
      <c r="G18" s="51">
        <v>1</v>
      </c>
      <c r="H18" s="51">
        <v>170</v>
      </c>
      <c r="I18" s="52" t="s">
        <v>91</v>
      </c>
      <c r="J18" s="52" t="s">
        <v>91</v>
      </c>
      <c r="K18" s="43">
        <f t="shared" si="1"/>
        <v>0.9809556391834873</v>
      </c>
      <c r="L18" s="53">
        <v>4880</v>
      </c>
      <c r="M18" s="54">
        <f t="shared" si="4"/>
        <v>13370</v>
      </c>
      <c r="N18" s="4"/>
    </row>
    <row r="19" spans="1:14" ht="21.75" customHeight="1">
      <c r="A19" s="32" t="s">
        <v>25</v>
      </c>
      <c r="B19" s="51">
        <v>54708</v>
      </c>
      <c r="C19" s="41">
        <f t="shared" si="5"/>
        <v>3</v>
      </c>
      <c r="D19" s="41">
        <f t="shared" si="6"/>
        <v>53356</v>
      </c>
      <c r="E19" s="51">
        <v>1</v>
      </c>
      <c r="F19" s="51">
        <v>48978</v>
      </c>
      <c r="G19" s="52" t="s">
        <v>91</v>
      </c>
      <c r="H19" s="52" t="s">
        <v>91</v>
      </c>
      <c r="I19" s="51">
        <v>2</v>
      </c>
      <c r="J19" s="51">
        <v>4378</v>
      </c>
      <c r="K19" s="43">
        <f t="shared" si="1"/>
        <v>0.9752869781384806</v>
      </c>
      <c r="L19" s="53">
        <v>5566</v>
      </c>
      <c r="M19" s="54">
        <f t="shared" si="4"/>
        <v>15249</v>
      </c>
      <c r="N19" s="4"/>
    </row>
    <row r="20" spans="1:14" ht="21.75" customHeight="1">
      <c r="A20" s="32" t="s">
        <v>26</v>
      </c>
      <c r="B20" s="51">
        <v>26487</v>
      </c>
      <c r="C20" s="41">
        <f t="shared" si="5"/>
        <v>4</v>
      </c>
      <c r="D20" s="41">
        <f t="shared" si="6"/>
        <v>24478</v>
      </c>
      <c r="E20" s="51">
        <v>1</v>
      </c>
      <c r="F20" s="51">
        <v>24088</v>
      </c>
      <c r="G20" s="51">
        <v>2</v>
      </c>
      <c r="H20" s="51">
        <v>300</v>
      </c>
      <c r="I20" s="51">
        <v>1</v>
      </c>
      <c r="J20" s="51">
        <v>90</v>
      </c>
      <c r="K20" s="43">
        <f t="shared" si="1"/>
        <v>0.9241514705327142</v>
      </c>
      <c r="L20" s="53">
        <v>3799</v>
      </c>
      <c r="M20" s="54">
        <f t="shared" si="4"/>
        <v>10408</v>
      </c>
      <c r="N20" s="4"/>
    </row>
    <row r="21" spans="1:14" ht="21.75" customHeight="1">
      <c r="A21" s="32" t="s">
        <v>27</v>
      </c>
      <c r="B21" s="51">
        <v>68775</v>
      </c>
      <c r="C21" s="41">
        <f t="shared" si="5"/>
        <v>10</v>
      </c>
      <c r="D21" s="41">
        <f t="shared" si="6"/>
        <v>51815</v>
      </c>
      <c r="E21" s="51">
        <v>1</v>
      </c>
      <c r="F21" s="51">
        <v>49322</v>
      </c>
      <c r="G21" s="51">
        <v>2</v>
      </c>
      <c r="H21" s="51">
        <v>1546</v>
      </c>
      <c r="I21" s="51">
        <v>7</v>
      </c>
      <c r="J21" s="51">
        <v>947</v>
      </c>
      <c r="K21" s="43">
        <f t="shared" si="1"/>
        <v>0.753398764085787</v>
      </c>
      <c r="L21" s="53">
        <v>6021</v>
      </c>
      <c r="M21" s="54">
        <f t="shared" si="4"/>
        <v>16496</v>
      </c>
      <c r="N21" s="4"/>
    </row>
    <row r="22" spans="1:14" ht="21.75" customHeight="1">
      <c r="A22" s="32" t="s">
        <v>28</v>
      </c>
      <c r="B22" s="51">
        <v>54324</v>
      </c>
      <c r="C22" s="41">
        <f t="shared" si="5"/>
        <v>22</v>
      </c>
      <c r="D22" s="41">
        <f t="shared" si="6"/>
        <v>34262</v>
      </c>
      <c r="E22" s="51">
        <v>1</v>
      </c>
      <c r="F22" s="51">
        <v>29352</v>
      </c>
      <c r="G22" s="51">
        <v>6</v>
      </c>
      <c r="H22" s="51">
        <v>3643</v>
      </c>
      <c r="I22" s="52">
        <v>15</v>
      </c>
      <c r="J22" s="52">
        <v>1267</v>
      </c>
      <c r="K22" s="43">
        <f t="shared" si="1"/>
        <v>0.6306972976953096</v>
      </c>
      <c r="L22" s="53">
        <v>3589</v>
      </c>
      <c r="M22" s="54">
        <f t="shared" si="4"/>
        <v>9833</v>
      </c>
      <c r="N22" s="4"/>
    </row>
    <row r="23" spans="1:14" ht="21.75" customHeight="1">
      <c r="A23" s="32" t="s">
        <v>29</v>
      </c>
      <c r="B23" s="51">
        <v>49667</v>
      </c>
      <c r="C23" s="41">
        <f t="shared" si="5"/>
        <v>17</v>
      </c>
      <c r="D23" s="41">
        <f t="shared" si="6"/>
        <v>39939</v>
      </c>
      <c r="E23" s="51">
        <v>1</v>
      </c>
      <c r="F23" s="51">
        <v>31721</v>
      </c>
      <c r="G23" s="51">
        <v>12</v>
      </c>
      <c r="H23" s="51">
        <v>7908</v>
      </c>
      <c r="I23" s="52">
        <v>4</v>
      </c>
      <c r="J23" s="52">
        <v>310</v>
      </c>
      <c r="K23" s="43">
        <f t="shared" si="1"/>
        <v>0.8041355427144784</v>
      </c>
      <c r="L23" s="53">
        <v>4571</v>
      </c>
      <c r="M23" s="54">
        <f t="shared" si="4"/>
        <v>12523</v>
      </c>
      <c r="N23" s="4"/>
    </row>
    <row r="24" spans="1:14" ht="21.75" customHeight="1">
      <c r="A24" s="32" t="s">
        <v>30</v>
      </c>
      <c r="B24" s="51">
        <v>37446</v>
      </c>
      <c r="C24" s="41">
        <f t="shared" si="5"/>
        <v>13</v>
      </c>
      <c r="D24" s="41">
        <f t="shared" si="6"/>
        <v>29959</v>
      </c>
      <c r="E24" s="51">
        <v>1</v>
      </c>
      <c r="F24" s="51">
        <v>23804</v>
      </c>
      <c r="G24" s="51">
        <v>7</v>
      </c>
      <c r="H24" s="51">
        <v>5236</v>
      </c>
      <c r="I24" s="51">
        <v>5</v>
      </c>
      <c r="J24" s="51">
        <v>919</v>
      </c>
      <c r="K24" s="43">
        <f t="shared" si="1"/>
        <v>0.8000587512684934</v>
      </c>
      <c r="L24" s="53">
        <v>3355</v>
      </c>
      <c r="M24" s="54">
        <f t="shared" si="4"/>
        <v>9192</v>
      </c>
      <c r="N24" s="4"/>
    </row>
    <row r="25" spans="1:14" ht="21.75" customHeight="1">
      <c r="A25" s="32" t="s">
        <v>66</v>
      </c>
      <c r="B25" s="51">
        <v>28979</v>
      </c>
      <c r="C25" s="41">
        <f t="shared" si="5"/>
        <v>2</v>
      </c>
      <c r="D25" s="41">
        <f t="shared" si="6"/>
        <v>27472</v>
      </c>
      <c r="E25" s="51">
        <v>1</v>
      </c>
      <c r="F25" s="51">
        <v>27075</v>
      </c>
      <c r="G25" s="51">
        <v>1</v>
      </c>
      <c r="H25" s="51">
        <v>397</v>
      </c>
      <c r="I25" s="52" t="s">
        <v>91</v>
      </c>
      <c r="J25" s="52" t="s">
        <v>91</v>
      </c>
      <c r="K25" s="43">
        <f t="shared" si="1"/>
        <v>0.947996825287277</v>
      </c>
      <c r="L25" s="53">
        <v>3421</v>
      </c>
      <c r="M25" s="54">
        <f t="shared" si="4"/>
        <v>9373</v>
      </c>
      <c r="N25" s="4"/>
    </row>
    <row r="26" spans="1:14" ht="21.75" customHeight="1">
      <c r="A26" s="32" t="s">
        <v>67</v>
      </c>
      <c r="B26" s="51">
        <v>61149</v>
      </c>
      <c r="C26" s="41">
        <f t="shared" si="5"/>
        <v>14</v>
      </c>
      <c r="D26" s="41">
        <f t="shared" si="6"/>
        <v>46446</v>
      </c>
      <c r="E26" s="51">
        <v>3</v>
      </c>
      <c r="F26" s="51">
        <v>33941</v>
      </c>
      <c r="G26" s="51">
        <v>8</v>
      </c>
      <c r="H26" s="51">
        <v>12230</v>
      </c>
      <c r="I26" s="51">
        <v>3</v>
      </c>
      <c r="J26" s="51">
        <v>275</v>
      </c>
      <c r="K26" s="43">
        <f t="shared" si="1"/>
        <v>0.759554530736398</v>
      </c>
      <c r="L26" s="53">
        <v>4971</v>
      </c>
      <c r="M26" s="54">
        <f t="shared" si="4"/>
        <v>13619</v>
      </c>
      <c r="N26" s="4"/>
    </row>
    <row r="27" spans="1:14" ht="21.75" customHeight="1">
      <c r="A27" s="32" t="s">
        <v>68</v>
      </c>
      <c r="B27" s="51">
        <v>27978</v>
      </c>
      <c r="C27" s="41">
        <f t="shared" si="5"/>
        <v>21</v>
      </c>
      <c r="D27" s="41">
        <f t="shared" si="6"/>
        <v>27307</v>
      </c>
      <c r="E27" s="51">
        <v>1</v>
      </c>
      <c r="F27" s="51">
        <v>17093</v>
      </c>
      <c r="G27" s="51">
        <v>12</v>
      </c>
      <c r="H27" s="51">
        <v>8693</v>
      </c>
      <c r="I27" s="51">
        <v>8</v>
      </c>
      <c r="J27" s="51">
        <v>1521</v>
      </c>
      <c r="K27" s="43">
        <f t="shared" si="1"/>
        <v>0.97601687039817</v>
      </c>
      <c r="L27" s="53">
        <v>4399</v>
      </c>
      <c r="M27" s="54">
        <f t="shared" si="4"/>
        <v>12052</v>
      </c>
      <c r="N27" s="4"/>
    </row>
    <row r="28" spans="1:14" ht="21.75" customHeight="1">
      <c r="A28" s="32" t="s">
        <v>72</v>
      </c>
      <c r="B28" s="51">
        <v>86879</v>
      </c>
      <c r="C28" s="41">
        <f t="shared" si="5"/>
        <v>15</v>
      </c>
      <c r="D28" s="41">
        <f t="shared" si="6"/>
        <v>81143</v>
      </c>
      <c r="E28" s="51">
        <v>1</v>
      </c>
      <c r="F28" s="51">
        <v>55843</v>
      </c>
      <c r="G28" s="51">
        <v>12</v>
      </c>
      <c r="H28" s="51">
        <v>25105</v>
      </c>
      <c r="I28" s="51">
        <v>2</v>
      </c>
      <c r="J28" s="51">
        <v>195</v>
      </c>
      <c r="K28" s="43">
        <f t="shared" si="1"/>
        <v>0.9339771406208635</v>
      </c>
      <c r="L28" s="53">
        <v>9526</v>
      </c>
      <c r="M28" s="54">
        <f t="shared" si="4"/>
        <v>26099</v>
      </c>
      <c r="N28" s="4"/>
    </row>
    <row r="29" spans="1:14" ht="21.75" customHeight="1">
      <c r="A29" s="32" t="s">
        <v>73</v>
      </c>
      <c r="B29" s="51">
        <v>56142</v>
      </c>
      <c r="C29" s="41">
        <f t="shared" si="5"/>
        <v>12</v>
      </c>
      <c r="D29" s="41">
        <f t="shared" si="6"/>
        <v>56982</v>
      </c>
      <c r="E29" s="51">
        <v>1</v>
      </c>
      <c r="F29" s="51">
        <v>50611</v>
      </c>
      <c r="G29" s="51">
        <v>2</v>
      </c>
      <c r="H29" s="51">
        <v>5156</v>
      </c>
      <c r="I29" s="51">
        <v>9</v>
      </c>
      <c r="J29" s="51">
        <v>1215</v>
      </c>
      <c r="K29" s="43">
        <v>1</v>
      </c>
      <c r="L29" s="53">
        <v>6016</v>
      </c>
      <c r="M29" s="54">
        <f t="shared" si="4"/>
        <v>16482</v>
      </c>
      <c r="N29" s="4"/>
    </row>
    <row r="30" spans="1:14" ht="21.75" customHeight="1">
      <c r="A30" s="33" t="s">
        <v>31</v>
      </c>
      <c r="B30" s="50">
        <f>B31</f>
        <v>11120</v>
      </c>
      <c r="C30" s="50">
        <f aca="true" t="shared" si="7" ref="C30:I30">C31</f>
        <v>11</v>
      </c>
      <c r="D30" s="50">
        <f t="shared" si="7"/>
        <v>6859</v>
      </c>
      <c r="E30" s="50" t="s">
        <v>91</v>
      </c>
      <c r="F30" s="50" t="str">
        <f t="shared" si="7"/>
        <v>-</v>
      </c>
      <c r="G30" s="50">
        <f t="shared" si="7"/>
        <v>10</v>
      </c>
      <c r="H30" s="50">
        <f t="shared" si="7"/>
        <v>6859</v>
      </c>
      <c r="I30" s="50">
        <f t="shared" si="7"/>
        <v>1</v>
      </c>
      <c r="J30" s="50" t="str">
        <f>J31</f>
        <v>-</v>
      </c>
      <c r="K30" s="48">
        <f t="shared" si="1"/>
        <v>0.6168165467625899</v>
      </c>
      <c r="L30" s="50">
        <f>L31</f>
        <v>718</v>
      </c>
      <c r="M30" s="54">
        <f t="shared" si="4"/>
        <v>1967</v>
      </c>
      <c r="N30" s="4"/>
    </row>
    <row r="31" spans="1:14" ht="21.75" customHeight="1">
      <c r="A31" s="32" t="s">
        <v>69</v>
      </c>
      <c r="B31" s="51">
        <v>11120</v>
      </c>
      <c r="C31" s="41">
        <f>E31+G31+I31</f>
        <v>11</v>
      </c>
      <c r="D31" s="41">
        <f>F31+H31+J31</f>
        <v>6859</v>
      </c>
      <c r="E31" s="52" t="s">
        <v>91</v>
      </c>
      <c r="F31" s="52" t="s">
        <v>91</v>
      </c>
      <c r="G31" s="51">
        <v>10</v>
      </c>
      <c r="H31" s="51">
        <v>6859</v>
      </c>
      <c r="I31" s="51">
        <v>1</v>
      </c>
      <c r="J31" s="52" t="s">
        <v>91</v>
      </c>
      <c r="K31" s="43">
        <f t="shared" si="1"/>
        <v>0.6168165467625899</v>
      </c>
      <c r="L31" s="53">
        <v>718</v>
      </c>
      <c r="M31" s="54">
        <f t="shared" si="4"/>
        <v>1967</v>
      </c>
      <c r="N31" s="4"/>
    </row>
    <row r="32" spans="1:14" ht="21.75" customHeight="1">
      <c r="A32" s="33" t="s">
        <v>32</v>
      </c>
      <c r="B32" s="50">
        <f>SUM(B33:B36)</f>
        <v>43248</v>
      </c>
      <c r="C32" s="50">
        <f aca="true" t="shared" si="8" ref="C32:J32">SUM(C33:C36)</f>
        <v>22</v>
      </c>
      <c r="D32" s="50">
        <f>SUM(D33:D36)</f>
        <v>23585</v>
      </c>
      <c r="E32" s="50">
        <f t="shared" si="8"/>
        <v>1</v>
      </c>
      <c r="F32" s="50">
        <f t="shared" si="8"/>
        <v>16205</v>
      </c>
      <c r="G32" s="50">
        <f>SUM(G33:G36)</f>
        <v>7</v>
      </c>
      <c r="H32" s="50">
        <f>SUM(H33:H36)</f>
        <v>6325</v>
      </c>
      <c r="I32" s="50">
        <f t="shared" si="8"/>
        <v>14</v>
      </c>
      <c r="J32" s="50">
        <f t="shared" si="8"/>
        <v>1055</v>
      </c>
      <c r="K32" s="48">
        <f t="shared" si="1"/>
        <v>0.5453431372549019</v>
      </c>
      <c r="L32" s="50">
        <f>SUM(L33:L36)</f>
        <v>2766</v>
      </c>
      <c r="M32" s="49">
        <f t="shared" si="4"/>
        <v>7578</v>
      </c>
      <c r="N32" s="4"/>
    </row>
    <row r="33" spans="1:14" ht="21.75" customHeight="1">
      <c r="A33" s="32" t="s">
        <v>33</v>
      </c>
      <c r="B33" s="51">
        <v>5499</v>
      </c>
      <c r="C33" s="41">
        <f aca="true" t="shared" si="9" ref="C33:D35">E33+G33+I33</f>
        <v>4</v>
      </c>
      <c r="D33" s="41">
        <f t="shared" si="9"/>
        <v>4790</v>
      </c>
      <c r="E33" s="52" t="s">
        <v>91</v>
      </c>
      <c r="F33" s="52" t="s">
        <v>91</v>
      </c>
      <c r="G33" s="51">
        <v>4</v>
      </c>
      <c r="H33" s="51">
        <v>4790</v>
      </c>
      <c r="I33" s="52" t="s">
        <v>91</v>
      </c>
      <c r="J33" s="52" t="s">
        <v>91</v>
      </c>
      <c r="K33" s="43">
        <f t="shared" si="1"/>
        <v>0.8710674668121476</v>
      </c>
      <c r="L33" s="53">
        <v>484</v>
      </c>
      <c r="M33" s="54">
        <f t="shared" si="4"/>
        <v>1326</v>
      </c>
      <c r="N33" s="4"/>
    </row>
    <row r="34" spans="1:14" ht="21.75" customHeight="1">
      <c r="A34" s="32" t="s">
        <v>34</v>
      </c>
      <c r="B34" s="51">
        <v>10318</v>
      </c>
      <c r="C34" s="41">
        <f t="shared" si="9"/>
        <v>10</v>
      </c>
      <c r="D34" s="41">
        <f t="shared" si="9"/>
        <v>826</v>
      </c>
      <c r="E34" s="52" t="s">
        <v>91</v>
      </c>
      <c r="F34" s="52" t="s">
        <v>91</v>
      </c>
      <c r="G34" s="51">
        <v>1</v>
      </c>
      <c r="H34" s="51">
        <v>114</v>
      </c>
      <c r="I34" s="51">
        <v>9</v>
      </c>
      <c r="J34" s="51">
        <v>712</v>
      </c>
      <c r="K34" s="43">
        <f aca="true" t="shared" si="10" ref="K34:K39">D34/B34</f>
        <v>0.08005427408412483</v>
      </c>
      <c r="L34" s="53">
        <v>12</v>
      </c>
      <c r="M34" s="54">
        <f t="shared" si="4"/>
        <v>33</v>
      </c>
      <c r="N34" s="4"/>
    </row>
    <row r="35" spans="1:14" ht="21.75" customHeight="1">
      <c r="A35" s="32" t="s">
        <v>35</v>
      </c>
      <c r="B35" s="51">
        <v>16452</v>
      </c>
      <c r="C35" s="41">
        <f t="shared" si="9"/>
        <v>2</v>
      </c>
      <c r="D35" s="41">
        <f t="shared" si="9"/>
        <v>16205</v>
      </c>
      <c r="E35" s="51">
        <v>1</v>
      </c>
      <c r="F35" s="51">
        <v>16205</v>
      </c>
      <c r="G35" s="52" t="s">
        <v>91</v>
      </c>
      <c r="H35" s="52" t="s">
        <v>91</v>
      </c>
      <c r="I35" s="52">
        <v>1</v>
      </c>
      <c r="J35" s="52" t="s">
        <v>91</v>
      </c>
      <c r="K35" s="43">
        <f t="shared" si="10"/>
        <v>0.9849866277656212</v>
      </c>
      <c r="L35" s="53">
        <v>2166</v>
      </c>
      <c r="M35" s="54">
        <f t="shared" si="4"/>
        <v>5934</v>
      </c>
      <c r="N35" s="4"/>
    </row>
    <row r="36" spans="1:14" ht="21.75" customHeight="1">
      <c r="A36" s="32" t="s">
        <v>74</v>
      </c>
      <c r="B36" s="51">
        <v>10979</v>
      </c>
      <c r="C36" s="41">
        <f>E36+G36+I36</f>
        <v>6</v>
      </c>
      <c r="D36" s="41">
        <f>F36+H36+J36</f>
        <v>1764</v>
      </c>
      <c r="E36" s="52" t="s">
        <v>91</v>
      </c>
      <c r="F36" s="52" t="s">
        <v>91</v>
      </c>
      <c r="G36" s="52">
        <v>2</v>
      </c>
      <c r="H36" s="52">
        <v>1421</v>
      </c>
      <c r="I36" s="51">
        <v>4</v>
      </c>
      <c r="J36" s="51">
        <v>343</v>
      </c>
      <c r="K36" s="43">
        <f t="shared" si="10"/>
        <v>0.16067037070771473</v>
      </c>
      <c r="L36" s="53">
        <v>104</v>
      </c>
      <c r="M36" s="54">
        <f t="shared" si="4"/>
        <v>285</v>
      </c>
      <c r="N36" s="4"/>
    </row>
    <row r="37" spans="1:14" ht="21.75" customHeight="1">
      <c r="A37" s="33" t="s">
        <v>36</v>
      </c>
      <c r="B37" s="50">
        <f>SUM(B38:B39)</f>
        <v>70939</v>
      </c>
      <c r="C37" s="50">
        <f aca="true" t="shared" si="11" ref="C37:J37">SUM(C38:C39)</f>
        <v>10</v>
      </c>
      <c r="D37" s="50">
        <f t="shared" si="11"/>
        <v>69953</v>
      </c>
      <c r="E37" s="50">
        <f t="shared" si="11"/>
        <v>1</v>
      </c>
      <c r="F37" s="50">
        <f t="shared" si="11"/>
        <v>69688</v>
      </c>
      <c r="G37" s="50">
        <f t="shared" si="11"/>
        <v>1</v>
      </c>
      <c r="H37" s="50">
        <f t="shared" si="11"/>
        <v>145</v>
      </c>
      <c r="I37" s="50">
        <f t="shared" si="11"/>
        <v>8</v>
      </c>
      <c r="J37" s="50">
        <f t="shared" si="11"/>
        <v>120</v>
      </c>
      <c r="K37" s="48">
        <f>D37/B37</f>
        <v>0.9861007344338093</v>
      </c>
      <c r="L37" s="50">
        <f>SUM(L38:L39)</f>
        <v>8562</v>
      </c>
      <c r="M37" s="49">
        <f t="shared" si="4"/>
        <v>23458</v>
      </c>
      <c r="N37" s="4"/>
    </row>
    <row r="38" spans="1:14" ht="21.75" customHeight="1">
      <c r="A38" s="32" t="s">
        <v>37</v>
      </c>
      <c r="B38" s="51">
        <v>32098</v>
      </c>
      <c r="C38" s="41">
        <f>E38+G38+I38</f>
        <v>7</v>
      </c>
      <c r="D38" s="41">
        <f>F38+H38+J38</f>
        <v>32289</v>
      </c>
      <c r="E38" s="51">
        <v>1</v>
      </c>
      <c r="F38" s="41">
        <v>32024</v>
      </c>
      <c r="G38" s="51">
        <v>1</v>
      </c>
      <c r="H38" s="55">
        <v>145</v>
      </c>
      <c r="I38" s="51">
        <v>5</v>
      </c>
      <c r="J38" s="51">
        <v>120</v>
      </c>
      <c r="K38" s="43">
        <v>1</v>
      </c>
      <c r="L38" s="53">
        <v>8562</v>
      </c>
      <c r="M38" s="54">
        <f t="shared" si="4"/>
        <v>23458</v>
      </c>
      <c r="N38" s="4"/>
    </row>
    <row r="39" spans="1:14" ht="21.75" customHeight="1">
      <c r="A39" s="34" t="s">
        <v>38</v>
      </c>
      <c r="B39" s="56">
        <v>38841</v>
      </c>
      <c r="C39" s="57">
        <f>E39+G39+I39</f>
        <v>3</v>
      </c>
      <c r="D39" s="57">
        <f>F39+H39+J39</f>
        <v>37664</v>
      </c>
      <c r="E39" s="58" t="s">
        <v>91</v>
      </c>
      <c r="F39" s="57">
        <v>37664</v>
      </c>
      <c r="G39" s="58" t="s">
        <v>91</v>
      </c>
      <c r="H39" s="58" t="s">
        <v>91</v>
      </c>
      <c r="I39" s="59">
        <v>3</v>
      </c>
      <c r="J39" s="58">
        <v>0</v>
      </c>
      <c r="K39" s="60">
        <f t="shared" si="10"/>
        <v>0.9696969696969697</v>
      </c>
      <c r="L39" s="61" t="s">
        <v>91</v>
      </c>
      <c r="M39" s="62">
        <f t="shared" si="4"/>
        <v>0</v>
      </c>
      <c r="N39" s="4"/>
    </row>
    <row r="40" spans="1:14" ht="12.75" customHeight="1">
      <c r="A40" s="10" t="s">
        <v>92</v>
      </c>
      <c r="I40" s="7"/>
      <c r="J40" s="7"/>
      <c r="K40" s="8"/>
      <c r="L40" s="7"/>
      <c r="M40" s="9"/>
      <c r="N40" s="4"/>
    </row>
    <row r="41" spans="1:14" ht="12.75" customHeight="1">
      <c r="A41" s="10" t="s">
        <v>79</v>
      </c>
      <c r="I41" s="7"/>
      <c r="J41" s="7"/>
      <c r="K41" s="8"/>
      <c r="L41" s="7"/>
      <c r="M41" s="9"/>
      <c r="N41" s="4"/>
    </row>
    <row r="42" spans="1:14" ht="12.75" customHeight="1">
      <c r="A42" s="11" t="s">
        <v>88</v>
      </c>
      <c r="I42" s="7"/>
      <c r="J42" s="7"/>
      <c r="K42" s="8"/>
      <c r="L42" s="7"/>
      <c r="M42" s="9"/>
      <c r="N42" s="4"/>
    </row>
    <row r="43" spans="1:14" ht="12.75" customHeight="1">
      <c r="A43" s="11"/>
      <c r="I43" s="7"/>
      <c r="J43" s="7"/>
      <c r="K43" s="8"/>
      <c r="L43" s="7"/>
      <c r="M43" s="9"/>
      <c r="N43" s="4"/>
    </row>
    <row r="44" ht="19.5" customHeight="1"/>
    <row r="45" ht="12" customHeight="1"/>
    <row r="46" spans="1:14" ht="15" customHeight="1">
      <c r="A46" s="3"/>
      <c r="B46" s="4"/>
      <c r="C46" s="4"/>
      <c r="D46" s="4"/>
      <c r="E46" s="4"/>
      <c r="F46" s="4"/>
      <c r="G46" s="4"/>
      <c r="H46" s="4"/>
      <c r="I46" s="4"/>
      <c r="J46" s="4"/>
      <c r="K46" s="5"/>
      <c r="L46" s="35"/>
      <c r="M46" s="36" t="s">
        <v>86</v>
      </c>
      <c r="N46" s="4"/>
    </row>
    <row r="47" spans="1:14" ht="12.75" customHeight="1">
      <c r="A47" s="12"/>
      <c r="B47" s="13"/>
      <c r="C47" s="14"/>
      <c r="D47" s="12"/>
      <c r="E47" s="14"/>
      <c r="F47" s="12"/>
      <c r="G47" s="14"/>
      <c r="H47" s="12"/>
      <c r="I47" s="14"/>
      <c r="J47" s="12"/>
      <c r="K47" s="15"/>
      <c r="L47" s="13"/>
      <c r="M47" s="14"/>
      <c r="N47" s="4"/>
    </row>
    <row r="48" spans="1:14" ht="12.75" customHeight="1">
      <c r="A48" s="16"/>
      <c r="B48" s="17" t="s">
        <v>1</v>
      </c>
      <c r="C48" s="18" t="s">
        <v>2</v>
      </c>
      <c r="D48" s="19"/>
      <c r="E48" s="18" t="s">
        <v>78</v>
      </c>
      <c r="F48" s="20"/>
      <c r="G48" s="18" t="s">
        <v>3</v>
      </c>
      <c r="H48" s="19"/>
      <c r="I48" s="18" t="s">
        <v>4</v>
      </c>
      <c r="J48" s="19"/>
      <c r="K48" s="21" t="s">
        <v>5</v>
      </c>
      <c r="L48" s="17" t="s">
        <v>6</v>
      </c>
      <c r="M48" s="22" t="s">
        <v>7</v>
      </c>
      <c r="N48" s="4"/>
    </row>
    <row r="49" spans="1:14" ht="12.75" customHeight="1">
      <c r="A49" s="23" t="s">
        <v>39</v>
      </c>
      <c r="B49" s="17" t="s">
        <v>9</v>
      </c>
      <c r="C49" s="13"/>
      <c r="D49" s="24" t="s">
        <v>10</v>
      </c>
      <c r="E49" s="13"/>
      <c r="F49" s="24" t="s">
        <v>10</v>
      </c>
      <c r="G49" s="13"/>
      <c r="H49" s="24" t="s">
        <v>10</v>
      </c>
      <c r="I49" s="13"/>
      <c r="J49" s="24" t="s">
        <v>10</v>
      </c>
      <c r="K49" s="21" t="s">
        <v>11</v>
      </c>
      <c r="L49" s="17" t="s">
        <v>12</v>
      </c>
      <c r="M49" s="22" t="s">
        <v>13</v>
      </c>
      <c r="N49" s="4"/>
    </row>
    <row r="50" spans="1:14" ht="12.75" customHeight="1">
      <c r="A50" s="23"/>
      <c r="B50" s="17" t="s">
        <v>14</v>
      </c>
      <c r="C50" s="44" t="s">
        <v>15</v>
      </c>
      <c r="D50" s="17" t="s">
        <v>16</v>
      </c>
      <c r="E50" s="44" t="s">
        <v>15</v>
      </c>
      <c r="F50" s="17" t="s">
        <v>16</v>
      </c>
      <c r="G50" s="44" t="s">
        <v>15</v>
      </c>
      <c r="H50" s="17" t="s">
        <v>16</v>
      </c>
      <c r="I50" s="44" t="s">
        <v>15</v>
      </c>
      <c r="J50" s="17" t="s">
        <v>16</v>
      </c>
      <c r="K50" s="21" t="s">
        <v>17</v>
      </c>
      <c r="L50" s="17" t="s">
        <v>80</v>
      </c>
      <c r="M50" s="22" t="s">
        <v>81</v>
      </c>
      <c r="N50" s="4"/>
    </row>
    <row r="51" spans="1:14" ht="12.75" customHeight="1">
      <c r="A51" s="25"/>
      <c r="B51" s="26"/>
      <c r="C51" s="26"/>
      <c r="D51" s="27" t="s">
        <v>18</v>
      </c>
      <c r="E51" s="26"/>
      <c r="F51" s="26"/>
      <c r="G51" s="26"/>
      <c r="H51" s="26"/>
      <c r="I51" s="26"/>
      <c r="J51" s="26"/>
      <c r="K51" s="28" t="s">
        <v>19</v>
      </c>
      <c r="L51" s="26"/>
      <c r="M51" s="29"/>
      <c r="N51" s="4"/>
    </row>
    <row r="52" spans="1:14" ht="24.75" customHeight="1">
      <c r="A52" s="37" t="s">
        <v>40</v>
      </c>
      <c r="B52" s="63">
        <f>SUM(B53:B58)</f>
        <v>39114</v>
      </c>
      <c r="C52" s="63">
        <f>SUM(C53:C58)</f>
        <v>45</v>
      </c>
      <c r="D52" s="63">
        <f aca="true" t="shared" si="12" ref="D52:J52">SUM(D53:D58)</f>
        <v>35190</v>
      </c>
      <c r="E52" s="63">
        <f t="shared" si="12"/>
        <v>2</v>
      </c>
      <c r="F52" s="63">
        <f t="shared" si="12"/>
        <v>6335</v>
      </c>
      <c r="G52" s="63">
        <f t="shared" si="12"/>
        <v>37</v>
      </c>
      <c r="H52" s="63">
        <f t="shared" si="12"/>
        <v>28800</v>
      </c>
      <c r="I52" s="63">
        <f t="shared" si="12"/>
        <v>6</v>
      </c>
      <c r="J52" s="63">
        <f t="shared" si="12"/>
        <v>55</v>
      </c>
      <c r="K52" s="48">
        <f aca="true" t="shared" si="13" ref="K52:K59">D52/B52</f>
        <v>0.8996778647031753</v>
      </c>
      <c r="L52" s="63">
        <f>SUM(L53:L58)</f>
        <v>5762</v>
      </c>
      <c r="M52" s="54">
        <f>ROUND(L52*1000/365,0)</f>
        <v>15786</v>
      </c>
      <c r="N52" s="4"/>
    </row>
    <row r="53" spans="1:14" ht="24.75" customHeight="1">
      <c r="A53" s="38" t="s">
        <v>41</v>
      </c>
      <c r="B53" s="64">
        <v>4348</v>
      </c>
      <c r="C53" s="41">
        <f>E53+G53+I53</f>
        <v>2</v>
      </c>
      <c r="D53" s="41">
        <f>F53+H53+J53</f>
        <v>3829</v>
      </c>
      <c r="E53" s="52" t="s">
        <v>87</v>
      </c>
      <c r="F53" s="52" t="s">
        <v>87</v>
      </c>
      <c r="G53" s="64">
        <v>1</v>
      </c>
      <c r="H53" s="64">
        <v>3829</v>
      </c>
      <c r="I53" s="64">
        <v>1</v>
      </c>
      <c r="J53" s="52">
        <v>0</v>
      </c>
      <c r="K53" s="43">
        <f t="shared" si="13"/>
        <v>0.8806347746090156</v>
      </c>
      <c r="L53" s="65">
        <v>1139</v>
      </c>
      <c r="M53" s="54">
        <f aca="true" t="shared" si="14" ref="M53:M81">ROUND(L53*1000/365,0)</f>
        <v>3121</v>
      </c>
      <c r="N53" s="4"/>
    </row>
    <row r="54" spans="1:14" ht="24.75" customHeight="1">
      <c r="A54" s="38" t="s">
        <v>42</v>
      </c>
      <c r="B54" s="64">
        <v>7680</v>
      </c>
      <c r="C54" s="41">
        <f aca="true" t="shared" si="15" ref="C54:D58">E54+G54+I54</f>
        <v>8</v>
      </c>
      <c r="D54" s="41">
        <f t="shared" si="15"/>
        <v>7198</v>
      </c>
      <c r="E54" s="64">
        <v>1</v>
      </c>
      <c r="F54" s="64">
        <v>5429</v>
      </c>
      <c r="G54" s="64">
        <v>7</v>
      </c>
      <c r="H54" s="64">
        <v>1769</v>
      </c>
      <c r="I54" s="52" t="s">
        <v>87</v>
      </c>
      <c r="J54" s="52" t="s">
        <v>87</v>
      </c>
      <c r="K54" s="43">
        <f t="shared" si="13"/>
        <v>0.9372395833333333</v>
      </c>
      <c r="L54" s="65">
        <v>1440</v>
      </c>
      <c r="M54" s="54">
        <f t="shared" si="14"/>
        <v>3945</v>
      </c>
      <c r="N54" s="4"/>
    </row>
    <row r="55" spans="1:14" ht="24.75" customHeight="1">
      <c r="A55" s="38" t="s">
        <v>43</v>
      </c>
      <c r="B55" s="64">
        <v>1607</v>
      </c>
      <c r="C55" s="41">
        <f t="shared" si="15"/>
        <v>1</v>
      </c>
      <c r="D55" s="41">
        <f t="shared" si="15"/>
        <v>1550</v>
      </c>
      <c r="E55" s="52" t="s">
        <v>87</v>
      </c>
      <c r="F55" s="52" t="s">
        <v>87</v>
      </c>
      <c r="G55" s="64">
        <v>1</v>
      </c>
      <c r="H55" s="64">
        <v>1550</v>
      </c>
      <c r="I55" s="52" t="s">
        <v>87</v>
      </c>
      <c r="J55" s="52" t="s">
        <v>87</v>
      </c>
      <c r="K55" s="43">
        <f t="shared" si="13"/>
        <v>0.9645301804604853</v>
      </c>
      <c r="L55" s="65">
        <v>168</v>
      </c>
      <c r="M55" s="54">
        <f t="shared" si="14"/>
        <v>460</v>
      </c>
      <c r="N55" s="4"/>
    </row>
    <row r="56" spans="1:14" ht="24.75" customHeight="1">
      <c r="A56" s="38" t="s">
        <v>44</v>
      </c>
      <c r="B56" s="64">
        <v>6699</v>
      </c>
      <c r="C56" s="41">
        <f t="shared" si="15"/>
        <v>9</v>
      </c>
      <c r="D56" s="41">
        <f t="shared" si="15"/>
        <v>6464</v>
      </c>
      <c r="E56" s="52" t="s">
        <v>87</v>
      </c>
      <c r="F56" s="52" t="s">
        <v>87</v>
      </c>
      <c r="G56" s="64">
        <v>8</v>
      </c>
      <c r="H56" s="64">
        <v>6464</v>
      </c>
      <c r="I56" s="64">
        <v>1</v>
      </c>
      <c r="J56" s="66">
        <v>0</v>
      </c>
      <c r="K56" s="43">
        <f t="shared" si="13"/>
        <v>0.9649201373339304</v>
      </c>
      <c r="L56" s="65">
        <v>924</v>
      </c>
      <c r="M56" s="54">
        <f t="shared" si="14"/>
        <v>2532</v>
      </c>
      <c r="N56" s="4"/>
    </row>
    <row r="57" spans="1:14" ht="24.75" customHeight="1">
      <c r="A57" s="38" t="s">
        <v>45</v>
      </c>
      <c r="B57" s="64">
        <v>6842</v>
      </c>
      <c r="C57" s="41">
        <f t="shared" si="15"/>
        <v>8</v>
      </c>
      <c r="D57" s="41">
        <f t="shared" si="15"/>
        <v>6062</v>
      </c>
      <c r="E57" s="52" t="s">
        <v>87</v>
      </c>
      <c r="F57" s="52" t="s">
        <v>87</v>
      </c>
      <c r="G57" s="64">
        <v>8</v>
      </c>
      <c r="H57" s="64">
        <v>6062</v>
      </c>
      <c r="I57" s="66" t="s">
        <v>87</v>
      </c>
      <c r="J57" s="66" t="s">
        <v>87</v>
      </c>
      <c r="K57" s="43">
        <f t="shared" si="13"/>
        <v>0.8859982461268635</v>
      </c>
      <c r="L57" s="65">
        <v>884</v>
      </c>
      <c r="M57" s="54">
        <f t="shared" si="14"/>
        <v>2422</v>
      </c>
      <c r="N57" s="4"/>
    </row>
    <row r="58" spans="1:14" ht="24.75" customHeight="1">
      <c r="A58" s="38" t="s">
        <v>70</v>
      </c>
      <c r="B58" s="64">
        <v>11938</v>
      </c>
      <c r="C58" s="41">
        <f t="shared" si="15"/>
        <v>17</v>
      </c>
      <c r="D58" s="41">
        <f t="shared" si="15"/>
        <v>10087</v>
      </c>
      <c r="E58" s="64">
        <v>1</v>
      </c>
      <c r="F58" s="64">
        <v>906</v>
      </c>
      <c r="G58" s="64">
        <v>12</v>
      </c>
      <c r="H58" s="64">
        <v>9126</v>
      </c>
      <c r="I58" s="64">
        <v>4</v>
      </c>
      <c r="J58" s="64">
        <v>55</v>
      </c>
      <c r="K58" s="43">
        <f t="shared" si="13"/>
        <v>0.8449489026637628</v>
      </c>
      <c r="L58" s="65">
        <v>1207</v>
      </c>
      <c r="M58" s="54">
        <f t="shared" si="14"/>
        <v>3307</v>
      </c>
      <c r="N58" s="4"/>
    </row>
    <row r="59" spans="1:14" ht="24.75" customHeight="1">
      <c r="A59" s="39" t="s">
        <v>46</v>
      </c>
      <c r="B59" s="50">
        <f>SUM(B60:B64)</f>
        <v>86807</v>
      </c>
      <c r="C59" s="50">
        <f aca="true" t="shared" si="16" ref="C59:J59">SUM(C60:C64)</f>
        <v>49</v>
      </c>
      <c r="D59" s="50">
        <f>SUM(D60:D64)</f>
        <v>70405</v>
      </c>
      <c r="E59" s="50">
        <f t="shared" si="16"/>
        <v>4</v>
      </c>
      <c r="F59" s="50">
        <f t="shared" si="16"/>
        <v>53015</v>
      </c>
      <c r="G59" s="50">
        <f t="shared" si="16"/>
        <v>31</v>
      </c>
      <c r="H59" s="50">
        <f t="shared" si="16"/>
        <v>17390</v>
      </c>
      <c r="I59" s="50">
        <f t="shared" si="16"/>
        <v>14</v>
      </c>
      <c r="J59" s="50">
        <f t="shared" si="16"/>
        <v>0</v>
      </c>
      <c r="K59" s="48">
        <f t="shared" si="13"/>
        <v>0.8110521040929879</v>
      </c>
      <c r="L59" s="50">
        <f>SUM(L60:L64)</f>
        <v>7939</v>
      </c>
      <c r="M59" s="54">
        <f t="shared" si="14"/>
        <v>21751</v>
      </c>
      <c r="N59" s="4"/>
    </row>
    <row r="60" spans="1:14" ht="24.75" customHeight="1">
      <c r="A60" s="38" t="s">
        <v>47</v>
      </c>
      <c r="B60" s="64">
        <v>17655</v>
      </c>
      <c r="C60" s="41">
        <f aca="true" t="shared" si="17" ref="C60:D81">E60+G60+I60</f>
        <v>4</v>
      </c>
      <c r="D60" s="41">
        <f t="shared" si="17"/>
        <v>17039</v>
      </c>
      <c r="E60" s="64">
        <v>1</v>
      </c>
      <c r="F60" s="64">
        <v>13270</v>
      </c>
      <c r="G60" s="64">
        <v>3</v>
      </c>
      <c r="H60" s="64">
        <v>3769</v>
      </c>
      <c r="I60" s="52" t="s">
        <v>87</v>
      </c>
      <c r="J60" s="52" t="s">
        <v>87</v>
      </c>
      <c r="K60" s="43">
        <f aca="true" t="shared" si="18" ref="K60:K81">D60/B60</f>
        <v>0.9651090342679127</v>
      </c>
      <c r="L60" s="65">
        <v>1976</v>
      </c>
      <c r="M60" s="54">
        <f t="shared" si="14"/>
        <v>5414</v>
      </c>
      <c r="N60" s="4"/>
    </row>
    <row r="61" spans="1:14" ht="24.75" customHeight="1">
      <c r="A61" s="38" t="s">
        <v>48</v>
      </c>
      <c r="B61" s="64">
        <v>8738</v>
      </c>
      <c r="C61" s="41">
        <f t="shared" si="17"/>
        <v>11</v>
      </c>
      <c r="D61" s="41" t="s">
        <v>87</v>
      </c>
      <c r="E61" s="52" t="s">
        <v>87</v>
      </c>
      <c r="F61" s="52" t="s">
        <v>87</v>
      </c>
      <c r="G61" s="52" t="s">
        <v>87</v>
      </c>
      <c r="H61" s="52" t="s">
        <v>87</v>
      </c>
      <c r="I61" s="64">
        <v>11</v>
      </c>
      <c r="J61" s="66" t="s">
        <v>87</v>
      </c>
      <c r="K61" s="43">
        <f t="shared" si="18"/>
        <v>0</v>
      </c>
      <c r="L61" s="66" t="s">
        <v>87</v>
      </c>
      <c r="M61" s="67" t="s">
        <v>87</v>
      </c>
      <c r="N61" s="4"/>
    </row>
    <row r="62" spans="1:14" ht="24.75" customHeight="1">
      <c r="A62" s="38" t="s">
        <v>49</v>
      </c>
      <c r="B62" s="64">
        <v>32903</v>
      </c>
      <c r="C62" s="41">
        <f t="shared" si="17"/>
        <v>7</v>
      </c>
      <c r="D62" s="41">
        <f t="shared" si="17"/>
        <v>32392</v>
      </c>
      <c r="E62" s="64">
        <v>1</v>
      </c>
      <c r="F62" s="64">
        <v>25731</v>
      </c>
      <c r="G62" s="64">
        <v>5</v>
      </c>
      <c r="H62" s="64">
        <v>6661</v>
      </c>
      <c r="I62" s="64">
        <v>1</v>
      </c>
      <c r="J62" s="66">
        <v>0</v>
      </c>
      <c r="K62" s="43">
        <f t="shared" si="18"/>
        <v>0.9844695012612832</v>
      </c>
      <c r="L62" s="65">
        <v>3265</v>
      </c>
      <c r="M62" s="54">
        <f t="shared" si="14"/>
        <v>8945</v>
      </c>
      <c r="N62" s="4"/>
    </row>
    <row r="63" spans="1:14" ht="24.75" customHeight="1">
      <c r="A63" s="38" t="s">
        <v>50</v>
      </c>
      <c r="B63" s="64">
        <v>11137</v>
      </c>
      <c r="C63" s="41">
        <f t="shared" si="17"/>
        <v>3</v>
      </c>
      <c r="D63" s="41">
        <f t="shared" si="17"/>
        <v>9477</v>
      </c>
      <c r="E63" s="64">
        <v>1</v>
      </c>
      <c r="F63" s="64">
        <v>9221</v>
      </c>
      <c r="G63" s="64">
        <v>2</v>
      </c>
      <c r="H63" s="64">
        <v>256</v>
      </c>
      <c r="I63" s="66" t="s">
        <v>87</v>
      </c>
      <c r="J63" s="66" t="s">
        <v>87</v>
      </c>
      <c r="K63" s="43">
        <f t="shared" si="18"/>
        <v>0.8509472928077579</v>
      </c>
      <c r="L63" s="65">
        <v>1223</v>
      </c>
      <c r="M63" s="54">
        <f t="shared" si="14"/>
        <v>3351</v>
      </c>
      <c r="N63" s="4"/>
    </row>
    <row r="64" spans="1:14" ht="24.75" customHeight="1">
      <c r="A64" s="38" t="s">
        <v>71</v>
      </c>
      <c r="B64" s="64">
        <v>16374</v>
      </c>
      <c r="C64" s="41">
        <f t="shared" si="17"/>
        <v>24</v>
      </c>
      <c r="D64" s="41">
        <f t="shared" si="17"/>
        <v>11497</v>
      </c>
      <c r="E64" s="64">
        <v>1</v>
      </c>
      <c r="F64" s="64">
        <v>4793</v>
      </c>
      <c r="G64" s="64">
        <v>21</v>
      </c>
      <c r="H64" s="64">
        <v>6704</v>
      </c>
      <c r="I64" s="64">
        <v>2</v>
      </c>
      <c r="J64" s="64">
        <v>0</v>
      </c>
      <c r="K64" s="43">
        <f t="shared" si="18"/>
        <v>0.7021497496030292</v>
      </c>
      <c r="L64" s="65">
        <v>1475</v>
      </c>
      <c r="M64" s="54">
        <f t="shared" si="14"/>
        <v>4041</v>
      </c>
      <c r="N64" s="4"/>
    </row>
    <row r="65" spans="1:14" ht="24.75" customHeight="1">
      <c r="A65" s="39" t="s">
        <v>51</v>
      </c>
      <c r="B65" s="50">
        <f>B66</f>
        <v>12535</v>
      </c>
      <c r="C65" s="50">
        <f aca="true" t="shared" si="19" ref="C65:J65">C66</f>
        <v>9</v>
      </c>
      <c r="D65" s="50">
        <f t="shared" si="19"/>
        <v>10488</v>
      </c>
      <c r="E65" s="50">
        <f t="shared" si="19"/>
        <v>1</v>
      </c>
      <c r="F65" s="50">
        <f t="shared" si="19"/>
        <v>9277</v>
      </c>
      <c r="G65" s="50" t="s">
        <v>87</v>
      </c>
      <c r="H65" s="50" t="s">
        <v>87</v>
      </c>
      <c r="I65" s="50">
        <f t="shared" si="19"/>
        <v>8</v>
      </c>
      <c r="J65" s="50">
        <f t="shared" si="19"/>
        <v>1211</v>
      </c>
      <c r="K65" s="48">
        <f t="shared" si="18"/>
        <v>0.8366972477064221</v>
      </c>
      <c r="L65" s="50">
        <f>L66</f>
        <v>2821</v>
      </c>
      <c r="M65" s="54">
        <f t="shared" si="14"/>
        <v>7729</v>
      </c>
      <c r="N65" s="4"/>
    </row>
    <row r="66" spans="1:14" ht="24.75" customHeight="1">
      <c r="A66" s="38" t="s">
        <v>75</v>
      </c>
      <c r="B66" s="64">
        <v>12535</v>
      </c>
      <c r="C66" s="41">
        <f t="shared" si="17"/>
        <v>9</v>
      </c>
      <c r="D66" s="41">
        <f t="shared" si="17"/>
        <v>10488</v>
      </c>
      <c r="E66" s="68">
        <v>1</v>
      </c>
      <c r="F66" s="64">
        <v>9277</v>
      </c>
      <c r="G66" s="52" t="s">
        <v>87</v>
      </c>
      <c r="H66" s="52" t="s">
        <v>87</v>
      </c>
      <c r="I66" s="68">
        <v>8</v>
      </c>
      <c r="J66" s="64">
        <v>1211</v>
      </c>
      <c r="K66" s="43">
        <f t="shared" si="18"/>
        <v>0.8366972477064221</v>
      </c>
      <c r="L66" s="65">
        <v>2821</v>
      </c>
      <c r="M66" s="54">
        <f t="shared" si="14"/>
        <v>7729</v>
      </c>
      <c r="N66" s="4"/>
    </row>
    <row r="67" spans="1:14" ht="24.75" customHeight="1">
      <c r="A67" s="39" t="s">
        <v>82</v>
      </c>
      <c r="B67" s="50">
        <f>SUM(B68:B69)</f>
        <v>23729</v>
      </c>
      <c r="C67" s="50">
        <f aca="true" t="shared" si="20" ref="C67:J67">SUM(C68:C69)</f>
        <v>16</v>
      </c>
      <c r="D67" s="50">
        <f t="shared" si="20"/>
        <v>18509</v>
      </c>
      <c r="E67" s="50">
        <f t="shared" si="20"/>
        <v>1</v>
      </c>
      <c r="F67" s="50">
        <f t="shared" si="20"/>
        <v>9500</v>
      </c>
      <c r="G67" s="50">
        <f t="shared" si="20"/>
        <v>12</v>
      </c>
      <c r="H67" s="50">
        <f t="shared" si="20"/>
        <v>8721</v>
      </c>
      <c r="I67" s="50">
        <f t="shared" si="20"/>
        <v>3</v>
      </c>
      <c r="J67" s="50">
        <f t="shared" si="20"/>
        <v>288</v>
      </c>
      <c r="K67" s="48">
        <f t="shared" si="18"/>
        <v>0.7800160141598887</v>
      </c>
      <c r="L67" s="50">
        <f>SUM(L68:L69)</f>
        <v>2231</v>
      </c>
      <c r="M67" s="54">
        <f t="shared" si="14"/>
        <v>6112</v>
      </c>
      <c r="N67" s="4"/>
    </row>
    <row r="68" spans="1:14" ht="24.75" customHeight="1">
      <c r="A68" s="38" t="s">
        <v>52</v>
      </c>
      <c r="B68" s="64">
        <v>18796</v>
      </c>
      <c r="C68" s="41">
        <f t="shared" si="17"/>
        <v>7</v>
      </c>
      <c r="D68" s="41">
        <f t="shared" si="17"/>
        <v>13616</v>
      </c>
      <c r="E68" s="64">
        <v>1</v>
      </c>
      <c r="F68" s="64">
        <v>9500</v>
      </c>
      <c r="G68" s="64">
        <v>4</v>
      </c>
      <c r="H68" s="64">
        <v>3916</v>
      </c>
      <c r="I68" s="64">
        <v>2</v>
      </c>
      <c r="J68" s="64">
        <v>200</v>
      </c>
      <c r="K68" s="43">
        <f t="shared" si="18"/>
        <v>0.7244094488188977</v>
      </c>
      <c r="L68" s="65">
        <v>1704</v>
      </c>
      <c r="M68" s="54">
        <f t="shared" si="14"/>
        <v>4668</v>
      </c>
      <c r="N68" s="4"/>
    </row>
    <row r="69" spans="1:14" ht="24.75" customHeight="1">
      <c r="A69" s="38" t="s">
        <v>53</v>
      </c>
      <c r="B69" s="64">
        <v>4933</v>
      </c>
      <c r="C69" s="41">
        <f t="shared" si="17"/>
        <v>9</v>
      </c>
      <c r="D69" s="41">
        <f t="shared" si="17"/>
        <v>4893</v>
      </c>
      <c r="E69" s="52" t="s">
        <v>87</v>
      </c>
      <c r="F69" s="52" t="s">
        <v>87</v>
      </c>
      <c r="G69" s="64">
        <v>8</v>
      </c>
      <c r="H69" s="64">
        <v>4805</v>
      </c>
      <c r="I69" s="64">
        <v>1</v>
      </c>
      <c r="J69" s="64">
        <v>88</v>
      </c>
      <c r="K69" s="43">
        <f t="shared" si="18"/>
        <v>0.9918913440097303</v>
      </c>
      <c r="L69" s="65">
        <v>527</v>
      </c>
      <c r="M69" s="54">
        <f t="shared" si="14"/>
        <v>1444</v>
      </c>
      <c r="N69" s="4"/>
    </row>
    <row r="70" spans="1:14" ht="24.75" customHeight="1">
      <c r="A70" s="39" t="s">
        <v>54</v>
      </c>
      <c r="B70" s="50">
        <f>SUM(B71:B79)</f>
        <v>57767</v>
      </c>
      <c r="C70" s="50">
        <f aca="true" t="shared" si="21" ref="C70:J70">SUM(C71:C79)</f>
        <v>37</v>
      </c>
      <c r="D70" s="50">
        <f t="shared" si="21"/>
        <v>52043</v>
      </c>
      <c r="E70" s="50">
        <f t="shared" si="21"/>
        <v>3</v>
      </c>
      <c r="F70" s="50">
        <f t="shared" si="21"/>
        <v>19435</v>
      </c>
      <c r="G70" s="50">
        <f t="shared" si="21"/>
        <v>32</v>
      </c>
      <c r="H70" s="50">
        <f t="shared" si="21"/>
        <v>32608</v>
      </c>
      <c r="I70" s="50">
        <f t="shared" si="21"/>
        <v>2</v>
      </c>
      <c r="J70" s="50">
        <f t="shared" si="21"/>
        <v>0</v>
      </c>
      <c r="K70" s="48">
        <f>D70/B70</f>
        <v>0.9009122855609604</v>
      </c>
      <c r="L70" s="50">
        <f>SUM(L71:L79)</f>
        <v>6257</v>
      </c>
      <c r="M70" s="54">
        <f t="shared" si="14"/>
        <v>17142</v>
      </c>
      <c r="N70" s="4"/>
    </row>
    <row r="71" spans="1:14" ht="24.75" customHeight="1">
      <c r="A71" s="38" t="s">
        <v>55</v>
      </c>
      <c r="B71" s="64">
        <v>10916</v>
      </c>
      <c r="C71" s="41">
        <f t="shared" si="17"/>
        <v>4</v>
      </c>
      <c r="D71" s="41">
        <f t="shared" si="17"/>
        <v>9775</v>
      </c>
      <c r="E71" s="52" t="s">
        <v>87</v>
      </c>
      <c r="F71" s="52" t="s">
        <v>87</v>
      </c>
      <c r="G71" s="64">
        <v>3</v>
      </c>
      <c r="H71" s="64">
        <v>9775</v>
      </c>
      <c r="I71" s="64">
        <v>1</v>
      </c>
      <c r="J71" s="64">
        <v>0</v>
      </c>
      <c r="K71" s="43">
        <f t="shared" si="18"/>
        <v>0.895474532795896</v>
      </c>
      <c r="L71" s="65">
        <v>1011</v>
      </c>
      <c r="M71" s="54">
        <f t="shared" si="14"/>
        <v>2770</v>
      </c>
      <c r="N71" s="4"/>
    </row>
    <row r="72" spans="1:14" ht="24.75" customHeight="1">
      <c r="A72" s="38" t="s">
        <v>57</v>
      </c>
      <c r="B72" s="64">
        <v>10313</v>
      </c>
      <c r="C72" s="41">
        <f t="shared" si="17"/>
        <v>2</v>
      </c>
      <c r="D72" s="41">
        <f t="shared" si="17"/>
        <v>9511</v>
      </c>
      <c r="E72" s="64">
        <v>1</v>
      </c>
      <c r="F72" s="64">
        <v>9511</v>
      </c>
      <c r="G72" s="52" t="s">
        <v>87</v>
      </c>
      <c r="H72" s="52" t="s">
        <v>87</v>
      </c>
      <c r="I72" s="64">
        <v>1</v>
      </c>
      <c r="J72" s="64">
        <v>0</v>
      </c>
      <c r="K72" s="43">
        <f t="shared" si="18"/>
        <v>0.9222340734994667</v>
      </c>
      <c r="L72" s="65">
        <v>1096</v>
      </c>
      <c r="M72" s="54">
        <f t="shared" si="14"/>
        <v>3003</v>
      </c>
      <c r="N72" s="4"/>
    </row>
    <row r="73" spans="1:14" ht="24.75" customHeight="1">
      <c r="A73" s="38" t="s">
        <v>58</v>
      </c>
      <c r="B73" s="64">
        <v>4287</v>
      </c>
      <c r="C73" s="41">
        <f t="shared" si="17"/>
        <v>1</v>
      </c>
      <c r="D73" s="41">
        <f t="shared" si="17"/>
        <v>4126</v>
      </c>
      <c r="E73" s="64">
        <v>1</v>
      </c>
      <c r="F73" s="64">
        <v>4126</v>
      </c>
      <c r="G73" s="52" t="s">
        <v>87</v>
      </c>
      <c r="H73" s="52" t="s">
        <v>87</v>
      </c>
      <c r="I73" s="52" t="s">
        <v>87</v>
      </c>
      <c r="J73" s="52" t="s">
        <v>87</v>
      </c>
      <c r="K73" s="43">
        <f t="shared" si="18"/>
        <v>0.9624445999533473</v>
      </c>
      <c r="L73" s="65">
        <v>614</v>
      </c>
      <c r="M73" s="54">
        <f t="shared" si="14"/>
        <v>1682</v>
      </c>
      <c r="N73" s="4"/>
    </row>
    <row r="74" spans="1:14" ht="24.75" customHeight="1">
      <c r="A74" s="38" t="s">
        <v>59</v>
      </c>
      <c r="B74" s="64">
        <v>2366</v>
      </c>
      <c r="C74" s="41">
        <f t="shared" si="17"/>
        <v>5</v>
      </c>
      <c r="D74" s="41">
        <f t="shared" si="17"/>
        <v>2089</v>
      </c>
      <c r="E74" s="52" t="s">
        <v>87</v>
      </c>
      <c r="F74" s="52" t="s">
        <v>87</v>
      </c>
      <c r="G74" s="64">
        <v>5</v>
      </c>
      <c r="H74" s="64">
        <v>2089</v>
      </c>
      <c r="I74" s="52" t="s">
        <v>87</v>
      </c>
      <c r="J74" s="52" t="s">
        <v>87</v>
      </c>
      <c r="K74" s="43">
        <f t="shared" si="18"/>
        <v>0.8829247675401521</v>
      </c>
      <c r="L74" s="65">
        <v>252</v>
      </c>
      <c r="M74" s="54">
        <f t="shared" si="14"/>
        <v>690</v>
      </c>
      <c r="N74" s="4"/>
    </row>
    <row r="75" spans="1:14" ht="24.75" customHeight="1">
      <c r="A75" s="38" t="s">
        <v>60</v>
      </c>
      <c r="B75" s="64">
        <v>4814</v>
      </c>
      <c r="C75" s="41">
        <f t="shared" si="17"/>
        <v>7</v>
      </c>
      <c r="D75" s="41">
        <f t="shared" si="17"/>
        <v>3828</v>
      </c>
      <c r="E75" s="52" t="s">
        <v>87</v>
      </c>
      <c r="F75" s="52" t="s">
        <v>87</v>
      </c>
      <c r="G75" s="64">
        <v>7</v>
      </c>
      <c r="H75" s="64">
        <v>3828</v>
      </c>
      <c r="I75" s="52" t="s">
        <v>87</v>
      </c>
      <c r="J75" s="52" t="s">
        <v>87</v>
      </c>
      <c r="K75" s="43">
        <f t="shared" si="18"/>
        <v>0.7951807228915663</v>
      </c>
      <c r="L75" s="65">
        <v>397</v>
      </c>
      <c r="M75" s="54">
        <f t="shared" si="14"/>
        <v>1088</v>
      </c>
      <c r="N75" s="4"/>
    </row>
    <row r="76" spans="1:14" ht="24.75" customHeight="1">
      <c r="A76" s="38" t="s">
        <v>61</v>
      </c>
      <c r="B76" s="64">
        <v>1168</v>
      </c>
      <c r="C76" s="41">
        <f t="shared" si="17"/>
        <v>3</v>
      </c>
      <c r="D76" s="41">
        <f t="shared" si="17"/>
        <v>536</v>
      </c>
      <c r="E76" s="52" t="s">
        <v>87</v>
      </c>
      <c r="F76" s="52" t="s">
        <v>87</v>
      </c>
      <c r="G76" s="64">
        <v>3</v>
      </c>
      <c r="H76" s="64">
        <v>536</v>
      </c>
      <c r="I76" s="52" t="s">
        <v>87</v>
      </c>
      <c r="J76" s="52" t="s">
        <v>87</v>
      </c>
      <c r="K76" s="43">
        <f t="shared" si="18"/>
        <v>0.4589041095890411</v>
      </c>
      <c r="L76" s="65">
        <v>62</v>
      </c>
      <c r="M76" s="54">
        <f t="shared" si="14"/>
        <v>170</v>
      </c>
      <c r="N76" s="4"/>
    </row>
    <row r="77" spans="1:14" ht="24.75" customHeight="1">
      <c r="A77" s="38" t="s">
        <v>62</v>
      </c>
      <c r="B77" s="64">
        <v>3570</v>
      </c>
      <c r="C77" s="41">
        <f t="shared" si="17"/>
        <v>1</v>
      </c>
      <c r="D77" s="41">
        <f t="shared" si="17"/>
        <v>3368</v>
      </c>
      <c r="E77" s="52" t="s">
        <v>87</v>
      </c>
      <c r="F77" s="52" t="s">
        <v>87</v>
      </c>
      <c r="G77" s="64">
        <v>1</v>
      </c>
      <c r="H77" s="64">
        <v>3368</v>
      </c>
      <c r="I77" s="52" t="s">
        <v>87</v>
      </c>
      <c r="J77" s="52" t="s">
        <v>87</v>
      </c>
      <c r="K77" s="43">
        <f t="shared" si="18"/>
        <v>0.9434173669467787</v>
      </c>
      <c r="L77" s="65">
        <v>485</v>
      </c>
      <c r="M77" s="54">
        <f t="shared" si="14"/>
        <v>1329</v>
      </c>
      <c r="N77" s="4"/>
    </row>
    <row r="78" spans="1:14" ht="24.75" customHeight="1">
      <c r="A78" s="38" t="s">
        <v>63</v>
      </c>
      <c r="B78" s="64">
        <v>4070</v>
      </c>
      <c r="C78" s="41">
        <f t="shared" si="17"/>
        <v>8</v>
      </c>
      <c r="D78" s="41">
        <f t="shared" si="17"/>
        <v>2825</v>
      </c>
      <c r="E78" s="52" t="s">
        <v>87</v>
      </c>
      <c r="F78" s="52" t="s">
        <v>87</v>
      </c>
      <c r="G78" s="64">
        <v>8</v>
      </c>
      <c r="H78" s="64">
        <v>2825</v>
      </c>
      <c r="I78" s="52" t="s">
        <v>87</v>
      </c>
      <c r="J78" s="52" t="s">
        <v>87</v>
      </c>
      <c r="K78" s="43">
        <f t="shared" si="18"/>
        <v>0.6941031941031941</v>
      </c>
      <c r="L78" s="65">
        <v>353</v>
      </c>
      <c r="M78" s="54">
        <f t="shared" si="14"/>
        <v>967</v>
      </c>
      <c r="N78" s="4"/>
    </row>
    <row r="79" spans="1:14" ht="24.75" customHeight="1">
      <c r="A79" s="38" t="s">
        <v>56</v>
      </c>
      <c r="B79" s="64">
        <v>16263</v>
      </c>
      <c r="C79" s="41">
        <f t="shared" si="17"/>
        <v>6</v>
      </c>
      <c r="D79" s="41">
        <f t="shared" si="17"/>
        <v>15985</v>
      </c>
      <c r="E79" s="64">
        <v>1</v>
      </c>
      <c r="F79" s="64">
        <v>5798</v>
      </c>
      <c r="G79" s="64">
        <v>5</v>
      </c>
      <c r="H79" s="64">
        <v>10187</v>
      </c>
      <c r="I79" s="52" t="s">
        <v>87</v>
      </c>
      <c r="J79" s="52" t="s">
        <v>87</v>
      </c>
      <c r="K79" s="43">
        <f t="shared" si="18"/>
        <v>0.9829059829059829</v>
      </c>
      <c r="L79" s="65">
        <v>1987</v>
      </c>
      <c r="M79" s="54">
        <f>ROUND(L79*1000/365,0)</f>
        <v>5444</v>
      </c>
      <c r="N79" s="4"/>
    </row>
    <row r="80" spans="1:14" ht="24.75" customHeight="1">
      <c r="A80" s="39" t="s">
        <v>64</v>
      </c>
      <c r="B80" s="50">
        <f>B81</f>
        <v>8044</v>
      </c>
      <c r="C80" s="50">
        <f aca="true" t="shared" si="22" ref="C80:H80">C81</f>
        <v>4</v>
      </c>
      <c r="D80" s="50">
        <f t="shared" si="22"/>
        <v>7769</v>
      </c>
      <c r="E80" s="50" t="s">
        <v>87</v>
      </c>
      <c r="F80" s="50" t="s">
        <v>87</v>
      </c>
      <c r="G80" s="50">
        <f t="shared" si="22"/>
        <v>4</v>
      </c>
      <c r="H80" s="50">
        <f t="shared" si="22"/>
        <v>7769</v>
      </c>
      <c r="I80" s="50" t="s">
        <v>87</v>
      </c>
      <c r="J80" s="50" t="s">
        <v>87</v>
      </c>
      <c r="K80" s="48">
        <f t="shared" si="18"/>
        <v>0.9658130283441074</v>
      </c>
      <c r="L80" s="69">
        <f>L81</f>
        <v>1214</v>
      </c>
      <c r="M80" s="54">
        <f t="shared" si="14"/>
        <v>3326</v>
      </c>
      <c r="N80" s="4"/>
    </row>
    <row r="81" spans="1:14" ht="24.75" customHeight="1">
      <c r="A81" s="40" t="s">
        <v>65</v>
      </c>
      <c r="B81" s="70">
        <v>8044</v>
      </c>
      <c r="C81" s="71">
        <f t="shared" si="17"/>
        <v>4</v>
      </c>
      <c r="D81" s="71">
        <f t="shared" si="17"/>
        <v>7769</v>
      </c>
      <c r="E81" s="71" t="s">
        <v>93</v>
      </c>
      <c r="F81" s="71" t="s">
        <v>87</v>
      </c>
      <c r="G81" s="72">
        <v>4</v>
      </c>
      <c r="H81" s="73">
        <v>7769</v>
      </c>
      <c r="I81" s="71" t="s">
        <v>87</v>
      </c>
      <c r="J81" s="71" t="s">
        <v>93</v>
      </c>
      <c r="K81" s="74">
        <f t="shared" si="18"/>
        <v>0.9658130283441074</v>
      </c>
      <c r="L81" s="71">
        <v>1214</v>
      </c>
      <c r="M81" s="71">
        <f t="shared" si="14"/>
        <v>3326</v>
      </c>
      <c r="N81" s="4"/>
    </row>
  </sheetData>
  <sheetProtection/>
  <printOptions horizontalCentered="1"/>
  <pageMargins left="0.3937007874015748" right="0.3937007874015748" top="0.5905511811023623" bottom="0.1968503937007874" header="0.31496062992125984" footer="0.35433070866141736"/>
  <pageSetup fitToHeight="2" horizontalDpi="600" verticalDpi="600" orientation="portrait" paperSize="9" scale="87" r:id="rId1"/>
  <rowBreaks count="1" manualBreakCount="1">
    <brk id="43" max="12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kumamoto</cp:lastModifiedBy>
  <cp:lastPrinted>2013-12-18T05:56:15Z</cp:lastPrinted>
  <dcterms:created xsi:type="dcterms:W3CDTF">2004-05-07T02:25:52Z</dcterms:created>
  <dcterms:modified xsi:type="dcterms:W3CDTF">2015-02-10T07:11:45Z</dcterms:modified>
  <cp:category/>
  <cp:version/>
  <cp:contentType/>
  <cp:contentStatus/>
</cp:coreProperties>
</file>